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7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drawing1.xml" ContentType="application/vnd.openxmlformats-officedocument.drawing+xml"/>
  <Override PartName="/xl/drawings/drawing12.xml" ContentType="application/vnd.openxmlformats-officedocument.drawing+xml"/>
  <Override PartName="/xl/drawings/drawing2.xml" ContentType="application/vnd.openxmlformats-officedocument.drawing+xml"/>
  <Override PartName="/xl/drawings/drawing6.xml" ContentType="application/vnd.openxmlformats-officedocument.drawing+xml"/>
  <Override PartName="/xl/drawings/drawing3.xml" ContentType="application/vnd.openxmlformats-officedocument.drawing+xml"/>
  <Override PartName="/xl/drawings/drawing8.xml" ContentType="application/vnd.openxmlformats-officedocument.drawing+xml"/>
  <Override PartName="/xl/drawings/drawing4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4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9.xml" ContentType="application/vnd.openxmlformats-officedocument.spreadsheetml.comments+xml"/>
  <Override PartName="/xl/comments1.xml" ContentType="application/vnd.openxmlformats-officedocument.spreadsheetml.comments+xml"/>
  <Override PartName="/xl/comments5.xml" ContentType="application/vnd.openxmlformats-officedocument.spreadsheetml.comments+xml"/>
  <Override PartName="/xl/comments10.xml" ContentType="application/vnd.openxmlformats-officedocument.spreadsheetml.comments+xml"/>
  <Override PartName="/xl/comments2.xml" ContentType="application/vnd.openxmlformats-officedocument.spreadsheetml.comments+xml"/>
  <Override PartName="/xl/comments11.xml" ContentType="application/vnd.openxmlformats-officedocument.spreadsheetml.comments+xml"/>
  <Override PartName="/xl/comments3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dmintonpba.sharepoint.com/sites/bestuur/Gedeelde documenten/PBA - Jeugdcircuit/PBA Jeugdcircuit - draaiboek &amp; templates/"/>
    </mc:Choice>
  </mc:AlternateContent>
  <xr:revisionPtr revIDLastSave="111" documentId="13_ncr:1_{6EB52B6A-4F03-4D83-B9A8-F44E10905F51}" xr6:coauthVersionLast="47" xr6:coauthVersionMax="47" xr10:uidLastSave="{9A030B79-0679-44E5-880C-38C696043EBC}"/>
  <bookViews>
    <workbookView xWindow="-108" yWindow="-108" windowWidth="23256" windowHeight="12456" xr2:uid="{CD9CD719-4C47-4E53-8841-E7D64E5E784D}"/>
  </bookViews>
  <sheets>
    <sheet name="leegEnkel16P4" sheetId="8" r:id="rId1"/>
    <sheet name="leegEnkel8P4" sheetId="7" r:id="rId2"/>
    <sheet name="leegEnkel4P5" sheetId="6" r:id="rId3"/>
    <sheet name="leegEnkelP6" sheetId="1" r:id="rId4"/>
    <sheet name="leegEnkelP5" sheetId="2" r:id="rId5"/>
    <sheet name="leegEnkel2P6" sheetId="4" r:id="rId6"/>
    <sheet name="leegEnkel2P5" sheetId="5" r:id="rId7"/>
    <sheet name="leegDubbel8P4" sheetId="13" r:id="rId8"/>
    <sheet name="leegDubbel4P5" sheetId="12" r:id="rId9"/>
    <sheet name="leegDubbel2P5" sheetId="11" r:id="rId10"/>
    <sheet name="leegDubbelP6" sheetId="10" r:id="rId11"/>
    <sheet name="leegDubbelP5" sheetId="9" r:id="rId12"/>
  </sheets>
  <externalReferences>
    <externalReference r:id="rId13"/>
    <externalReference r:id="rId14"/>
  </externalReferences>
  <definedNames>
    <definedName name="_xlnm.Print_Area" localSheetId="9">leegDubbel2P5!$A$1:$U$104</definedName>
    <definedName name="_xlnm.Print_Area" localSheetId="8">leegDubbel4P5!$A$1:$Y$214</definedName>
    <definedName name="_xlnm.Print_Area" localSheetId="10">leegDubbelP6!$A$1:$U$34</definedName>
    <definedName name="_xlnm.Print_Area" localSheetId="6">leegEnkel2P5!$A$1:$W$89</definedName>
    <definedName name="HTML_CodePage" hidden="1">1252</definedName>
    <definedName name="HTML_Control" localSheetId="9" hidden="1">{"'Uurregeling'!$A$10:$H$15"}</definedName>
    <definedName name="HTML_Control" localSheetId="8" hidden="1">{"'Uurregeling'!$A$10:$H$15"}</definedName>
    <definedName name="HTML_Control" localSheetId="7" hidden="1">{"'Uurregeling'!$A$10:$H$15"}</definedName>
    <definedName name="HTML_Control" localSheetId="11" hidden="1">{"'Uurregeling'!$A$10:$H$15"}</definedName>
    <definedName name="HTML_Control" localSheetId="10" hidden="1">{"'Uurregeling'!$A$10:$H$15"}</definedName>
    <definedName name="HTML_Control" localSheetId="0" hidden="1">{"'Uurregeling'!$A$10:$H$15"}</definedName>
    <definedName name="HTML_Control" localSheetId="6" hidden="1">{"'Uurregeling'!$A$10:$H$15"}</definedName>
    <definedName name="HTML_Control" localSheetId="2" hidden="1">{"'Uurregeling'!$A$10:$H$15"}</definedName>
    <definedName name="HTML_Control" localSheetId="1" hidden="1">{"'Uurregeling'!$A$10:$H$15"}</definedName>
    <definedName name="HTML_Control" hidden="1">{"'Uurregeling'!$A$10:$H$15"}</definedName>
    <definedName name="HTML_Description" hidden="1">""</definedName>
    <definedName name="HTML_Email" hidden="1">""</definedName>
    <definedName name="HTML_Header" hidden="1">"Uurregeling"</definedName>
    <definedName name="HTML_LastUpdate" hidden="1">"30/04/2002"</definedName>
    <definedName name="HTML_LineAfter" hidden="1">FALSE</definedName>
    <definedName name="HTML_LineBefore" hidden="1">FALSE</definedName>
    <definedName name="HTML_Name" hidden="1">"luc doms"</definedName>
    <definedName name="HTML_OBDlg2" hidden="1">TRUE</definedName>
    <definedName name="HTML_OBDlg4" hidden="1">TRUE</definedName>
    <definedName name="HTML_OS" hidden="1">0</definedName>
    <definedName name="HTML_PathFile" hidden="1">"C:\PROGRAM FILES\OUTLOOK EXPRESS\Olve.htm"</definedName>
    <definedName name="HTML_Title" hidden="1">"Jeugdcircuit Forms"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33" i="13" l="1"/>
  <c r="Z32" i="13"/>
  <c r="X33" i="13"/>
  <c r="W33" i="13"/>
  <c r="V33" i="13"/>
  <c r="X31" i="13"/>
  <c r="W31" i="13"/>
  <c r="V31" i="13"/>
  <c r="Z333" i="13"/>
  <c r="Z331" i="13"/>
  <c r="AA333" i="13"/>
  <c r="AA331" i="13"/>
  <c r="H66" i="13"/>
  <c r="H65" i="13"/>
  <c r="C307" i="13"/>
  <c r="H310" i="13"/>
  <c r="N10" i="13"/>
  <c r="J8" i="13"/>
  <c r="T316" i="13"/>
  <c r="S18" i="13"/>
  <c r="Y331" i="13"/>
  <c r="C308" i="13"/>
  <c r="H312" i="13"/>
  <c r="N11" i="13"/>
  <c r="J9" i="13"/>
  <c r="T318" i="13"/>
  <c r="S19" i="13"/>
  <c r="Y333" i="13"/>
  <c r="C319" i="13"/>
  <c r="H322" i="13"/>
  <c r="N26" i="13"/>
  <c r="C320" i="13"/>
  <c r="H324" i="13"/>
  <c r="N27" i="13"/>
  <c r="C351" i="13"/>
  <c r="H346" i="13"/>
  <c r="T340" i="13"/>
  <c r="S50" i="13"/>
  <c r="C352" i="13"/>
  <c r="H348" i="13"/>
  <c r="T342" i="13"/>
  <c r="S51" i="13"/>
  <c r="H11" i="13"/>
  <c r="K71" i="13"/>
  <c r="K70" i="13"/>
  <c r="R51" i="13"/>
  <c r="P49" i="13"/>
  <c r="Q51" i="13"/>
  <c r="R49" i="13"/>
  <c r="Q49" i="13"/>
  <c r="P51" i="13"/>
  <c r="R19" i="13"/>
  <c r="Q19" i="13"/>
  <c r="P19" i="13"/>
  <c r="R17" i="13"/>
  <c r="Q17" i="13"/>
  <c r="P17" i="13"/>
  <c r="N59" i="13"/>
  <c r="N58" i="13"/>
  <c r="H336" i="13"/>
  <c r="N43" i="13"/>
  <c r="H334" i="13"/>
  <c r="N42" i="13"/>
  <c r="L59" i="13"/>
  <c r="M59" i="13"/>
  <c r="L57" i="13"/>
  <c r="M57" i="13"/>
  <c r="K59" i="13"/>
  <c r="K57" i="13"/>
  <c r="M43" i="13"/>
  <c r="K41" i="13"/>
  <c r="L43" i="13"/>
  <c r="L41" i="13"/>
  <c r="M41" i="13"/>
  <c r="K43" i="13"/>
  <c r="L27" i="13"/>
  <c r="M27" i="13"/>
  <c r="L25" i="13"/>
  <c r="M25" i="13"/>
  <c r="K27" i="13"/>
  <c r="K25" i="13"/>
  <c r="M11" i="13"/>
  <c r="L11" i="13"/>
  <c r="K11" i="13"/>
  <c r="L9" i="13"/>
  <c r="M9" i="13"/>
  <c r="K9" i="13"/>
  <c r="C344" i="13"/>
  <c r="C343" i="13"/>
  <c r="C340" i="13"/>
  <c r="C339" i="13"/>
  <c r="C332" i="13"/>
  <c r="C331" i="13"/>
  <c r="C328" i="13"/>
  <c r="C327" i="13"/>
  <c r="C316" i="13"/>
  <c r="C315" i="13"/>
  <c r="C279" i="13"/>
  <c r="C280" i="13"/>
  <c r="C281" i="13"/>
  <c r="C282" i="13"/>
  <c r="C283" i="13"/>
  <c r="C284" i="13"/>
  <c r="C278" i="13"/>
  <c r="C277" i="13"/>
  <c r="AB274" i="13"/>
  <c r="X294" i="13"/>
  <c r="V294" i="13"/>
  <c r="X293" i="13"/>
  <c r="V293" i="13"/>
  <c r="X292" i="13"/>
  <c r="V292" i="13"/>
  <c r="X291" i="13"/>
  <c r="V291" i="13"/>
  <c r="X290" i="13"/>
  <c r="V290" i="13"/>
  <c r="X289" i="13"/>
  <c r="V289" i="13"/>
  <c r="E289" i="13"/>
  <c r="D289" i="13"/>
  <c r="E288" i="13"/>
  <c r="D288" i="13"/>
  <c r="I283" i="13"/>
  <c r="J283" i="13"/>
  <c r="K283" i="13"/>
  <c r="O283" i="13"/>
  <c r="H284" i="13"/>
  <c r="E284" i="13"/>
  <c r="D284" i="13"/>
  <c r="U283" i="13"/>
  <c r="R283" i="13"/>
  <c r="T283" i="13"/>
  <c r="H283" i="13"/>
  <c r="E283" i="13"/>
  <c r="D283" i="13"/>
  <c r="I281" i="13"/>
  <c r="J281" i="13"/>
  <c r="N281" i="13"/>
  <c r="O281" i="13"/>
  <c r="H282" i="13"/>
  <c r="E282" i="13"/>
  <c r="D282" i="13"/>
  <c r="U281" i="13"/>
  <c r="R281" i="13"/>
  <c r="T281" i="13"/>
  <c r="H281" i="13"/>
  <c r="E281" i="13"/>
  <c r="D281" i="13"/>
  <c r="I279" i="13"/>
  <c r="K279" i="13"/>
  <c r="N279" i="13"/>
  <c r="O279" i="13"/>
  <c r="H280" i="13"/>
  <c r="E280" i="13"/>
  <c r="D280" i="13"/>
  <c r="U279" i="13"/>
  <c r="R279" i="13"/>
  <c r="T279" i="13"/>
  <c r="H279" i="13"/>
  <c r="E279" i="13"/>
  <c r="D279" i="13"/>
  <c r="J277" i="13"/>
  <c r="K277" i="13"/>
  <c r="N277" i="13"/>
  <c r="O277" i="13"/>
  <c r="H278" i="13"/>
  <c r="E278" i="13"/>
  <c r="D278" i="13"/>
  <c r="U277" i="13"/>
  <c r="R277" i="13"/>
  <c r="T277" i="13"/>
  <c r="H277" i="13"/>
  <c r="E277" i="13"/>
  <c r="D277" i="13"/>
  <c r="X272" i="13"/>
  <c r="G271" i="13"/>
  <c r="C251" i="13"/>
  <c r="C252" i="13"/>
  <c r="C253" i="13"/>
  <c r="C254" i="13"/>
  <c r="C255" i="13"/>
  <c r="C256" i="13"/>
  <c r="C250" i="13"/>
  <c r="C249" i="13"/>
  <c r="AB246" i="13"/>
  <c r="X266" i="13"/>
  <c r="V266" i="13"/>
  <c r="X265" i="13"/>
  <c r="V265" i="13"/>
  <c r="X264" i="13"/>
  <c r="V264" i="13"/>
  <c r="X263" i="13"/>
  <c r="V263" i="13"/>
  <c r="X262" i="13"/>
  <c r="V262" i="13"/>
  <c r="X261" i="13"/>
  <c r="V261" i="13"/>
  <c r="E261" i="13"/>
  <c r="D261" i="13"/>
  <c r="E260" i="13"/>
  <c r="D260" i="13"/>
  <c r="I255" i="13"/>
  <c r="J255" i="13"/>
  <c r="K255" i="13"/>
  <c r="O255" i="13"/>
  <c r="H256" i="13"/>
  <c r="E256" i="13"/>
  <c r="D256" i="13"/>
  <c r="U255" i="13"/>
  <c r="R255" i="13"/>
  <c r="T255" i="13"/>
  <c r="H255" i="13"/>
  <c r="E255" i="13"/>
  <c r="D255" i="13"/>
  <c r="I253" i="13"/>
  <c r="J253" i="13"/>
  <c r="N253" i="13"/>
  <c r="O253" i="13"/>
  <c r="H254" i="13"/>
  <c r="E254" i="13"/>
  <c r="D254" i="13"/>
  <c r="U253" i="13"/>
  <c r="R253" i="13"/>
  <c r="T253" i="13"/>
  <c r="H253" i="13"/>
  <c r="E253" i="13"/>
  <c r="D253" i="13"/>
  <c r="I251" i="13"/>
  <c r="K251" i="13"/>
  <c r="N251" i="13"/>
  <c r="O251" i="13"/>
  <c r="H252" i="13"/>
  <c r="E252" i="13"/>
  <c r="D252" i="13"/>
  <c r="U251" i="13"/>
  <c r="R251" i="13"/>
  <c r="T251" i="13"/>
  <c r="H251" i="13"/>
  <c r="E251" i="13"/>
  <c r="D251" i="13"/>
  <c r="J249" i="13"/>
  <c r="K249" i="13"/>
  <c r="N249" i="13"/>
  <c r="O249" i="13"/>
  <c r="H250" i="13"/>
  <c r="E250" i="13"/>
  <c r="D250" i="13"/>
  <c r="U249" i="13"/>
  <c r="R249" i="13"/>
  <c r="T249" i="13"/>
  <c r="H249" i="13"/>
  <c r="E249" i="13"/>
  <c r="D249" i="13"/>
  <c r="X244" i="13"/>
  <c r="G243" i="13"/>
  <c r="C223" i="13"/>
  <c r="C224" i="13"/>
  <c r="C225" i="13"/>
  <c r="C226" i="13"/>
  <c r="C227" i="13"/>
  <c r="C228" i="13"/>
  <c r="C222" i="13"/>
  <c r="C221" i="13"/>
  <c r="AB218" i="13"/>
  <c r="X238" i="13"/>
  <c r="V238" i="13"/>
  <c r="X237" i="13"/>
  <c r="V237" i="13"/>
  <c r="X236" i="13"/>
  <c r="V236" i="13"/>
  <c r="X235" i="13"/>
  <c r="V235" i="13"/>
  <c r="X234" i="13"/>
  <c r="V234" i="13"/>
  <c r="X233" i="13"/>
  <c r="V233" i="13"/>
  <c r="E233" i="13"/>
  <c r="D233" i="13"/>
  <c r="E232" i="13"/>
  <c r="D232" i="13"/>
  <c r="I227" i="13"/>
  <c r="J227" i="13"/>
  <c r="K227" i="13"/>
  <c r="O227" i="13"/>
  <c r="H228" i="13"/>
  <c r="E228" i="13"/>
  <c r="D228" i="13"/>
  <c r="U227" i="13"/>
  <c r="R227" i="13"/>
  <c r="T227" i="13"/>
  <c r="H227" i="13"/>
  <c r="E227" i="13"/>
  <c r="D227" i="13"/>
  <c r="I225" i="13"/>
  <c r="J225" i="13"/>
  <c r="N225" i="13"/>
  <c r="O225" i="13"/>
  <c r="H226" i="13"/>
  <c r="E226" i="13"/>
  <c r="D226" i="13"/>
  <c r="U225" i="13"/>
  <c r="R225" i="13"/>
  <c r="T225" i="13"/>
  <c r="H225" i="13"/>
  <c r="E225" i="13"/>
  <c r="D225" i="13"/>
  <c r="I223" i="13"/>
  <c r="K223" i="13"/>
  <c r="N223" i="13"/>
  <c r="O223" i="13"/>
  <c r="H224" i="13"/>
  <c r="E224" i="13"/>
  <c r="D224" i="13"/>
  <c r="U223" i="13"/>
  <c r="R223" i="13"/>
  <c r="T223" i="13"/>
  <c r="H223" i="13"/>
  <c r="E223" i="13"/>
  <c r="D223" i="13"/>
  <c r="J221" i="13"/>
  <c r="K221" i="13"/>
  <c r="N221" i="13"/>
  <c r="O221" i="13"/>
  <c r="H222" i="13"/>
  <c r="E222" i="13"/>
  <c r="D222" i="13"/>
  <c r="U221" i="13"/>
  <c r="R221" i="13"/>
  <c r="T221" i="13"/>
  <c r="H221" i="13"/>
  <c r="E221" i="13"/>
  <c r="D221" i="13"/>
  <c r="X216" i="13"/>
  <c r="G215" i="13"/>
  <c r="C195" i="13"/>
  <c r="C196" i="13"/>
  <c r="C197" i="13"/>
  <c r="C198" i="13"/>
  <c r="C199" i="13"/>
  <c r="C200" i="13"/>
  <c r="C194" i="13"/>
  <c r="C193" i="13"/>
  <c r="AB190" i="13"/>
  <c r="X210" i="13"/>
  <c r="V210" i="13"/>
  <c r="X209" i="13"/>
  <c r="V209" i="13"/>
  <c r="X208" i="13"/>
  <c r="V208" i="13"/>
  <c r="X207" i="13"/>
  <c r="V207" i="13"/>
  <c r="X206" i="13"/>
  <c r="V206" i="13"/>
  <c r="X205" i="13"/>
  <c r="V205" i="13"/>
  <c r="E205" i="13"/>
  <c r="D205" i="13"/>
  <c r="E204" i="13"/>
  <c r="D204" i="13"/>
  <c r="I199" i="13"/>
  <c r="J199" i="13"/>
  <c r="K199" i="13"/>
  <c r="O199" i="13"/>
  <c r="H200" i="13"/>
  <c r="E200" i="13"/>
  <c r="D200" i="13"/>
  <c r="U199" i="13"/>
  <c r="R199" i="13"/>
  <c r="T199" i="13"/>
  <c r="H199" i="13"/>
  <c r="E199" i="13"/>
  <c r="D199" i="13"/>
  <c r="I197" i="13"/>
  <c r="J197" i="13"/>
  <c r="N197" i="13"/>
  <c r="O197" i="13"/>
  <c r="H198" i="13"/>
  <c r="E198" i="13"/>
  <c r="D198" i="13"/>
  <c r="U197" i="13"/>
  <c r="R197" i="13"/>
  <c r="T197" i="13"/>
  <c r="H197" i="13"/>
  <c r="E197" i="13"/>
  <c r="D197" i="13"/>
  <c r="I195" i="13"/>
  <c r="K195" i="13"/>
  <c r="N195" i="13"/>
  <c r="O195" i="13"/>
  <c r="H196" i="13"/>
  <c r="E196" i="13"/>
  <c r="D196" i="13"/>
  <c r="U195" i="13"/>
  <c r="R195" i="13"/>
  <c r="T195" i="13"/>
  <c r="H195" i="13"/>
  <c r="E195" i="13"/>
  <c r="D195" i="13"/>
  <c r="J193" i="13"/>
  <c r="K193" i="13"/>
  <c r="N193" i="13"/>
  <c r="O193" i="13"/>
  <c r="H194" i="13"/>
  <c r="E194" i="13"/>
  <c r="D194" i="13"/>
  <c r="U193" i="13"/>
  <c r="R193" i="13"/>
  <c r="T193" i="13"/>
  <c r="H193" i="13"/>
  <c r="E193" i="13"/>
  <c r="D193" i="13"/>
  <c r="X188" i="13"/>
  <c r="G187" i="13"/>
  <c r="C167" i="13"/>
  <c r="C168" i="13"/>
  <c r="C169" i="13"/>
  <c r="C170" i="13"/>
  <c r="C171" i="13"/>
  <c r="C172" i="13"/>
  <c r="C166" i="13"/>
  <c r="C165" i="13"/>
  <c r="AB162" i="13"/>
  <c r="X182" i="13"/>
  <c r="V182" i="13"/>
  <c r="X181" i="13"/>
  <c r="V181" i="13"/>
  <c r="X180" i="13"/>
  <c r="V180" i="13"/>
  <c r="X179" i="13"/>
  <c r="V179" i="13"/>
  <c r="X178" i="13"/>
  <c r="V178" i="13"/>
  <c r="X177" i="13"/>
  <c r="V177" i="13"/>
  <c r="E177" i="13"/>
  <c r="D177" i="13"/>
  <c r="E176" i="13"/>
  <c r="D176" i="13"/>
  <c r="I171" i="13"/>
  <c r="J171" i="13"/>
  <c r="K171" i="13"/>
  <c r="O171" i="13"/>
  <c r="H172" i="13"/>
  <c r="E172" i="13"/>
  <c r="D172" i="13"/>
  <c r="U171" i="13"/>
  <c r="R171" i="13"/>
  <c r="T171" i="13"/>
  <c r="H171" i="13"/>
  <c r="E171" i="13"/>
  <c r="D171" i="13"/>
  <c r="I169" i="13"/>
  <c r="J169" i="13"/>
  <c r="N169" i="13"/>
  <c r="O169" i="13"/>
  <c r="H170" i="13"/>
  <c r="E170" i="13"/>
  <c r="D170" i="13"/>
  <c r="U169" i="13"/>
  <c r="R169" i="13"/>
  <c r="T169" i="13"/>
  <c r="H169" i="13"/>
  <c r="E169" i="13"/>
  <c r="D169" i="13"/>
  <c r="I167" i="13"/>
  <c r="K167" i="13"/>
  <c r="N167" i="13"/>
  <c r="O167" i="13"/>
  <c r="H168" i="13"/>
  <c r="E168" i="13"/>
  <c r="D168" i="13"/>
  <c r="U167" i="13"/>
  <c r="R167" i="13"/>
  <c r="T167" i="13"/>
  <c r="H167" i="13"/>
  <c r="E167" i="13"/>
  <c r="D167" i="13"/>
  <c r="J165" i="13"/>
  <c r="K165" i="13"/>
  <c r="N165" i="13"/>
  <c r="O165" i="13"/>
  <c r="H166" i="13"/>
  <c r="E166" i="13"/>
  <c r="D166" i="13"/>
  <c r="U165" i="13"/>
  <c r="R165" i="13"/>
  <c r="T165" i="13"/>
  <c r="H165" i="13"/>
  <c r="E165" i="13"/>
  <c r="D165" i="13"/>
  <c r="X160" i="13"/>
  <c r="G159" i="13"/>
  <c r="C139" i="13"/>
  <c r="C140" i="13"/>
  <c r="C141" i="13"/>
  <c r="C142" i="13"/>
  <c r="C143" i="13"/>
  <c r="C144" i="13"/>
  <c r="C138" i="13"/>
  <c r="C137" i="13"/>
  <c r="AB134" i="13"/>
  <c r="X154" i="13"/>
  <c r="V154" i="13"/>
  <c r="X153" i="13"/>
  <c r="V153" i="13"/>
  <c r="X152" i="13"/>
  <c r="V152" i="13"/>
  <c r="X151" i="13"/>
  <c r="V151" i="13"/>
  <c r="X150" i="13"/>
  <c r="V150" i="13"/>
  <c r="X149" i="13"/>
  <c r="V149" i="13"/>
  <c r="E149" i="13"/>
  <c r="D149" i="13"/>
  <c r="E148" i="13"/>
  <c r="D148" i="13"/>
  <c r="I143" i="13"/>
  <c r="J143" i="13"/>
  <c r="K143" i="13"/>
  <c r="O143" i="13"/>
  <c r="H144" i="13"/>
  <c r="E144" i="13"/>
  <c r="D144" i="13"/>
  <c r="U143" i="13"/>
  <c r="R143" i="13"/>
  <c r="T143" i="13"/>
  <c r="H143" i="13"/>
  <c r="E143" i="13"/>
  <c r="D143" i="13"/>
  <c r="I141" i="13"/>
  <c r="J141" i="13"/>
  <c r="N141" i="13"/>
  <c r="O141" i="13"/>
  <c r="H142" i="13"/>
  <c r="E142" i="13"/>
  <c r="D142" i="13"/>
  <c r="U141" i="13"/>
  <c r="R141" i="13"/>
  <c r="T141" i="13"/>
  <c r="H141" i="13"/>
  <c r="E141" i="13"/>
  <c r="D141" i="13"/>
  <c r="I139" i="13"/>
  <c r="K139" i="13"/>
  <c r="N139" i="13"/>
  <c r="O139" i="13"/>
  <c r="H140" i="13"/>
  <c r="E140" i="13"/>
  <c r="D140" i="13"/>
  <c r="U139" i="13"/>
  <c r="R139" i="13"/>
  <c r="T139" i="13"/>
  <c r="H139" i="13"/>
  <c r="E139" i="13"/>
  <c r="D139" i="13"/>
  <c r="J137" i="13"/>
  <c r="K137" i="13"/>
  <c r="N137" i="13"/>
  <c r="O137" i="13"/>
  <c r="H138" i="13"/>
  <c r="E138" i="13"/>
  <c r="D138" i="13"/>
  <c r="U137" i="13"/>
  <c r="R137" i="13"/>
  <c r="T137" i="13"/>
  <c r="H137" i="13"/>
  <c r="E137" i="13"/>
  <c r="D137" i="13"/>
  <c r="X132" i="13"/>
  <c r="G131" i="13"/>
  <c r="C111" i="13"/>
  <c r="C112" i="13"/>
  <c r="C113" i="13"/>
  <c r="C114" i="13"/>
  <c r="C115" i="13"/>
  <c r="C116" i="13"/>
  <c r="C110" i="13"/>
  <c r="C109" i="13"/>
  <c r="AB106" i="13"/>
  <c r="X126" i="13"/>
  <c r="V126" i="13"/>
  <c r="X125" i="13"/>
  <c r="V125" i="13"/>
  <c r="X124" i="13"/>
  <c r="V124" i="13"/>
  <c r="X123" i="13"/>
  <c r="V123" i="13"/>
  <c r="X122" i="13"/>
  <c r="V122" i="13"/>
  <c r="X121" i="13"/>
  <c r="V121" i="13"/>
  <c r="E121" i="13"/>
  <c r="D121" i="13"/>
  <c r="E120" i="13"/>
  <c r="D120" i="13"/>
  <c r="I115" i="13"/>
  <c r="J115" i="13"/>
  <c r="K115" i="13"/>
  <c r="O115" i="13"/>
  <c r="H116" i="13"/>
  <c r="E116" i="13"/>
  <c r="D116" i="13"/>
  <c r="N111" i="13"/>
  <c r="I111" i="13"/>
  <c r="K111" i="13"/>
  <c r="O111" i="13"/>
  <c r="N109" i="13"/>
  <c r="J109" i="13"/>
  <c r="K109" i="13"/>
  <c r="O109" i="13"/>
  <c r="R115" i="13"/>
  <c r="U115" i="13"/>
  <c r="T115" i="13"/>
  <c r="H115" i="13"/>
  <c r="E115" i="13"/>
  <c r="D115" i="13"/>
  <c r="I113" i="13"/>
  <c r="J113" i="13"/>
  <c r="N113" i="13"/>
  <c r="O113" i="13"/>
  <c r="H114" i="13"/>
  <c r="E114" i="13"/>
  <c r="D114" i="13"/>
  <c r="R113" i="13"/>
  <c r="T113" i="13"/>
  <c r="U113" i="13"/>
  <c r="H113" i="13"/>
  <c r="E113" i="13"/>
  <c r="D113" i="13"/>
  <c r="H112" i="13"/>
  <c r="E112" i="13"/>
  <c r="D112" i="13"/>
  <c r="U111" i="13"/>
  <c r="R111" i="13"/>
  <c r="T111" i="13"/>
  <c r="H111" i="13"/>
  <c r="E111" i="13"/>
  <c r="D111" i="13"/>
  <c r="H110" i="13"/>
  <c r="E110" i="13"/>
  <c r="D110" i="13"/>
  <c r="R109" i="13"/>
  <c r="T109" i="13"/>
  <c r="U109" i="13"/>
  <c r="H109" i="13"/>
  <c r="E109" i="13"/>
  <c r="D109" i="13"/>
  <c r="X104" i="13"/>
  <c r="G103" i="13"/>
  <c r="C83" i="13"/>
  <c r="E83" i="13"/>
  <c r="C84" i="13"/>
  <c r="E84" i="13"/>
  <c r="C85" i="13"/>
  <c r="E85" i="13"/>
  <c r="C86" i="13"/>
  <c r="E86" i="13"/>
  <c r="C87" i="13"/>
  <c r="E87" i="13"/>
  <c r="C88" i="13"/>
  <c r="E88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V94" i="13"/>
  <c r="X94" i="13"/>
  <c r="K87" i="13"/>
  <c r="V96" i="13"/>
  <c r="X96" i="13"/>
  <c r="J87" i="13"/>
  <c r="V97" i="13"/>
  <c r="X97" i="13"/>
  <c r="I87" i="13"/>
  <c r="O87" i="13"/>
  <c r="N83" i="13"/>
  <c r="V93" i="13"/>
  <c r="X93" i="13"/>
  <c r="I83" i="13"/>
  <c r="V98" i="13"/>
  <c r="X98" i="13"/>
  <c r="K83" i="13"/>
  <c r="O83" i="13"/>
  <c r="N81" i="13"/>
  <c r="J81" i="13"/>
  <c r="V95" i="13"/>
  <c r="X95" i="13"/>
  <c r="K81" i="13"/>
  <c r="O81" i="13"/>
  <c r="N85" i="13"/>
  <c r="I85" i="13"/>
  <c r="J85" i="13"/>
  <c r="O85" i="13"/>
  <c r="R87" i="13"/>
  <c r="R81" i="13"/>
  <c r="R83" i="13"/>
  <c r="R85" i="13"/>
  <c r="T87" i="13"/>
  <c r="U87" i="13"/>
  <c r="T85" i="13"/>
  <c r="U85" i="13"/>
  <c r="T83" i="13"/>
  <c r="U83" i="13"/>
  <c r="T81" i="13"/>
  <c r="U81" i="13"/>
  <c r="H88" i="13"/>
  <c r="H87" i="13"/>
  <c r="H86" i="13"/>
  <c r="H85" i="13"/>
  <c r="H84" i="13"/>
  <c r="H83" i="13"/>
  <c r="H82" i="13"/>
  <c r="H81" i="13"/>
  <c r="J61" i="13"/>
  <c r="D352" i="13"/>
  <c r="J60" i="13"/>
  <c r="D351" i="13"/>
  <c r="I348" i="13"/>
  <c r="E347" i="13"/>
  <c r="I346" i="13"/>
  <c r="J57" i="13"/>
  <c r="D344" i="13"/>
  <c r="J56" i="13"/>
  <c r="D343" i="13"/>
  <c r="U342" i="13"/>
  <c r="J341" i="13"/>
  <c r="U340" i="13"/>
  <c r="J45" i="13"/>
  <c r="D340" i="13"/>
  <c r="J44" i="13"/>
  <c r="D339" i="13"/>
  <c r="I336" i="13"/>
  <c r="E335" i="13"/>
  <c r="I334" i="13"/>
  <c r="J41" i="13"/>
  <c r="D332" i="13"/>
  <c r="J40" i="13"/>
  <c r="D331" i="13"/>
  <c r="U332" i="13"/>
  <c r="J29" i="13"/>
  <c r="D328" i="13"/>
  <c r="J28" i="13"/>
  <c r="D327" i="13"/>
  <c r="I324" i="13"/>
  <c r="E323" i="13"/>
  <c r="I322" i="13"/>
  <c r="J25" i="13"/>
  <c r="D320" i="13"/>
  <c r="J24" i="13"/>
  <c r="D319" i="13"/>
  <c r="U318" i="13"/>
  <c r="J317" i="13"/>
  <c r="U316" i="13"/>
  <c r="J13" i="13"/>
  <c r="D316" i="13"/>
  <c r="J12" i="13"/>
  <c r="D315" i="13"/>
  <c r="I312" i="13"/>
  <c r="E311" i="13"/>
  <c r="I310" i="13"/>
  <c r="D308" i="13"/>
  <c r="D307" i="13"/>
  <c r="X300" i="13"/>
  <c r="G299" i="13"/>
  <c r="E93" i="13"/>
  <c r="D93" i="13"/>
  <c r="E92" i="13"/>
  <c r="D92" i="13"/>
  <c r="D88" i="13"/>
  <c r="D87" i="13"/>
  <c r="D86" i="13"/>
  <c r="D85" i="13"/>
  <c r="D84" i="13"/>
  <c r="D83" i="13"/>
  <c r="C82" i="13"/>
  <c r="E82" i="13"/>
  <c r="D82" i="13"/>
  <c r="C81" i="13"/>
  <c r="E81" i="13"/>
  <c r="D81" i="13"/>
  <c r="AB78" i="13"/>
  <c r="X76" i="13"/>
  <c r="G75" i="13"/>
  <c r="E73" i="13"/>
  <c r="D73" i="13"/>
  <c r="E72" i="13"/>
  <c r="D72" i="13"/>
  <c r="N71" i="13"/>
  <c r="N70" i="13"/>
  <c r="E69" i="13"/>
  <c r="D69" i="13"/>
  <c r="E68" i="13"/>
  <c r="D68" i="13"/>
  <c r="I66" i="13"/>
  <c r="I65" i="13"/>
  <c r="I64" i="13"/>
  <c r="H64" i="13"/>
  <c r="I63" i="13"/>
  <c r="H63" i="13"/>
  <c r="I62" i="13"/>
  <c r="H62" i="13"/>
  <c r="I61" i="13"/>
  <c r="H61" i="13"/>
  <c r="I60" i="13"/>
  <c r="H60" i="13"/>
  <c r="I59" i="13"/>
  <c r="H59" i="13"/>
  <c r="I58" i="13"/>
  <c r="H58" i="13"/>
  <c r="I57" i="13"/>
  <c r="H57" i="13"/>
  <c r="I56" i="13"/>
  <c r="H56" i="13"/>
  <c r="I55" i="13"/>
  <c r="H55" i="13"/>
  <c r="I54" i="13"/>
  <c r="H54" i="13"/>
  <c r="I53" i="13"/>
  <c r="H53" i="13"/>
  <c r="I52" i="13"/>
  <c r="H52" i="13"/>
  <c r="I51" i="13"/>
  <c r="H51" i="13"/>
  <c r="I50" i="13"/>
  <c r="H50" i="13"/>
  <c r="I49" i="13"/>
  <c r="H49" i="13"/>
  <c r="I48" i="13"/>
  <c r="H48" i="13"/>
  <c r="I47" i="13"/>
  <c r="H47" i="13"/>
  <c r="I46" i="13"/>
  <c r="H46" i="13"/>
  <c r="I45" i="13"/>
  <c r="H45" i="13"/>
  <c r="I44" i="13"/>
  <c r="H44" i="13"/>
  <c r="I43" i="13"/>
  <c r="H43" i="13"/>
  <c r="I42" i="13"/>
  <c r="H42" i="13"/>
  <c r="I41" i="13"/>
  <c r="H41" i="13"/>
  <c r="I40" i="13"/>
  <c r="H40" i="13"/>
  <c r="I39" i="13"/>
  <c r="H39" i="13"/>
  <c r="I38" i="13"/>
  <c r="H38" i="13"/>
  <c r="I37" i="13"/>
  <c r="H37" i="13"/>
  <c r="I36" i="13"/>
  <c r="H36" i="13"/>
  <c r="I35" i="13"/>
  <c r="H35" i="13"/>
  <c r="I34" i="13"/>
  <c r="H34" i="13"/>
  <c r="I33" i="13"/>
  <c r="H33" i="13"/>
  <c r="I32" i="13"/>
  <c r="H32" i="13"/>
  <c r="I31" i="13"/>
  <c r="H31" i="13"/>
  <c r="I30" i="13"/>
  <c r="H30" i="13"/>
  <c r="I29" i="13"/>
  <c r="H29" i="13"/>
  <c r="I28" i="13"/>
  <c r="H28" i="13"/>
  <c r="I27" i="13"/>
  <c r="H27" i="13"/>
  <c r="I26" i="13"/>
  <c r="H26" i="13"/>
  <c r="I25" i="13"/>
  <c r="H25" i="13"/>
  <c r="I24" i="13"/>
  <c r="H24" i="13"/>
  <c r="I23" i="13"/>
  <c r="H23" i="13"/>
  <c r="I22" i="13"/>
  <c r="H22" i="13"/>
  <c r="I21" i="13"/>
  <c r="H21" i="13"/>
  <c r="I20" i="13"/>
  <c r="H20" i="13"/>
  <c r="I19" i="13"/>
  <c r="H19" i="13"/>
  <c r="I18" i="13"/>
  <c r="H18" i="13"/>
  <c r="I17" i="13"/>
  <c r="H17" i="13"/>
  <c r="I16" i="13"/>
  <c r="H16" i="13"/>
  <c r="I15" i="13"/>
  <c r="H15" i="13"/>
  <c r="I14" i="13"/>
  <c r="H14" i="13"/>
  <c r="I13" i="13"/>
  <c r="H13" i="13"/>
  <c r="I12" i="13"/>
  <c r="H12" i="13"/>
  <c r="I11" i="13"/>
  <c r="I10" i="13"/>
  <c r="H10" i="13"/>
  <c r="I9" i="13"/>
  <c r="H9" i="13"/>
  <c r="I8" i="13"/>
  <c r="H8" i="13"/>
  <c r="I7" i="13"/>
  <c r="H7" i="13"/>
  <c r="I6" i="13"/>
  <c r="H6" i="13"/>
  <c r="I5" i="13"/>
  <c r="H5" i="13"/>
  <c r="I4" i="13"/>
  <c r="H4" i="13"/>
  <c r="E4" i="13"/>
  <c r="D4" i="13"/>
  <c r="I3" i="13"/>
  <c r="H3" i="13"/>
  <c r="E3" i="13"/>
  <c r="D3" i="13"/>
  <c r="H34" i="12"/>
  <c r="H35" i="12"/>
  <c r="H36" i="12"/>
  <c r="H37" i="12"/>
  <c r="H38" i="12"/>
  <c r="H39" i="12"/>
  <c r="H40" i="12"/>
  <c r="H41" i="12"/>
  <c r="H42" i="12"/>
  <c r="H33" i="12"/>
  <c r="H24" i="12"/>
  <c r="H25" i="12"/>
  <c r="H26" i="12"/>
  <c r="H27" i="12"/>
  <c r="H28" i="12"/>
  <c r="H29" i="12"/>
  <c r="H30" i="12"/>
  <c r="H31" i="12"/>
  <c r="H32" i="12"/>
  <c r="H23" i="12"/>
  <c r="H14" i="12"/>
  <c r="H15" i="12"/>
  <c r="H16" i="12"/>
  <c r="H17" i="12"/>
  <c r="H18" i="12"/>
  <c r="H19" i="12"/>
  <c r="H20" i="12"/>
  <c r="H21" i="12"/>
  <c r="H22" i="12"/>
  <c r="H13" i="12"/>
  <c r="U75" i="12"/>
  <c r="V75" i="12"/>
  <c r="K61" i="12"/>
  <c r="U78" i="12"/>
  <c r="V78" i="12"/>
  <c r="M61" i="12"/>
  <c r="U81" i="12"/>
  <c r="V81" i="12"/>
  <c r="O61" i="12"/>
  <c r="U83" i="12"/>
  <c r="V83" i="12"/>
  <c r="P61" i="12"/>
  <c r="Q61" i="12"/>
  <c r="H62" i="12"/>
  <c r="I4" i="12"/>
  <c r="C190" i="12"/>
  <c r="H193" i="12"/>
  <c r="O12" i="12"/>
  <c r="S199" i="12"/>
  <c r="T22" i="12"/>
  <c r="C191" i="12"/>
  <c r="H195" i="12"/>
  <c r="O13" i="12"/>
  <c r="S201" i="12"/>
  <c r="T23" i="12"/>
  <c r="C198" i="12"/>
  <c r="J16" i="12"/>
  <c r="C199" i="12"/>
  <c r="J17" i="12"/>
  <c r="C202" i="12"/>
  <c r="H205" i="12"/>
  <c r="O32" i="12"/>
  <c r="C203" i="12"/>
  <c r="H207" i="12"/>
  <c r="O33" i="12"/>
  <c r="H4" i="12"/>
  <c r="J63" i="12"/>
  <c r="U77" i="12"/>
  <c r="V77" i="12"/>
  <c r="P63" i="12"/>
  <c r="U79" i="12"/>
  <c r="V79" i="12"/>
  <c r="O63" i="12"/>
  <c r="U82" i="12"/>
  <c r="V82" i="12"/>
  <c r="M63" i="12"/>
  <c r="Q63" i="12"/>
  <c r="H63" i="12"/>
  <c r="I5" i="12"/>
  <c r="H5" i="12"/>
  <c r="H64" i="12"/>
  <c r="I6" i="12"/>
  <c r="H6" i="12"/>
  <c r="U76" i="12"/>
  <c r="V76" i="12"/>
  <c r="O65" i="12"/>
  <c r="J65" i="12"/>
  <c r="U80" i="12"/>
  <c r="V80" i="12"/>
  <c r="P65" i="12"/>
  <c r="K65" i="12"/>
  <c r="Q65" i="12"/>
  <c r="H65" i="12"/>
  <c r="I7" i="12"/>
  <c r="H7" i="12"/>
  <c r="H66" i="12"/>
  <c r="I8" i="12"/>
  <c r="H8" i="12"/>
  <c r="U74" i="12"/>
  <c r="V74" i="12"/>
  <c r="P67" i="12"/>
  <c r="M67" i="12"/>
  <c r="K67" i="12"/>
  <c r="J67" i="12"/>
  <c r="Q67" i="12"/>
  <c r="H67" i="12"/>
  <c r="I9" i="12"/>
  <c r="H9" i="12"/>
  <c r="H68" i="12"/>
  <c r="I10" i="12"/>
  <c r="H10" i="12"/>
  <c r="O69" i="12"/>
  <c r="K69" i="12"/>
  <c r="M69" i="12"/>
  <c r="J69" i="12"/>
  <c r="Q69" i="12"/>
  <c r="H69" i="12"/>
  <c r="I11" i="12"/>
  <c r="H11" i="12"/>
  <c r="H70" i="12"/>
  <c r="I12" i="12"/>
  <c r="H12" i="12"/>
  <c r="H61" i="12"/>
  <c r="I3" i="12"/>
  <c r="H3" i="12"/>
  <c r="M48" i="12"/>
  <c r="M46" i="12"/>
  <c r="K48" i="12"/>
  <c r="K46" i="12"/>
  <c r="R23" i="12"/>
  <c r="S23" i="12"/>
  <c r="Q23" i="12"/>
  <c r="R21" i="12"/>
  <c r="S21" i="12"/>
  <c r="Q21" i="12"/>
  <c r="M33" i="12"/>
  <c r="N33" i="12"/>
  <c r="L33" i="12"/>
  <c r="M31" i="12"/>
  <c r="N31" i="12"/>
  <c r="L31" i="12"/>
  <c r="C211" i="12"/>
  <c r="J37" i="12"/>
  <c r="C210" i="12"/>
  <c r="J36" i="12"/>
  <c r="J29" i="12"/>
  <c r="J28" i="12"/>
  <c r="J9" i="12"/>
  <c r="J8" i="12"/>
  <c r="M13" i="12"/>
  <c r="N13" i="12"/>
  <c r="L13" i="12"/>
  <c r="M11" i="12"/>
  <c r="N11" i="12"/>
  <c r="L11" i="12"/>
  <c r="J200" i="12"/>
  <c r="F194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C158" i="12"/>
  <c r="C159" i="12"/>
  <c r="C160" i="12"/>
  <c r="C161" i="12"/>
  <c r="C162" i="12"/>
  <c r="C163" i="12"/>
  <c r="C164" i="12"/>
  <c r="C165" i="12"/>
  <c r="C166" i="12"/>
  <c r="C157" i="12"/>
  <c r="Y154" i="12"/>
  <c r="C126" i="12"/>
  <c r="C127" i="12"/>
  <c r="C128" i="12"/>
  <c r="C129" i="12"/>
  <c r="C130" i="12"/>
  <c r="C131" i="12"/>
  <c r="C132" i="12"/>
  <c r="C133" i="12"/>
  <c r="C134" i="12"/>
  <c r="C125" i="12"/>
  <c r="Y122" i="12"/>
  <c r="C94" i="12"/>
  <c r="C95" i="12"/>
  <c r="C96" i="12"/>
  <c r="C97" i="12"/>
  <c r="C98" i="12"/>
  <c r="C99" i="12"/>
  <c r="C100" i="12"/>
  <c r="C101" i="12"/>
  <c r="C102" i="12"/>
  <c r="C93" i="12"/>
  <c r="Y90" i="12"/>
  <c r="V179" i="12"/>
  <c r="U179" i="12"/>
  <c r="V178" i="12"/>
  <c r="U178" i="12"/>
  <c r="V177" i="12"/>
  <c r="U177" i="12"/>
  <c r="V176" i="12"/>
  <c r="U176" i="12"/>
  <c r="V175" i="12"/>
  <c r="U175" i="12"/>
  <c r="V174" i="12"/>
  <c r="U174" i="12"/>
  <c r="E174" i="12"/>
  <c r="D174" i="12"/>
  <c r="V173" i="12"/>
  <c r="U173" i="12"/>
  <c r="E173" i="12"/>
  <c r="D173" i="12"/>
  <c r="V172" i="12"/>
  <c r="U172" i="12"/>
  <c r="V171" i="12"/>
  <c r="U171" i="12"/>
  <c r="D171" i="12"/>
  <c r="V170" i="12"/>
  <c r="U170" i="12"/>
  <c r="E170" i="12"/>
  <c r="D170" i="12"/>
  <c r="E169" i="12"/>
  <c r="D169" i="12"/>
  <c r="J165" i="12"/>
  <c r="K165" i="12"/>
  <c r="M165" i="12"/>
  <c r="O165" i="12"/>
  <c r="Q165" i="12"/>
  <c r="H166" i="12"/>
  <c r="E166" i="12"/>
  <c r="D166" i="12"/>
  <c r="T165" i="12"/>
  <c r="R165" i="12"/>
  <c r="S165" i="12"/>
  <c r="H165" i="12"/>
  <c r="E165" i="12"/>
  <c r="D165" i="12"/>
  <c r="J163" i="12"/>
  <c r="K163" i="12"/>
  <c r="M163" i="12"/>
  <c r="P163" i="12"/>
  <c r="Q163" i="12"/>
  <c r="H164" i="12"/>
  <c r="E164" i="12"/>
  <c r="D164" i="12"/>
  <c r="T163" i="12"/>
  <c r="R163" i="12"/>
  <c r="S163" i="12"/>
  <c r="H163" i="12"/>
  <c r="E163" i="12"/>
  <c r="D163" i="12"/>
  <c r="J161" i="12"/>
  <c r="K161" i="12"/>
  <c r="O161" i="12"/>
  <c r="P161" i="12"/>
  <c r="Q161" i="12"/>
  <c r="H162" i="12"/>
  <c r="E162" i="12"/>
  <c r="D162" i="12"/>
  <c r="T161" i="12"/>
  <c r="R161" i="12"/>
  <c r="S161" i="12"/>
  <c r="H161" i="12"/>
  <c r="E161" i="12"/>
  <c r="D161" i="12"/>
  <c r="J159" i="12"/>
  <c r="M159" i="12"/>
  <c r="O159" i="12"/>
  <c r="P159" i="12"/>
  <c r="Q159" i="12"/>
  <c r="H160" i="12"/>
  <c r="E160" i="12"/>
  <c r="D160" i="12"/>
  <c r="T159" i="12"/>
  <c r="R159" i="12"/>
  <c r="S159" i="12"/>
  <c r="H159" i="12"/>
  <c r="E159" i="12"/>
  <c r="D159" i="12"/>
  <c r="K157" i="12"/>
  <c r="M157" i="12"/>
  <c r="O157" i="12"/>
  <c r="P157" i="12"/>
  <c r="Q157" i="12"/>
  <c r="H158" i="12"/>
  <c r="E158" i="12"/>
  <c r="D158" i="12"/>
  <c r="T157" i="12"/>
  <c r="R157" i="12"/>
  <c r="S157" i="12"/>
  <c r="H157" i="12"/>
  <c r="E157" i="12"/>
  <c r="D157" i="12"/>
  <c r="V152" i="12"/>
  <c r="G150" i="12"/>
  <c r="V147" i="12"/>
  <c r="U147" i="12"/>
  <c r="V146" i="12"/>
  <c r="U146" i="12"/>
  <c r="V145" i="12"/>
  <c r="U145" i="12"/>
  <c r="V144" i="12"/>
  <c r="U144" i="12"/>
  <c r="V143" i="12"/>
  <c r="U143" i="12"/>
  <c r="V142" i="12"/>
  <c r="U142" i="12"/>
  <c r="E142" i="12"/>
  <c r="D142" i="12"/>
  <c r="V141" i="12"/>
  <c r="U141" i="12"/>
  <c r="E141" i="12"/>
  <c r="D141" i="12"/>
  <c r="V140" i="12"/>
  <c r="U140" i="12"/>
  <c r="V139" i="12"/>
  <c r="U139" i="12"/>
  <c r="D139" i="12"/>
  <c r="V138" i="12"/>
  <c r="U138" i="12"/>
  <c r="E138" i="12"/>
  <c r="D138" i="12"/>
  <c r="E137" i="12"/>
  <c r="D137" i="12"/>
  <c r="J133" i="12"/>
  <c r="K133" i="12"/>
  <c r="M133" i="12"/>
  <c r="O133" i="12"/>
  <c r="Q133" i="12"/>
  <c r="H134" i="12"/>
  <c r="E134" i="12"/>
  <c r="D134" i="12"/>
  <c r="T133" i="12"/>
  <c r="R133" i="12"/>
  <c r="S133" i="12"/>
  <c r="H133" i="12"/>
  <c r="E133" i="12"/>
  <c r="D133" i="12"/>
  <c r="J131" i="12"/>
  <c r="K131" i="12"/>
  <c r="M131" i="12"/>
  <c r="P131" i="12"/>
  <c r="Q131" i="12"/>
  <c r="H132" i="12"/>
  <c r="E132" i="12"/>
  <c r="D132" i="12"/>
  <c r="T131" i="12"/>
  <c r="R131" i="12"/>
  <c r="S131" i="12"/>
  <c r="H131" i="12"/>
  <c r="E131" i="12"/>
  <c r="D131" i="12"/>
  <c r="J129" i="12"/>
  <c r="K129" i="12"/>
  <c r="O129" i="12"/>
  <c r="P129" i="12"/>
  <c r="Q129" i="12"/>
  <c r="H130" i="12"/>
  <c r="E130" i="12"/>
  <c r="D130" i="12"/>
  <c r="T129" i="12"/>
  <c r="R129" i="12"/>
  <c r="S129" i="12"/>
  <c r="H129" i="12"/>
  <c r="E129" i="12"/>
  <c r="D129" i="12"/>
  <c r="J127" i="12"/>
  <c r="M127" i="12"/>
  <c r="O127" i="12"/>
  <c r="P127" i="12"/>
  <c r="Q127" i="12"/>
  <c r="H128" i="12"/>
  <c r="E128" i="12"/>
  <c r="D128" i="12"/>
  <c r="T127" i="12"/>
  <c r="R127" i="12"/>
  <c r="S127" i="12"/>
  <c r="H127" i="12"/>
  <c r="E127" i="12"/>
  <c r="D127" i="12"/>
  <c r="K125" i="12"/>
  <c r="M125" i="12"/>
  <c r="O125" i="12"/>
  <c r="P125" i="12"/>
  <c r="Q125" i="12"/>
  <c r="H126" i="12"/>
  <c r="E126" i="12"/>
  <c r="D126" i="12"/>
  <c r="T125" i="12"/>
  <c r="R125" i="12"/>
  <c r="S125" i="12"/>
  <c r="H125" i="12"/>
  <c r="E125" i="12"/>
  <c r="D125" i="12"/>
  <c r="V120" i="12"/>
  <c r="G118" i="12"/>
  <c r="V115" i="12"/>
  <c r="U115" i="12"/>
  <c r="V114" i="12"/>
  <c r="U114" i="12"/>
  <c r="V113" i="12"/>
  <c r="U113" i="12"/>
  <c r="V112" i="12"/>
  <c r="U112" i="12"/>
  <c r="V111" i="12"/>
  <c r="U111" i="12"/>
  <c r="V110" i="12"/>
  <c r="U110" i="12"/>
  <c r="E110" i="12"/>
  <c r="D110" i="12"/>
  <c r="V109" i="12"/>
  <c r="U109" i="12"/>
  <c r="E109" i="12"/>
  <c r="D109" i="12"/>
  <c r="V108" i="12"/>
  <c r="U108" i="12"/>
  <c r="V107" i="12"/>
  <c r="U107" i="12"/>
  <c r="D107" i="12"/>
  <c r="V106" i="12"/>
  <c r="U106" i="12"/>
  <c r="E106" i="12"/>
  <c r="D106" i="12"/>
  <c r="E105" i="12"/>
  <c r="D105" i="12"/>
  <c r="J101" i="12"/>
  <c r="K101" i="12"/>
  <c r="M101" i="12"/>
  <c r="O101" i="12"/>
  <c r="Q101" i="12"/>
  <c r="H102" i="12"/>
  <c r="E102" i="12"/>
  <c r="D102" i="12"/>
  <c r="P97" i="12"/>
  <c r="K97" i="12"/>
  <c r="J97" i="12"/>
  <c r="O97" i="12"/>
  <c r="Q97" i="12"/>
  <c r="O93" i="12"/>
  <c r="K93" i="12"/>
  <c r="M93" i="12"/>
  <c r="P93" i="12"/>
  <c r="Q93" i="12"/>
  <c r="J99" i="12"/>
  <c r="K99" i="12"/>
  <c r="M99" i="12"/>
  <c r="P99" i="12"/>
  <c r="Q99" i="12"/>
  <c r="M95" i="12"/>
  <c r="J95" i="12"/>
  <c r="O95" i="12"/>
  <c r="P95" i="12"/>
  <c r="Q95" i="12"/>
  <c r="R101" i="12"/>
  <c r="R93" i="12"/>
  <c r="R95" i="12"/>
  <c r="R97" i="12"/>
  <c r="R99" i="12"/>
  <c r="S101" i="12"/>
  <c r="T101" i="12"/>
  <c r="H101" i="12"/>
  <c r="E101" i="12"/>
  <c r="D101" i="12"/>
  <c r="H100" i="12"/>
  <c r="E100" i="12"/>
  <c r="D100" i="12"/>
  <c r="S99" i="12"/>
  <c r="T99" i="12"/>
  <c r="H99" i="12"/>
  <c r="E99" i="12"/>
  <c r="D99" i="12"/>
  <c r="H98" i="12"/>
  <c r="E98" i="12"/>
  <c r="D98" i="12"/>
  <c r="S97" i="12"/>
  <c r="T97" i="12"/>
  <c r="H97" i="12"/>
  <c r="E97" i="12"/>
  <c r="D97" i="12"/>
  <c r="H96" i="12"/>
  <c r="E96" i="12"/>
  <c r="D96" i="12"/>
  <c r="S95" i="12"/>
  <c r="T95" i="12"/>
  <c r="H95" i="12"/>
  <c r="E95" i="12"/>
  <c r="D95" i="12"/>
  <c r="H94" i="12"/>
  <c r="E94" i="12"/>
  <c r="D94" i="12"/>
  <c r="S93" i="12"/>
  <c r="T93" i="12"/>
  <c r="H93" i="12"/>
  <c r="E93" i="12"/>
  <c r="D93" i="12"/>
  <c r="V88" i="12"/>
  <c r="G86" i="12"/>
  <c r="Y58" i="12"/>
  <c r="C62" i="12"/>
  <c r="C63" i="12"/>
  <c r="C64" i="12"/>
  <c r="C65" i="12"/>
  <c r="C66" i="12"/>
  <c r="C67" i="12"/>
  <c r="C68" i="12"/>
  <c r="C69" i="12"/>
  <c r="C70" i="12"/>
  <c r="C61" i="12"/>
  <c r="E78" i="12"/>
  <c r="D78" i="12"/>
  <c r="E77" i="12"/>
  <c r="D77" i="12"/>
  <c r="D75" i="12"/>
  <c r="E74" i="12"/>
  <c r="D74" i="12"/>
  <c r="E73" i="12"/>
  <c r="D73" i="12"/>
  <c r="E70" i="12"/>
  <c r="D70" i="12"/>
  <c r="R69" i="12"/>
  <c r="R61" i="12"/>
  <c r="R63" i="12"/>
  <c r="R65" i="12"/>
  <c r="R67" i="12"/>
  <c r="S69" i="12"/>
  <c r="T69" i="12"/>
  <c r="E69" i="12"/>
  <c r="D69" i="12"/>
  <c r="E68" i="12"/>
  <c r="D68" i="12"/>
  <c r="S67" i="12"/>
  <c r="T67" i="12"/>
  <c r="E67" i="12"/>
  <c r="D67" i="12"/>
  <c r="E66" i="12"/>
  <c r="D66" i="12"/>
  <c r="S65" i="12"/>
  <c r="T65" i="12"/>
  <c r="E65" i="12"/>
  <c r="D65" i="12"/>
  <c r="E64" i="12"/>
  <c r="D64" i="12"/>
  <c r="S63" i="12"/>
  <c r="T63" i="12"/>
  <c r="E63" i="12"/>
  <c r="D63" i="12"/>
  <c r="E62" i="12"/>
  <c r="D62" i="12"/>
  <c r="S61" i="12"/>
  <c r="T61" i="12"/>
  <c r="E61" i="12"/>
  <c r="D61" i="12"/>
  <c r="V56" i="12"/>
  <c r="G54" i="12"/>
  <c r="D211" i="12"/>
  <c r="D210" i="12"/>
  <c r="I207" i="12"/>
  <c r="F206" i="12"/>
  <c r="I205" i="12"/>
  <c r="D203" i="12"/>
  <c r="D202" i="12"/>
  <c r="T201" i="12"/>
  <c r="T199" i="12"/>
  <c r="D199" i="12"/>
  <c r="D198" i="12"/>
  <c r="I195" i="12"/>
  <c r="I193" i="12"/>
  <c r="D191" i="12"/>
  <c r="D190" i="12"/>
  <c r="R183" i="12"/>
  <c r="G182" i="12"/>
  <c r="E51" i="12"/>
  <c r="D51" i="12"/>
  <c r="E50" i="12"/>
  <c r="D50" i="12"/>
  <c r="I48" i="12"/>
  <c r="E45" i="12"/>
  <c r="D45" i="12"/>
  <c r="E44" i="12"/>
  <c r="D44" i="12"/>
  <c r="I42" i="12"/>
  <c r="D42" i="12"/>
  <c r="I41" i="12"/>
  <c r="D41" i="12"/>
  <c r="I40" i="12"/>
  <c r="D40" i="12"/>
  <c r="I39" i="12"/>
  <c r="D39" i="12"/>
  <c r="I38" i="12"/>
  <c r="D38" i="12"/>
  <c r="I37" i="12"/>
  <c r="D37" i="12"/>
  <c r="I36" i="12"/>
  <c r="D36" i="12"/>
  <c r="I35" i="12"/>
  <c r="D35" i="12"/>
  <c r="I34" i="12"/>
  <c r="D34" i="12"/>
  <c r="I33" i="12"/>
  <c r="D33" i="12"/>
  <c r="I32" i="12"/>
  <c r="D32" i="12"/>
  <c r="I31" i="12"/>
  <c r="D31" i="12"/>
  <c r="I30" i="12"/>
  <c r="D30" i="12"/>
  <c r="I29" i="12"/>
  <c r="D29" i="12"/>
  <c r="I28" i="12"/>
  <c r="D28" i="12"/>
  <c r="I27" i="12"/>
  <c r="D27" i="12"/>
  <c r="I26" i="12"/>
  <c r="D26" i="12"/>
  <c r="I25" i="12"/>
  <c r="D25" i="12"/>
  <c r="I24" i="12"/>
  <c r="D24" i="12"/>
  <c r="I23" i="12"/>
  <c r="D23" i="12"/>
  <c r="I22" i="12"/>
  <c r="D22" i="12"/>
  <c r="I21" i="12"/>
  <c r="D21" i="12"/>
  <c r="I20" i="12"/>
  <c r="D20" i="12"/>
  <c r="I19" i="12"/>
  <c r="D19" i="12"/>
  <c r="I18" i="12"/>
  <c r="D18" i="12"/>
  <c r="I17" i="12"/>
  <c r="D17" i="12"/>
  <c r="I16" i="12"/>
  <c r="D16" i="12"/>
  <c r="I15" i="12"/>
  <c r="D15" i="12"/>
  <c r="I14" i="12"/>
  <c r="D14" i="12"/>
  <c r="I13" i="12"/>
  <c r="D13" i="12"/>
  <c r="D12" i="12"/>
  <c r="D11" i="12"/>
  <c r="D10" i="12"/>
  <c r="D9" i="12"/>
  <c r="D8" i="12"/>
  <c r="D7" i="12"/>
  <c r="D6" i="12"/>
  <c r="D5" i="12"/>
  <c r="D4" i="12"/>
  <c r="E3" i="12"/>
  <c r="D3" i="12"/>
  <c r="F84" i="11"/>
  <c r="I27" i="11"/>
  <c r="I29" i="11"/>
  <c r="C25" i="11"/>
  <c r="C26" i="11"/>
  <c r="F23" i="11"/>
  <c r="F22" i="11"/>
  <c r="F21" i="11"/>
  <c r="F20" i="11"/>
  <c r="F19" i="11"/>
  <c r="F18" i="11"/>
  <c r="F17" i="11"/>
  <c r="F16" i="11"/>
  <c r="F15" i="11"/>
  <c r="F14" i="11"/>
  <c r="Q72" i="11"/>
  <c r="R72" i="11"/>
  <c r="H58" i="11"/>
  <c r="Q66" i="11"/>
  <c r="R66" i="11"/>
  <c r="I58" i="11"/>
  <c r="Q69" i="11"/>
  <c r="R69" i="11"/>
  <c r="J58" i="11"/>
  <c r="Q63" i="11"/>
  <c r="R63" i="11"/>
  <c r="K58" i="11"/>
  <c r="M58" i="11"/>
  <c r="F59" i="11"/>
  <c r="H13" i="11"/>
  <c r="C31" i="11"/>
  <c r="C32" i="11"/>
  <c r="F13" i="11"/>
  <c r="F58" i="11"/>
  <c r="H12" i="11"/>
  <c r="F12" i="11"/>
  <c r="Q70" i="11"/>
  <c r="R70" i="11"/>
  <c r="H56" i="11"/>
  <c r="Q68" i="11"/>
  <c r="R68" i="11"/>
  <c r="I56" i="11"/>
  <c r="Q65" i="11"/>
  <c r="R65" i="11"/>
  <c r="J56" i="11"/>
  <c r="L56" i="11"/>
  <c r="M56" i="11"/>
  <c r="F57" i="11"/>
  <c r="H11" i="11"/>
  <c r="F11" i="11"/>
  <c r="Q67" i="11"/>
  <c r="R67" i="11"/>
  <c r="H54" i="11"/>
  <c r="Q71" i="11"/>
  <c r="R71" i="11"/>
  <c r="I54" i="11"/>
  <c r="K54" i="11"/>
  <c r="L54" i="11"/>
  <c r="M54" i="11"/>
  <c r="F55" i="11"/>
  <c r="H9" i="11"/>
  <c r="F9" i="11"/>
  <c r="F54" i="11"/>
  <c r="H8" i="11"/>
  <c r="F8" i="11"/>
  <c r="Q64" i="11"/>
  <c r="R64" i="11"/>
  <c r="H52" i="11"/>
  <c r="J52" i="11"/>
  <c r="K52" i="11"/>
  <c r="L52" i="11"/>
  <c r="M52" i="11"/>
  <c r="F53" i="11"/>
  <c r="H7" i="11"/>
  <c r="F7" i="11"/>
  <c r="F52" i="11"/>
  <c r="H6" i="11"/>
  <c r="F6" i="11"/>
  <c r="I50" i="11"/>
  <c r="J50" i="11"/>
  <c r="K50" i="11"/>
  <c r="L50" i="11"/>
  <c r="M50" i="11"/>
  <c r="F51" i="11"/>
  <c r="H5" i="11"/>
  <c r="F5" i="11"/>
  <c r="F50" i="11"/>
  <c r="H4" i="11"/>
  <c r="F4" i="11"/>
  <c r="F56" i="11"/>
  <c r="H10" i="11"/>
  <c r="F10" i="11"/>
  <c r="J38" i="11"/>
  <c r="J36" i="11"/>
  <c r="I38" i="11"/>
  <c r="H38" i="11"/>
  <c r="I36" i="11"/>
  <c r="J29" i="11"/>
  <c r="J27" i="11"/>
  <c r="U78" i="11"/>
  <c r="C90" i="11"/>
  <c r="C89" i="11"/>
  <c r="C88" i="11"/>
  <c r="C87" i="11"/>
  <c r="C86" i="11"/>
  <c r="C85" i="11"/>
  <c r="C84" i="11"/>
  <c r="C83" i="11"/>
  <c r="C82" i="11"/>
  <c r="C81" i="11"/>
  <c r="R103" i="11"/>
  <c r="Q103" i="11"/>
  <c r="R102" i="11"/>
  <c r="Q102" i="11"/>
  <c r="R101" i="11"/>
  <c r="Q101" i="11"/>
  <c r="R100" i="11"/>
  <c r="Q100" i="11"/>
  <c r="R99" i="11"/>
  <c r="Q99" i="11"/>
  <c r="R98" i="11"/>
  <c r="Q98" i="11"/>
  <c r="E98" i="11"/>
  <c r="D98" i="11"/>
  <c r="R97" i="11"/>
  <c r="Q97" i="11"/>
  <c r="E97" i="11"/>
  <c r="D97" i="11"/>
  <c r="R96" i="11"/>
  <c r="Q96" i="11"/>
  <c r="R95" i="11"/>
  <c r="Q95" i="11"/>
  <c r="D95" i="11"/>
  <c r="R94" i="11"/>
  <c r="Q94" i="11"/>
  <c r="E94" i="11"/>
  <c r="D94" i="11"/>
  <c r="E93" i="11"/>
  <c r="D93" i="11"/>
  <c r="H89" i="11"/>
  <c r="I89" i="11"/>
  <c r="J89" i="11"/>
  <c r="K89" i="11"/>
  <c r="M89" i="11"/>
  <c r="F90" i="11"/>
  <c r="E90" i="11"/>
  <c r="D90" i="11"/>
  <c r="L85" i="11"/>
  <c r="I85" i="11"/>
  <c r="H85" i="11"/>
  <c r="K85" i="11"/>
  <c r="M85" i="11"/>
  <c r="K81" i="11"/>
  <c r="L81" i="11"/>
  <c r="I81" i="11"/>
  <c r="J81" i="11"/>
  <c r="M81" i="11"/>
  <c r="H87" i="11"/>
  <c r="I87" i="11"/>
  <c r="J87" i="11"/>
  <c r="L87" i="11"/>
  <c r="M87" i="11"/>
  <c r="J83" i="11"/>
  <c r="H83" i="11"/>
  <c r="K83" i="11"/>
  <c r="L83" i="11"/>
  <c r="M83" i="11"/>
  <c r="N89" i="11"/>
  <c r="N81" i="11"/>
  <c r="N83" i="11"/>
  <c r="N85" i="11"/>
  <c r="N87" i="11"/>
  <c r="O89" i="11"/>
  <c r="P89" i="11"/>
  <c r="F89" i="11"/>
  <c r="E89" i="11"/>
  <c r="D89" i="11"/>
  <c r="F88" i="11"/>
  <c r="E88" i="11"/>
  <c r="D88" i="11"/>
  <c r="O87" i="11"/>
  <c r="P87" i="11"/>
  <c r="F87" i="11"/>
  <c r="C41" i="11"/>
  <c r="E87" i="11"/>
  <c r="D87" i="11"/>
  <c r="F86" i="11"/>
  <c r="C40" i="11"/>
  <c r="E86" i="11"/>
  <c r="D86" i="11"/>
  <c r="O85" i="11"/>
  <c r="P85" i="11"/>
  <c r="F85" i="11"/>
  <c r="E85" i="11"/>
  <c r="D85" i="11"/>
  <c r="E84" i="11"/>
  <c r="D84" i="11"/>
  <c r="O83" i="11"/>
  <c r="P83" i="11"/>
  <c r="F83" i="11"/>
  <c r="E83" i="11"/>
  <c r="D83" i="11"/>
  <c r="F82" i="11"/>
  <c r="E82" i="11"/>
  <c r="D82" i="11"/>
  <c r="O81" i="11"/>
  <c r="P81" i="11"/>
  <c r="F81" i="11"/>
  <c r="E81" i="11"/>
  <c r="D81" i="11"/>
  <c r="R76" i="11"/>
  <c r="E74" i="11"/>
  <c r="U47" i="11"/>
  <c r="N58" i="11"/>
  <c r="N50" i="11"/>
  <c r="N52" i="11"/>
  <c r="N54" i="11"/>
  <c r="N56" i="11"/>
  <c r="O58" i="11"/>
  <c r="P30" i="9"/>
  <c r="Q30" i="9"/>
  <c r="I11" i="9"/>
  <c r="P23" i="9"/>
  <c r="Q23" i="9"/>
  <c r="G11" i="9"/>
  <c r="P27" i="9"/>
  <c r="Q27" i="9"/>
  <c r="J11" i="9"/>
  <c r="P25" i="9"/>
  <c r="Q25" i="9"/>
  <c r="K11" i="9"/>
  <c r="L11" i="9"/>
  <c r="H13" i="9"/>
  <c r="P26" i="9"/>
  <c r="Q26" i="9"/>
  <c r="G13" i="9"/>
  <c r="P24" i="9"/>
  <c r="Q24" i="9"/>
  <c r="J13" i="9"/>
  <c r="P28" i="9"/>
  <c r="Q28" i="9"/>
  <c r="K13" i="9"/>
  <c r="L13" i="9"/>
  <c r="P31" i="9"/>
  <c r="Q31" i="9"/>
  <c r="G17" i="9"/>
  <c r="H17" i="9"/>
  <c r="I17" i="9"/>
  <c r="P22" i="9"/>
  <c r="Q22" i="9"/>
  <c r="J17" i="9"/>
  <c r="L17" i="9"/>
  <c r="M17" i="9"/>
  <c r="N17" i="9"/>
  <c r="O56" i="11"/>
  <c r="O54" i="11"/>
  <c r="O52" i="11"/>
  <c r="O50" i="11"/>
  <c r="P58" i="11"/>
  <c r="P56" i="11"/>
  <c r="P54" i="11"/>
  <c r="P52" i="11"/>
  <c r="P50" i="11"/>
  <c r="E67" i="11"/>
  <c r="D67" i="11"/>
  <c r="E66" i="11"/>
  <c r="D66" i="11"/>
  <c r="D64" i="11"/>
  <c r="E63" i="11"/>
  <c r="D63" i="11"/>
  <c r="E62" i="11"/>
  <c r="D62" i="11"/>
  <c r="C59" i="11"/>
  <c r="E59" i="11"/>
  <c r="D59" i="11"/>
  <c r="C58" i="11"/>
  <c r="E58" i="11"/>
  <c r="D58" i="11"/>
  <c r="C57" i="11"/>
  <c r="E57" i="11"/>
  <c r="D57" i="11"/>
  <c r="C56" i="11"/>
  <c r="E56" i="11"/>
  <c r="D56" i="11"/>
  <c r="C55" i="11"/>
  <c r="E55" i="11"/>
  <c r="D55" i="11"/>
  <c r="C54" i="11"/>
  <c r="E54" i="11"/>
  <c r="D54" i="11"/>
  <c r="C53" i="11"/>
  <c r="E53" i="11"/>
  <c r="D53" i="11"/>
  <c r="C52" i="11"/>
  <c r="E52" i="11"/>
  <c r="D52" i="11"/>
  <c r="C51" i="11"/>
  <c r="E51" i="11"/>
  <c r="D51" i="11"/>
  <c r="C50" i="11"/>
  <c r="E50" i="11"/>
  <c r="D50" i="11"/>
  <c r="R45" i="11"/>
  <c r="E43" i="11"/>
  <c r="E41" i="11"/>
  <c r="D41" i="11"/>
  <c r="E40" i="11"/>
  <c r="D40" i="11"/>
  <c r="C35" i="11"/>
  <c r="E35" i="11"/>
  <c r="D35" i="11"/>
  <c r="C34" i="11"/>
  <c r="E34" i="11"/>
  <c r="D34" i="11"/>
  <c r="E32" i="11"/>
  <c r="D32" i="11"/>
  <c r="E31" i="11"/>
  <c r="D31" i="11"/>
  <c r="H29" i="11"/>
  <c r="E26" i="11"/>
  <c r="D26" i="11"/>
  <c r="E25" i="11"/>
  <c r="D25" i="11"/>
  <c r="H23" i="11"/>
  <c r="E23" i="11"/>
  <c r="D23" i="11"/>
  <c r="H22" i="11"/>
  <c r="E22" i="11"/>
  <c r="D22" i="11"/>
  <c r="H21" i="11"/>
  <c r="E21" i="11"/>
  <c r="D21" i="11"/>
  <c r="H20" i="11"/>
  <c r="E20" i="11"/>
  <c r="D20" i="11"/>
  <c r="H19" i="11"/>
  <c r="E19" i="11"/>
  <c r="D19" i="11"/>
  <c r="H18" i="11"/>
  <c r="E18" i="11"/>
  <c r="D18" i="11"/>
  <c r="H17" i="11"/>
  <c r="E17" i="11"/>
  <c r="D17" i="11"/>
  <c r="H16" i="11"/>
  <c r="E16" i="11"/>
  <c r="D16" i="11"/>
  <c r="H15" i="11"/>
  <c r="E15" i="11"/>
  <c r="D15" i="11"/>
  <c r="H14" i="11"/>
  <c r="E14" i="11"/>
  <c r="D14" i="11"/>
  <c r="E13" i="11"/>
  <c r="D13" i="11"/>
  <c r="E12" i="11"/>
  <c r="D12" i="11"/>
  <c r="E11" i="11"/>
  <c r="D11" i="11"/>
  <c r="E10" i="11"/>
  <c r="D10" i="11"/>
  <c r="E9" i="11"/>
  <c r="D9" i="11"/>
  <c r="E8" i="11"/>
  <c r="D8" i="11"/>
  <c r="E7" i="11"/>
  <c r="D7" i="11"/>
  <c r="E6" i="11"/>
  <c r="D6" i="11"/>
  <c r="E5" i="11"/>
  <c r="D5" i="11"/>
  <c r="E4" i="11"/>
  <c r="D4" i="11"/>
  <c r="Q20" i="10"/>
  <c r="R20" i="10"/>
  <c r="I16" i="10"/>
  <c r="Q25" i="10"/>
  <c r="R25" i="10"/>
  <c r="G16" i="10"/>
  <c r="Q28" i="10"/>
  <c r="R28" i="10"/>
  <c r="K16" i="10"/>
  <c r="Q29" i="10"/>
  <c r="R29" i="10"/>
  <c r="H16" i="10"/>
  <c r="M16" i="10"/>
  <c r="L6" i="10"/>
  <c r="Q26" i="10"/>
  <c r="R26" i="10"/>
  <c r="I6" i="10"/>
  <c r="Q31" i="10"/>
  <c r="R31" i="10"/>
  <c r="J6" i="10"/>
  <c r="Q22" i="10"/>
  <c r="R22" i="10"/>
  <c r="H6" i="10"/>
  <c r="Q33" i="10"/>
  <c r="R33" i="10"/>
  <c r="K6" i="10"/>
  <c r="M6" i="10"/>
  <c r="G10" i="10"/>
  <c r="Q30" i="10"/>
  <c r="R30" i="10"/>
  <c r="K10" i="10"/>
  <c r="Q32" i="10"/>
  <c r="R32" i="10"/>
  <c r="H10" i="10"/>
  <c r="Q23" i="10"/>
  <c r="R23" i="10"/>
  <c r="J10" i="10"/>
  <c r="L10" i="10"/>
  <c r="M10" i="10"/>
  <c r="Q27" i="10"/>
  <c r="R27" i="10"/>
  <c r="J8" i="10"/>
  <c r="L8" i="10"/>
  <c r="G8" i="10"/>
  <c r="I8" i="10"/>
  <c r="Q24" i="10"/>
  <c r="R24" i="10"/>
  <c r="K8" i="10"/>
  <c r="M8" i="10"/>
  <c r="H12" i="10"/>
  <c r="G12" i="10"/>
  <c r="I12" i="10"/>
  <c r="Q21" i="10"/>
  <c r="R21" i="10"/>
  <c r="K12" i="10"/>
  <c r="M12" i="10"/>
  <c r="L14" i="10"/>
  <c r="I14" i="10"/>
  <c r="G14" i="10"/>
  <c r="H14" i="10"/>
  <c r="J14" i="10"/>
  <c r="M14" i="10"/>
  <c r="N16" i="10"/>
  <c r="O16" i="10"/>
  <c r="P16" i="10"/>
  <c r="N14" i="10"/>
  <c r="O14" i="10"/>
  <c r="P14" i="10"/>
  <c r="N12" i="10"/>
  <c r="N6" i="10"/>
  <c r="N8" i="10"/>
  <c r="N10" i="10"/>
  <c r="O12" i="10"/>
  <c r="P12" i="10"/>
  <c r="O10" i="10"/>
  <c r="P10" i="10"/>
  <c r="P8" i="10"/>
  <c r="O6" i="10"/>
  <c r="P6" i="10"/>
  <c r="R83" i="4"/>
  <c r="R82" i="4"/>
  <c r="R81" i="4"/>
  <c r="R80" i="4"/>
  <c r="R79" i="4"/>
  <c r="R78" i="4"/>
  <c r="R50" i="4"/>
  <c r="R49" i="4"/>
  <c r="R48" i="4"/>
  <c r="R47" i="4"/>
  <c r="R46" i="4"/>
  <c r="R45" i="4"/>
  <c r="P14" i="1"/>
  <c r="P13" i="1"/>
  <c r="P12" i="1"/>
  <c r="P11" i="1"/>
  <c r="P10" i="1"/>
  <c r="P9" i="1"/>
  <c r="O8" i="10"/>
  <c r="J16" i="10"/>
  <c r="L12" i="10"/>
  <c r="R34" i="10"/>
  <c r="Q34" i="10"/>
  <c r="E21" i="10"/>
  <c r="D21" i="10"/>
  <c r="E20" i="10"/>
  <c r="D20" i="10"/>
  <c r="F17" i="10"/>
  <c r="E17" i="10"/>
  <c r="D17" i="10"/>
  <c r="F16" i="10"/>
  <c r="E16" i="10"/>
  <c r="D16" i="10"/>
  <c r="F15" i="10"/>
  <c r="E15" i="10"/>
  <c r="D15" i="10"/>
  <c r="F14" i="10"/>
  <c r="E14" i="10"/>
  <c r="D14" i="10"/>
  <c r="F13" i="10"/>
  <c r="E13" i="10"/>
  <c r="D13" i="10"/>
  <c r="F12" i="10"/>
  <c r="E12" i="10"/>
  <c r="D12" i="10"/>
  <c r="F11" i="10"/>
  <c r="E11" i="10"/>
  <c r="D11" i="10"/>
  <c r="F10" i="10"/>
  <c r="E10" i="10"/>
  <c r="D10" i="10"/>
  <c r="F9" i="10"/>
  <c r="E9" i="10"/>
  <c r="D9" i="10"/>
  <c r="F8" i="10"/>
  <c r="E8" i="10"/>
  <c r="D8" i="10"/>
  <c r="F7" i="10"/>
  <c r="E7" i="10"/>
  <c r="D7" i="10"/>
  <c r="F6" i="10"/>
  <c r="E6" i="10"/>
  <c r="D6" i="10"/>
  <c r="P29" i="9"/>
  <c r="Q29" i="9"/>
  <c r="J9" i="9"/>
  <c r="H9" i="9"/>
  <c r="I9" i="9"/>
  <c r="K9" i="9"/>
  <c r="L9" i="9"/>
  <c r="G15" i="9"/>
  <c r="H15" i="9"/>
  <c r="I15" i="9"/>
  <c r="K15" i="9"/>
  <c r="L15" i="9"/>
  <c r="M9" i="9"/>
  <c r="M11" i="9"/>
  <c r="M13" i="9"/>
  <c r="M15" i="9"/>
  <c r="O17" i="9"/>
  <c r="N15" i="9"/>
  <c r="O15" i="9"/>
  <c r="N13" i="9"/>
  <c r="O13" i="9"/>
  <c r="N11" i="9"/>
  <c r="O11" i="9"/>
  <c r="N9" i="9"/>
  <c r="O9" i="9"/>
  <c r="E22" i="9"/>
  <c r="D22" i="9"/>
  <c r="E21" i="9"/>
  <c r="D21" i="9"/>
  <c r="F18" i="9"/>
  <c r="E18" i="9"/>
  <c r="D18" i="9"/>
  <c r="F17" i="9"/>
  <c r="E17" i="9"/>
  <c r="D17" i="9"/>
  <c r="F16" i="9"/>
  <c r="E16" i="9"/>
  <c r="D16" i="9"/>
  <c r="F15" i="9"/>
  <c r="E15" i="9"/>
  <c r="D15" i="9"/>
  <c r="F14" i="9"/>
  <c r="E14" i="9"/>
  <c r="D14" i="9"/>
  <c r="F13" i="9"/>
  <c r="E13" i="9"/>
  <c r="D13" i="9"/>
  <c r="F12" i="9"/>
  <c r="E12" i="9"/>
  <c r="D12" i="9"/>
  <c r="F11" i="9"/>
  <c r="E11" i="9"/>
  <c r="D11" i="9"/>
  <c r="F10" i="9"/>
  <c r="E10" i="9"/>
  <c r="D10" i="9"/>
  <c r="F9" i="9"/>
  <c r="E9" i="9"/>
  <c r="D9" i="9"/>
  <c r="C498" i="8"/>
  <c r="H500" i="8"/>
  <c r="V504" i="8"/>
  <c r="AA512" i="8"/>
  <c r="AD529" i="8"/>
  <c r="AG33" i="8"/>
  <c r="AB18" i="8"/>
  <c r="C558" i="8"/>
  <c r="H555" i="8"/>
  <c r="P62" i="8"/>
  <c r="V551" i="8"/>
  <c r="V58" i="8"/>
  <c r="AA543" i="8"/>
  <c r="AB50" i="8"/>
  <c r="X480" i="8"/>
  <c r="Y480" i="8"/>
  <c r="K473" i="8"/>
  <c r="X483" i="8"/>
  <c r="Y483" i="8"/>
  <c r="P473" i="8"/>
  <c r="X485" i="8"/>
  <c r="Y485" i="8"/>
  <c r="M473" i="8"/>
  <c r="S473" i="8"/>
  <c r="H473" i="8"/>
  <c r="K64" i="8"/>
  <c r="H64" i="8"/>
  <c r="X481" i="8"/>
  <c r="Y481" i="8"/>
  <c r="P474" i="8"/>
  <c r="X482" i="8"/>
  <c r="Y482" i="8"/>
  <c r="K474" i="8"/>
  <c r="L474" i="8"/>
  <c r="S474" i="8"/>
  <c r="H474" i="8"/>
  <c r="K65" i="8"/>
  <c r="H65" i="8"/>
  <c r="M475" i="8"/>
  <c r="L475" i="8"/>
  <c r="X484" i="8"/>
  <c r="Y484" i="8"/>
  <c r="K475" i="8"/>
  <c r="S475" i="8"/>
  <c r="H475" i="8"/>
  <c r="K66" i="8"/>
  <c r="H66" i="8"/>
  <c r="L472" i="8"/>
  <c r="M472" i="8"/>
  <c r="P472" i="8"/>
  <c r="S472" i="8"/>
  <c r="H472" i="8"/>
  <c r="K63" i="8"/>
  <c r="H63" i="8"/>
  <c r="H60" i="8"/>
  <c r="H61" i="8"/>
  <c r="H62" i="8"/>
  <c r="H59" i="8"/>
  <c r="H56" i="8"/>
  <c r="H57" i="8"/>
  <c r="H58" i="8"/>
  <c r="H55" i="8"/>
  <c r="H52" i="8"/>
  <c r="H53" i="8"/>
  <c r="H54" i="8"/>
  <c r="H51" i="8"/>
  <c r="H48" i="8"/>
  <c r="H49" i="8"/>
  <c r="H50" i="8"/>
  <c r="H47" i="8"/>
  <c r="H44" i="8"/>
  <c r="H45" i="8"/>
  <c r="H46" i="8"/>
  <c r="H43" i="8"/>
  <c r="H40" i="8"/>
  <c r="H41" i="8"/>
  <c r="H42" i="8"/>
  <c r="H39" i="8"/>
  <c r="H38" i="8"/>
  <c r="H36" i="8"/>
  <c r="H37" i="8"/>
  <c r="H35" i="8"/>
  <c r="H32" i="8"/>
  <c r="H33" i="8"/>
  <c r="H34" i="8"/>
  <c r="H31" i="8"/>
  <c r="H28" i="8"/>
  <c r="H29" i="8"/>
  <c r="H30" i="8"/>
  <c r="H27" i="8"/>
  <c r="H24" i="8"/>
  <c r="H25" i="8"/>
  <c r="H26" i="8"/>
  <c r="H23" i="8"/>
  <c r="H20" i="8"/>
  <c r="H21" i="8"/>
  <c r="H22" i="8"/>
  <c r="H19" i="8"/>
  <c r="H16" i="8"/>
  <c r="H17" i="8"/>
  <c r="H18" i="8"/>
  <c r="H15" i="8"/>
  <c r="H12" i="8"/>
  <c r="H13" i="8"/>
  <c r="H14" i="8"/>
  <c r="H11" i="8"/>
  <c r="H8" i="8"/>
  <c r="H9" i="8"/>
  <c r="H10" i="8"/>
  <c r="H7" i="8"/>
  <c r="P6" i="8"/>
  <c r="V10" i="8"/>
  <c r="C503" i="8"/>
  <c r="L8" i="8"/>
  <c r="H4" i="8"/>
  <c r="H5" i="8"/>
  <c r="H6" i="8"/>
  <c r="H3" i="8"/>
  <c r="X454" i="8"/>
  <c r="Y454" i="8"/>
  <c r="K447" i="8"/>
  <c r="X459" i="8"/>
  <c r="Y459" i="8"/>
  <c r="M447" i="8"/>
  <c r="X457" i="8"/>
  <c r="Y457" i="8"/>
  <c r="P447" i="8"/>
  <c r="S447" i="8"/>
  <c r="H447" i="8"/>
  <c r="K60" i="8"/>
  <c r="X456" i="8"/>
  <c r="Y456" i="8"/>
  <c r="K448" i="8"/>
  <c r="L448" i="8"/>
  <c r="X455" i="8"/>
  <c r="Y455" i="8"/>
  <c r="P448" i="8"/>
  <c r="S448" i="8"/>
  <c r="H448" i="8"/>
  <c r="K61" i="8"/>
  <c r="X458" i="8"/>
  <c r="Y458" i="8"/>
  <c r="K449" i="8"/>
  <c r="L449" i="8"/>
  <c r="M449" i="8"/>
  <c r="S449" i="8"/>
  <c r="H449" i="8"/>
  <c r="K62" i="8"/>
  <c r="L446" i="8"/>
  <c r="M446" i="8"/>
  <c r="P446" i="8"/>
  <c r="S446" i="8"/>
  <c r="H446" i="8"/>
  <c r="K59" i="8"/>
  <c r="X428" i="8"/>
  <c r="Y428" i="8"/>
  <c r="K421" i="8"/>
  <c r="X433" i="8"/>
  <c r="Y433" i="8"/>
  <c r="M421" i="8"/>
  <c r="X431" i="8"/>
  <c r="Y431" i="8"/>
  <c r="P421" i="8"/>
  <c r="S421" i="8"/>
  <c r="H421" i="8"/>
  <c r="K56" i="8"/>
  <c r="X430" i="8"/>
  <c r="Y430" i="8"/>
  <c r="K422" i="8"/>
  <c r="L422" i="8"/>
  <c r="X429" i="8"/>
  <c r="Y429" i="8"/>
  <c r="P422" i="8"/>
  <c r="S422" i="8"/>
  <c r="H422" i="8"/>
  <c r="K57" i="8"/>
  <c r="X432" i="8"/>
  <c r="Y432" i="8"/>
  <c r="K423" i="8"/>
  <c r="L423" i="8"/>
  <c r="M423" i="8"/>
  <c r="S423" i="8"/>
  <c r="H423" i="8"/>
  <c r="K58" i="8"/>
  <c r="L420" i="8"/>
  <c r="M420" i="8"/>
  <c r="P420" i="8"/>
  <c r="S420" i="8"/>
  <c r="H420" i="8"/>
  <c r="K55" i="8"/>
  <c r="X402" i="8"/>
  <c r="Y402" i="8"/>
  <c r="K395" i="8"/>
  <c r="X407" i="8"/>
  <c r="Y407" i="8"/>
  <c r="M395" i="8"/>
  <c r="X405" i="8"/>
  <c r="Y405" i="8"/>
  <c r="P395" i="8"/>
  <c r="S395" i="8"/>
  <c r="H395" i="8"/>
  <c r="K52" i="8"/>
  <c r="X404" i="8"/>
  <c r="Y404" i="8"/>
  <c r="K396" i="8"/>
  <c r="L396" i="8"/>
  <c r="X403" i="8"/>
  <c r="Y403" i="8"/>
  <c r="P396" i="8"/>
  <c r="S396" i="8"/>
  <c r="H396" i="8"/>
  <c r="K53" i="8"/>
  <c r="X406" i="8"/>
  <c r="Y406" i="8"/>
  <c r="K397" i="8"/>
  <c r="L397" i="8"/>
  <c r="M397" i="8"/>
  <c r="S397" i="8"/>
  <c r="H397" i="8"/>
  <c r="K54" i="8"/>
  <c r="L394" i="8"/>
  <c r="M394" i="8"/>
  <c r="P394" i="8"/>
  <c r="S394" i="8"/>
  <c r="H394" i="8"/>
  <c r="K51" i="8"/>
  <c r="X376" i="8"/>
  <c r="Y376" i="8"/>
  <c r="K369" i="8"/>
  <c r="X381" i="8"/>
  <c r="Y381" i="8"/>
  <c r="M369" i="8"/>
  <c r="X379" i="8"/>
  <c r="Y379" i="8"/>
  <c r="P369" i="8"/>
  <c r="S369" i="8"/>
  <c r="H369" i="8"/>
  <c r="K48" i="8"/>
  <c r="X378" i="8"/>
  <c r="Y378" i="8"/>
  <c r="K370" i="8"/>
  <c r="L370" i="8"/>
  <c r="X377" i="8"/>
  <c r="Y377" i="8"/>
  <c r="P370" i="8"/>
  <c r="S370" i="8"/>
  <c r="H370" i="8"/>
  <c r="K49" i="8"/>
  <c r="X380" i="8"/>
  <c r="Y380" i="8"/>
  <c r="K371" i="8"/>
  <c r="L371" i="8"/>
  <c r="M371" i="8"/>
  <c r="S371" i="8"/>
  <c r="H371" i="8"/>
  <c r="K50" i="8"/>
  <c r="L368" i="8"/>
  <c r="M368" i="8"/>
  <c r="P368" i="8"/>
  <c r="S368" i="8"/>
  <c r="H368" i="8"/>
  <c r="K47" i="8"/>
  <c r="X350" i="8"/>
  <c r="Y350" i="8"/>
  <c r="K343" i="8"/>
  <c r="X355" i="8"/>
  <c r="Y355" i="8"/>
  <c r="M343" i="8"/>
  <c r="X353" i="8"/>
  <c r="Y353" i="8"/>
  <c r="P343" i="8"/>
  <c r="S343" i="8"/>
  <c r="H343" i="8"/>
  <c r="K44" i="8"/>
  <c r="X352" i="8"/>
  <c r="Y352" i="8"/>
  <c r="K344" i="8"/>
  <c r="L344" i="8"/>
  <c r="X351" i="8"/>
  <c r="Y351" i="8"/>
  <c r="P344" i="8"/>
  <c r="S344" i="8"/>
  <c r="H344" i="8"/>
  <c r="K45" i="8"/>
  <c r="X354" i="8"/>
  <c r="Y354" i="8"/>
  <c r="K345" i="8"/>
  <c r="L345" i="8"/>
  <c r="M345" i="8"/>
  <c r="S345" i="8"/>
  <c r="H345" i="8"/>
  <c r="K46" i="8"/>
  <c r="L342" i="8"/>
  <c r="M342" i="8"/>
  <c r="P342" i="8"/>
  <c r="S342" i="8"/>
  <c r="H342" i="8"/>
  <c r="K43" i="8"/>
  <c r="X324" i="8"/>
  <c r="Y324" i="8"/>
  <c r="K317" i="8"/>
  <c r="X329" i="8"/>
  <c r="Y329" i="8"/>
  <c r="M317" i="8"/>
  <c r="X327" i="8"/>
  <c r="Y327" i="8"/>
  <c r="P317" i="8"/>
  <c r="S317" i="8"/>
  <c r="H317" i="8"/>
  <c r="K40" i="8"/>
  <c r="X326" i="8"/>
  <c r="Y326" i="8"/>
  <c r="K318" i="8"/>
  <c r="L318" i="8"/>
  <c r="X325" i="8"/>
  <c r="Y325" i="8"/>
  <c r="P318" i="8"/>
  <c r="S318" i="8"/>
  <c r="H318" i="8"/>
  <c r="K41" i="8"/>
  <c r="X328" i="8"/>
  <c r="Y328" i="8"/>
  <c r="K319" i="8"/>
  <c r="L319" i="8"/>
  <c r="M319" i="8"/>
  <c r="S319" i="8"/>
  <c r="H319" i="8"/>
  <c r="K42" i="8"/>
  <c r="L316" i="8"/>
  <c r="M316" i="8"/>
  <c r="P316" i="8"/>
  <c r="S316" i="8"/>
  <c r="H316" i="8"/>
  <c r="K39" i="8"/>
  <c r="X298" i="8"/>
  <c r="Y298" i="8"/>
  <c r="K291" i="8"/>
  <c r="X303" i="8"/>
  <c r="Y303" i="8"/>
  <c r="M291" i="8"/>
  <c r="X301" i="8"/>
  <c r="Y301" i="8"/>
  <c r="P291" i="8"/>
  <c r="S291" i="8"/>
  <c r="H291" i="8"/>
  <c r="K36" i="8"/>
  <c r="X300" i="8"/>
  <c r="Y300" i="8"/>
  <c r="K292" i="8"/>
  <c r="L292" i="8"/>
  <c r="X299" i="8"/>
  <c r="Y299" i="8"/>
  <c r="P292" i="8"/>
  <c r="S292" i="8"/>
  <c r="H292" i="8"/>
  <c r="K37" i="8"/>
  <c r="X302" i="8"/>
  <c r="Y302" i="8"/>
  <c r="K293" i="8"/>
  <c r="L293" i="8"/>
  <c r="M293" i="8"/>
  <c r="S293" i="8"/>
  <c r="H293" i="8"/>
  <c r="K38" i="8"/>
  <c r="L290" i="8"/>
  <c r="M290" i="8"/>
  <c r="P290" i="8"/>
  <c r="S290" i="8"/>
  <c r="H290" i="8"/>
  <c r="K35" i="8"/>
  <c r="X271" i="8"/>
  <c r="Y271" i="8"/>
  <c r="K264" i="8"/>
  <c r="X276" i="8"/>
  <c r="Y276" i="8"/>
  <c r="M264" i="8"/>
  <c r="X274" i="8"/>
  <c r="Y274" i="8"/>
  <c r="P264" i="8"/>
  <c r="S264" i="8"/>
  <c r="H264" i="8"/>
  <c r="K32" i="8"/>
  <c r="X273" i="8"/>
  <c r="Y273" i="8"/>
  <c r="K265" i="8"/>
  <c r="L265" i="8"/>
  <c r="X272" i="8"/>
  <c r="Y272" i="8"/>
  <c r="P265" i="8"/>
  <c r="S265" i="8"/>
  <c r="H265" i="8"/>
  <c r="K33" i="8"/>
  <c r="X275" i="8"/>
  <c r="Y275" i="8"/>
  <c r="K266" i="8"/>
  <c r="L266" i="8"/>
  <c r="M266" i="8"/>
  <c r="S266" i="8"/>
  <c r="H266" i="8"/>
  <c r="K34" i="8"/>
  <c r="L263" i="8"/>
  <c r="M263" i="8"/>
  <c r="P263" i="8"/>
  <c r="S263" i="8"/>
  <c r="H263" i="8"/>
  <c r="K31" i="8"/>
  <c r="X245" i="8"/>
  <c r="Y245" i="8"/>
  <c r="K238" i="8"/>
  <c r="X250" i="8"/>
  <c r="Y250" i="8"/>
  <c r="M238" i="8"/>
  <c r="X248" i="8"/>
  <c r="Y248" i="8"/>
  <c r="P238" i="8"/>
  <c r="S238" i="8"/>
  <c r="H238" i="8"/>
  <c r="K28" i="8"/>
  <c r="X247" i="8"/>
  <c r="Y247" i="8"/>
  <c r="K239" i="8"/>
  <c r="L239" i="8"/>
  <c r="X246" i="8"/>
  <c r="Y246" i="8"/>
  <c r="P239" i="8"/>
  <c r="S239" i="8"/>
  <c r="H239" i="8"/>
  <c r="K29" i="8"/>
  <c r="X249" i="8"/>
  <c r="Y249" i="8"/>
  <c r="K240" i="8"/>
  <c r="L240" i="8"/>
  <c r="M240" i="8"/>
  <c r="S240" i="8"/>
  <c r="H240" i="8"/>
  <c r="K30" i="8"/>
  <c r="L237" i="8"/>
  <c r="M237" i="8"/>
  <c r="P237" i="8"/>
  <c r="S237" i="8"/>
  <c r="H237" i="8"/>
  <c r="K27" i="8"/>
  <c r="X219" i="8"/>
  <c r="Y219" i="8"/>
  <c r="K212" i="8"/>
  <c r="X224" i="8"/>
  <c r="Y224" i="8"/>
  <c r="M212" i="8"/>
  <c r="X222" i="8"/>
  <c r="Y222" i="8"/>
  <c r="P212" i="8"/>
  <c r="S212" i="8"/>
  <c r="H212" i="8"/>
  <c r="K24" i="8"/>
  <c r="X221" i="8"/>
  <c r="Y221" i="8"/>
  <c r="K213" i="8"/>
  <c r="L213" i="8"/>
  <c r="X220" i="8"/>
  <c r="Y220" i="8"/>
  <c r="P213" i="8"/>
  <c r="S213" i="8"/>
  <c r="H213" i="8"/>
  <c r="K25" i="8"/>
  <c r="X223" i="8"/>
  <c r="Y223" i="8"/>
  <c r="K214" i="8"/>
  <c r="L214" i="8"/>
  <c r="M214" i="8"/>
  <c r="S214" i="8"/>
  <c r="H214" i="8"/>
  <c r="K26" i="8"/>
  <c r="L211" i="8"/>
  <c r="M211" i="8"/>
  <c r="P211" i="8"/>
  <c r="S211" i="8"/>
  <c r="H211" i="8"/>
  <c r="K23" i="8"/>
  <c r="X193" i="8"/>
  <c r="Y193" i="8"/>
  <c r="K186" i="8"/>
  <c r="X198" i="8"/>
  <c r="Y198" i="8"/>
  <c r="M186" i="8"/>
  <c r="X196" i="8"/>
  <c r="Y196" i="8"/>
  <c r="P186" i="8"/>
  <c r="S186" i="8"/>
  <c r="H186" i="8"/>
  <c r="K20" i="8"/>
  <c r="X195" i="8"/>
  <c r="Y195" i="8"/>
  <c r="K187" i="8"/>
  <c r="L187" i="8"/>
  <c r="X194" i="8"/>
  <c r="Y194" i="8"/>
  <c r="P187" i="8"/>
  <c r="S187" i="8"/>
  <c r="H187" i="8"/>
  <c r="K21" i="8"/>
  <c r="X197" i="8"/>
  <c r="Y197" i="8"/>
  <c r="K188" i="8"/>
  <c r="L188" i="8"/>
  <c r="M188" i="8"/>
  <c r="S188" i="8"/>
  <c r="H188" i="8"/>
  <c r="K22" i="8"/>
  <c r="L185" i="8"/>
  <c r="M185" i="8"/>
  <c r="P185" i="8"/>
  <c r="S185" i="8"/>
  <c r="H185" i="8"/>
  <c r="K19" i="8"/>
  <c r="X167" i="8"/>
  <c r="Y167" i="8"/>
  <c r="K160" i="8"/>
  <c r="X172" i="8"/>
  <c r="Y172" i="8"/>
  <c r="M160" i="8"/>
  <c r="X170" i="8"/>
  <c r="Y170" i="8"/>
  <c r="P160" i="8"/>
  <c r="S160" i="8"/>
  <c r="H160" i="8"/>
  <c r="K16" i="8"/>
  <c r="X169" i="8"/>
  <c r="Y169" i="8"/>
  <c r="K161" i="8"/>
  <c r="L161" i="8"/>
  <c r="X168" i="8"/>
  <c r="Y168" i="8"/>
  <c r="P161" i="8"/>
  <c r="S161" i="8"/>
  <c r="H161" i="8"/>
  <c r="K17" i="8"/>
  <c r="X171" i="8"/>
  <c r="Y171" i="8"/>
  <c r="K162" i="8"/>
  <c r="L162" i="8"/>
  <c r="M162" i="8"/>
  <c r="S162" i="8"/>
  <c r="H162" i="8"/>
  <c r="K18" i="8"/>
  <c r="L159" i="8"/>
  <c r="M159" i="8"/>
  <c r="P159" i="8"/>
  <c r="S159" i="8"/>
  <c r="H159" i="8"/>
  <c r="K15" i="8"/>
  <c r="X141" i="8"/>
  <c r="Y141" i="8"/>
  <c r="K134" i="8"/>
  <c r="X146" i="8"/>
  <c r="Y146" i="8"/>
  <c r="M134" i="8"/>
  <c r="X144" i="8"/>
  <c r="Y144" i="8"/>
  <c r="P134" i="8"/>
  <c r="S134" i="8"/>
  <c r="H134" i="8"/>
  <c r="K12" i="8"/>
  <c r="X143" i="8"/>
  <c r="Y143" i="8"/>
  <c r="K135" i="8"/>
  <c r="L135" i="8"/>
  <c r="X142" i="8"/>
  <c r="Y142" i="8"/>
  <c r="P135" i="8"/>
  <c r="S135" i="8"/>
  <c r="H135" i="8"/>
  <c r="K13" i="8"/>
  <c r="X145" i="8"/>
  <c r="Y145" i="8"/>
  <c r="K136" i="8"/>
  <c r="L136" i="8"/>
  <c r="M136" i="8"/>
  <c r="S136" i="8"/>
  <c r="H136" i="8"/>
  <c r="K14" i="8"/>
  <c r="L133" i="8"/>
  <c r="M133" i="8"/>
  <c r="P133" i="8"/>
  <c r="S133" i="8"/>
  <c r="H133" i="8"/>
  <c r="K11" i="8"/>
  <c r="X115" i="8"/>
  <c r="Y115" i="8"/>
  <c r="K108" i="8"/>
  <c r="X120" i="8"/>
  <c r="Y120" i="8"/>
  <c r="M108" i="8"/>
  <c r="X118" i="8"/>
  <c r="Y118" i="8"/>
  <c r="P108" i="8"/>
  <c r="S108" i="8"/>
  <c r="H108" i="8"/>
  <c r="K8" i="8"/>
  <c r="X117" i="8"/>
  <c r="Y117" i="8"/>
  <c r="K109" i="8"/>
  <c r="L109" i="8"/>
  <c r="X116" i="8"/>
  <c r="Y116" i="8"/>
  <c r="P109" i="8"/>
  <c r="S109" i="8"/>
  <c r="H109" i="8"/>
  <c r="K9" i="8"/>
  <c r="X119" i="8"/>
  <c r="Y119" i="8"/>
  <c r="K110" i="8"/>
  <c r="L110" i="8"/>
  <c r="M110" i="8"/>
  <c r="S110" i="8"/>
  <c r="H110" i="8"/>
  <c r="K10" i="8"/>
  <c r="L107" i="8"/>
  <c r="M107" i="8"/>
  <c r="P107" i="8"/>
  <c r="S107" i="8"/>
  <c r="H107" i="8"/>
  <c r="K7" i="8"/>
  <c r="X93" i="8"/>
  <c r="Y93" i="8"/>
  <c r="K84" i="8"/>
  <c r="X92" i="8"/>
  <c r="Y92" i="8"/>
  <c r="L84" i="8"/>
  <c r="X90" i="8"/>
  <c r="Y90" i="8"/>
  <c r="M84" i="8"/>
  <c r="S84" i="8"/>
  <c r="H84" i="8"/>
  <c r="K6" i="8"/>
  <c r="X91" i="8"/>
  <c r="Y91" i="8"/>
  <c r="K83" i="8"/>
  <c r="X94" i="8"/>
  <c r="Y94" i="8"/>
  <c r="L83" i="8"/>
  <c r="P83" i="8"/>
  <c r="S83" i="8"/>
  <c r="H83" i="8"/>
  <c r="K5" i="8"/>
  <c r="X89" i="8"/>
  <c r="Y89" i="8"/>
  <c r="K82" i="8"/>
  <c r="M82" i="8"/>
  <c r="P82" i="8"/>
  <c r="S82" i="8"/>
  <c r="H82" i="8"/>
  <c r="K4" i="8"/>
  <c r="L81" i="8"/>
  <c r="M81" i="8"/>
  <c r="P81" i="8"/>
  <c r="S81" i="8"/>
  <c r="H81" i="8"/>
  <c r="K3" i="8"/>
  <c r="K70" i="8"/>
  <c r="AF34" i="8"/>
  <c r="AF33" i="8"/>
  <c r="AE34" i="8"/>
  <c r="AE33" i="8"/>
  <c r="AD34" i="8"/>
  <c r="AD33" i="8"/>
  <c r="Z51" i="8"/>
  <c r="AA51" i="8"/>
  <c r="Y51" i="8"/>
  <c r="Z50" i="8"/>
  <c r="AA50" i="8"/>
  <c r="Y50" i="8"/>
  <c r="AA19" i="8"/>
  <c r="Z19" i="8"/>
  <c r="Y19" i="8"/>
  <c r="Z18" i="8"/>
  <c r="AA18" i="8"/>
  <c r="Y18" i="8"/>
  <c r="T59" i="8"/>
  <c r="T58" i="8"/>
  <c r="S59" i="8"/>
  <c r="S58" i="8"/>
  <c r="U59" i="8"/>
  <c r="U58" i="8"/>
  <c r="V535" i="8"/>
  <c r="V42" i="8"/>
  <c r="T43" i="8"/>
  <c r="S43" i="8"/>
  <c r="T42" i="8"/>
  <c r="S42" i="8"/>
  <c r="U43" i="8"/>
  <c r="U42" i="8"/>
  <c r="V520" i="8"/>
  <c r="V26" i="8"/>
  <c r="U27" i="8"/>
  <c r="T27" i="8"/>
  <c r="S27" i="8"/>
  <c r="T26" i="8"/>
  <c r="S26" i="8"/>
  <c r="U26" i="8"/>
  <c r="U11" i="8"/>
  <c r="T11" i="8"/>
  <c r="S11" i="8"/>
  <c r="T10" i="8"/>
  <c r="S10" i="8"/>
  <c r="U10" i="8"/>
  <c r="H547" i="8"/>
  <c r="P54" i="8"/>
  <c r="H539" i="8"/>
  <c r="P46" i="8"/>
  <c r="H531" i="8"/>
  <c r="P38" i="8"/>
  <c r="H524" i="8"/>
  <c r="P30" i="8"/>
  <c r="H516" i="8"/>
  <c r="P22" i="8"/>
  <c r="H508" i="8"/>
  <c r="P14" i="8"/>
  <c r="M63" i="8"/>
  <c r="N63" i="8"/>
  <c r="M62" i="8"/>
  <c r="N62" i="8"/>
  <c r="M55" i="8"/>
  <c r="N55" i="8"/>
  <c r="M54" i="8"/>
  <c r="N54" i="8"/>
  <c r="M47" i="8"/>
  <c r="N47" i="8"/>
  <c r="M46" i="8"/>
  <c r="N46" i="8"/>
  <c r="M39" i="8"/>
  <c r="N39" i="8"/>
  <c r="M38" i="8"/>
  <c r="N38" i="8"/>
  <c r="M31" i="8"/>
  <c r="N31" i="8"/>
  <c r="M30" i="8"/>
  <c r="N30" i="8"/>
  <c r="M23" i="8"/>
  <c r="N23" i="8"/>
  <c r="M22" i="8"/>
  <c r="N22" i="8"/>
  <c r="M15" i="8"/>
  <c r="N15" i="8"/>
  <c r="M14" i="8"/>
  <c r="N14" i="8"/>
  <c r="M7" i="8"/>
  <c r="N7" i="8"/>
  <c r="M6" i="8"/>
  <c r="N6" i="8"/>
  <c r="L64" i="8"/>
  <c r="C553" i="8"/>
  <c r="L61" i="8"/>
  <c r="C550" i="8"/>
  <c r="L56" i="8"/>
  <c r="C545" i="8"/>
  <c r="L53" i="8"/>
  <c r="C542" i="8"/>
  <c r="L48" i="8"/>
  <c r="C537" i="8"/>
  <c r="L45" i="8"/>
  <c r="C534" i="8"/>
  <c r="L40" i="8"/>
  <c r="C529" i="8"/>
  <c r="L37" i="8"/>
  <c r="C527" i="8"/>
  <c r="L32" i="8"/>
  <c r="C522" i="8"/>
  <c r="L29" i="8"/>
  <c r="C519" i="8"/>
  <c r="L24" i="8"/>
  <c r="C514" i="8"/>
  <c r="L21" i="8"/>
  <c r="C511" i="8"/>
  <c r="L16" i="8"/>
  <c r="C506" i="8"/>
  <c r="L13" i="8"/>
  <c r="L5" i="8"/>
  <c r="AF529" i="8"/>
  <c r="AC543" i="8"/>
  <c r="AC512" i="8"/>
  <c r="X551" i="8"/>
  <c r="X535" i="8"/>
  <c r="X520" i="8"/>
  <c r="X504" i="8"/>
  <c r="X529" i="8"/>
  <c r="T543" i="8"/>
  <c r="T512" i="8"/>
  <c r="L551" i="8"/>
  <c r="L535" i="8"/>
  <c r="L520" i="8"/>
  <c r="L504" i="8"/>
  <c r="C555" i="8"/>
  <c r="C547" i="8"/>
  <c r="C539" i="8"/>
  <c r="C531" i="8"/>
  <c r="C524" i="8"/>
  <c r="C516" i="8"/>
  <c r="C508" i="8"/>
  <c r="C500" i="8"/>
  <c r="G493" i="8"/>
  <c r="AG470" i="8"/>
  <c r="C473" i="8"/>
  <c r="C474" i="8"/>
  <c r="C475" i="8"/>
  <c r="C472" i="8"/>
  <c r="E480" i="8"/>
  <c r="D480" i="8"/>
  <c r="U475" i="8"/>
  <c r="U472" i="8"/>
  <c r="U473" i="8"/>
  <c r="U474" i="8"/>
  <c r="W475" i="8"/>
  <c r="X475" i="8"/>
  <c r="E475" i="8"/>
  <c r="D475" i="8"/>
  <c r="W474" i="8"/>
  <c r="X474" i="8"/>
  <c r="E474" i="8"/>
  <c r="D474" i="8"/>
  <c r="W473" i="8"/>
  <c r="X473" i="8"/>
  <c r="E473" i="8"/>
  <c r="D473" i="8"/>
  <c r="W472" i="8"/>
  <c r="X472" i="8"/>
  <c r="E472" i="8"/>
  <c r="D472" i="8"/>
  <c r="AA467" i="8"/>
  <c r="G466" i="8"/>
  <c r="AG444" i="8"/>
  <c r="C447" i="8"/>
  <c r="C448" i="8"/>
  <c r="C449" i="8"/>
  <c r="C446" i="8"/>
  <c r="E454" i="8"/>
  <c r="D454" i="8"/>
  <c r="X449" i="8"/>
  <c r="U449" i="8"/>
  <c r="W449" i="8"/>
  <c r="E449" i="8"/>
  <c r="D449" i="8"/>
  <c r="X448" i="8"/>
  <c r="U448" i="8"/>
  <c r="W448" i="8"/>
  <c r="E448" i="8"/>
  <c r="D448" i="8"/>
  <c r="X447" i="8"/>
  <c r="U447" i="8"/>
  <c r="W447" i="8"/>
  <c r="E447" i="8"/>
  <c r="D447" i="8"/>
  <c r="X446" i="8"/>
  <c r="U446" i="8"/>
  <c r="W446" i="8"/>
  <c r="E446" i="8"/>
  <c r="D446" i="8"/>
  <c r="AA441" i="8"/>
  <c r="G440" i="8"/>
  <c r="AG418" i="8"/>
  <c r="C421" i="8"/>
  <c r="C422" i="8"/>
  <c r="C423" i="8"/>
  <c r="C420" i="8"/>
  <c r="E428" i="8"/>
  <c r="D428" i="8"/>
  <c r="X423" i="8"/>
  <c r="U423" i="8"/>
  <c r="W423" i="8"/>
  <c r="E423" i="8"/>
  <c r="D423" i="8"/>
  <c r="X422" i="8"/>
  <c r="U422" i="8"/>
  <c r="W422" i="8"/>
  <c r="E422" i="8"/>
  <c r="D422" i="8"/>
  <c r="X421" i="8"/>
  <c r="U421" i="8"/>
  <c r="W421" i="8"/>
  <c r="E421" i="8"/>
  <c r="D421" i="8"/>
  <c r="X420" i="8"/>
  <c r="U420" i="8"/>
  <c r="W420" i="8"/>
  <c r="E420" i="8"/>
  <c r="D420" i="8"/>
  <c r="AA415" i="8"/>
  <c r="G414" i="8"/>
  <c r="AG392" i="8"/>
  <c r="C395" i="8"/>
  <c r="C396" i="8"/>
  <c r="C397" i="8"/>
  <c r="C394" i="8"/>
  <c r="E402" i="8"/>
  <c r="D402" i="8"/>
  <c r="X397" i="8"/>
  <c r="U397" i="8"/>
  <c r="W397" i="8"/>
  <c r="E397" i="8"/>
  <c r="D397" i="8"/>
  <c r="X396" i="8"/>
  <c r="U396" i="8"/>
  <c r="W396" i="8"/>
  <c r="E396" i="8"/>
  <c r="D396" i="8"/>
  <c r="X395" i="8"/>
  <c r="U395" i="8"/>
  <c r="W395" i="8"/>
  <c r="E395" i="8"/>
  <c r="D395" i="8"/>
  <c r="X394" i="8"/>
  <c r="U394" i="8"/>
  <c r="W394" i="8"/>
  <c r="E394" i="8"/>
  <c r="D394" i="8"/>
  <c r="AA389" i="8"/>
  <c r="G388" i="8"/>
  <c r="AG366" i="8"/>
  <c r="C369" i="8"/>
  <c r="C370" i="8"/>
  <c r="C371" i="8"/>
  <c r="C368" i="8"/>
  <c r="E376" i="8"/>
  <c r="D376" i="8"/>
  <c r="X371" i="8"/>
  <c r="U371" i="8"/>
  <c r="W371" i="8"/>
  <c r="E371" i="8"/>
  <c r="D371" i="8"/>
  <c r="X370" i="8"/>
  <c r="U370" i="8"/>
  <c r="W370" i="8"/>
  <c r="E370" i="8"/>
  <c r="D370" i="8"/>
  <c r="X369" i="8"/>
  <c r="U369" i="8"/>
  <c r="W369" i="8"/>
  <c r="E369" i="8"/>
  <c r="D369" i="8"/>
  <c r="X368" i="8"/>
  <c r="U368" i="8"/>
  <c r="W368" i="8"/>
  <c r="E368" i="8"/>
  <c r="D368" i="8"/>
  <c r="AA363" i="8"/>
  <c r="G362" i="8"/>
  <c r="AG340" i="8"/>
  <c r="C343" i="8"/>
  <c r="C344" i="8"/>
  <c r="C345" i="8"/>
  <c r="C342" i="8"/>
  <c r="E350" i="8"/>
  <c r="D350" i="8"/>
  <c r="X345" i="8"/>
  <c r="U345" i="8"/>
  <c r="W345" i="8"/>
  <c r="E345" i="8"/>
  <c r="D345" i="8"/>
  <c r="X344" i="8"/>
  <c r="U344" i="8"/>
  <c r="W344" i="8"/>
  <c r="E344" i="8"/>
  <c r="D344" i="8"/>
  <c r="X343" i="8"/>
  <c r="U343" i="8"/>
  <c r="W343" i="8"/>
  <c r="E343" i="8"/>
  <c r="D343" i="8"/>
  <c r="X342" i="8"/>
  <c r="U342" i="8"/>
  <c r="W342" i="8"/>
  <c r="E342" i="8"/>
  <c r="D342" i="8"/>
  <c r="AA337" i="8"/>
  <c r="G336" i="8"/>
  <c r="AG314" i="8"/>
  <c r="C317" i="8"/>
  <c r="C318" i="8"/>
  <c r="C319" i="8"/>
  <c r="C316" i="8"/>
  <c r="E324" i="8"/>
  <c r="D324" i="8"/>
  <c r="X319" i="8"/>
  <c r="U319" i="8"/>
  <c r="W319" i="8"/>
  <c r="E319" i="8"/>
  <c r="D319" i="8"/>
  <c r="X318" i="8"/>
  <c r="U318" i="8"/>
  <c r="W318" i="8"/>
  <c r="E318" i="8"/>
  <c r="D318" i="8"/>
  <c r="X317" i="8"/>
  <c r="U317" i="8"/>
  <c r="W317" i="8"/>
  <c r="E317" i="8"/>
  <c r="D317" i="8"/>
  <c r="X316" i="8"/>
  <c r="U316" i="8"/>
  <c r="W316" i="8"/>
  <c r="E316" i="8"/>
  <c r="D316" i="8"/>
  <c r="AA311" i="8"/>
  <c r="G310" i="8"/>
  <c r="AG288" i="8"/>
  <c r="C291" i="8"/>
  <c r="C292" i="8"/>
  <c r="C293" i="8"/>
  <c r="C290" i="8"/>
  <c r="E298" i="8"/>
  <c r="D298" i="8"/>
  <c r="X293" i="8"/>
  <c r="U293" i="8"/>
  <c r="W293" i="8"/>
  <c r="E293" i="8"/>
  <c r="D293" i="8"/>
  <c r="X292" i="8"/>
  <c r="U292" i="8"/>
  <c r="W292" i="8"/>
  <c r="E292" i="8"/>
  <c r="D292" i="8"/>
  <c r="X291" i="8"/>
  <c r="U291" i="8"/>
  <c r="W291" i="8"/>
  <c r="E291" i="8"/>
  <c r="D291" i="8"/>
  <c r="X290" i="8"/>
  <c r="U290" i="8"/>
  <c r="W290" i="8"/>
  <c r="E290" i="8"/>
  <c r="D290" i="8"/>
  <c r="AA285" i="8"/>
  <c r="G284" i="8"/>
  <c r="AG261" i="8"/>
  <c r="C264" i="8"/>
  <c r="C265" i="8"/>
  <c r="C266" i="8"/>
  <c r="C263" i="8"/>
  <c r="E271" i="8"/>
  <c r="D271" i="8"/>
  <c r="U266" i="8"/>
  <c r="X266" i="8"/>
  <c r="W266" i="8"/>
  <c r="E266" i="8"/>
  <c r="D266" i="8"/>
  <c r="U265" i="8"/>
  <c r="W265" i="8"/>
  <c r="X265" i="8"/>
  <c r="E265" i="8"/>
  <c r="D265" i="8"/>
  <c r="X264" i="8"/>
  <c r="U264" i="8"/>
  <c r="W264" i="8"/>
  <c r="E264" i="8"/>
  <c r="D264" i="8"/>
  <c r="U263" i="8"/>
  <c r="W263" i="8"/>
  <c r="X263" i="8"/>
  <c r="E263" i="8"/>
  <c r="D263" i="8"/>
  <c r="AA258" i="8"/>
  <c r="G257" i="8"/>
  <c r="AG235" i="8"/>
  <c r="C238" i="8"/>
  <c r="C239" i="8"/>
  <c r="C240" i="8"/>
  <c r="C237" i="8"/>
  <c r="E245" i="8"/>
  <c r="D245" i="8"/>
  <c r="X240" i="8"/>
  <c r="U240" i="8"/>
  <c r="W240" i="8"/>
  <c r="E240" i="8"/>
  <c r="D240" i="8"/>
  <c r="X239" i="8"/>
  <c r="U239" i="8"/>
  <c r="W239" i="8"/>
  <c r="E239" i="8"/>
  <c r="D239" i="8"/>
  <c r="X238" i="8"/>
  <c r="U238" i="8"/>
  <c r="W238" i="8"/>
  <c r="E238" i="8"/>
  <c r="D238" i="8"/>
  <c r="X237" i="8"/>
  <c r="U237" i="8"/>
  <c r="W237" i="8"/>
  <c r="E237" i="8"/>
  <c r="D237" i="8"/>
  <c r="AA232" i="8"/>
  <c r="G231" i="8"/>
  <c r="AG209" i="8"/>
  <c r="C212" i="8"/>
  <c r="C213" i="8"/>
  <c r="C214" i="8"/>
  <c r="C211" i="8"/>
  <c r="E219" i="8"/>
  <c r="D219" i="8"/>
  <c r="X214" i="8"/>
  <c r="U214" i="8"/>
  <c r="W214" i="8"/>
  <c r="E214" i="8"/>
  <c r="D214" i="8"/>
  <c r="X213" i="8"/>
  <c r="U213" i="8"/>
  <c r="W213" i="8"/>
  <c r="E213" i="8"/>
  <c r="D213" i="8"/>
  <c r="X212" i="8"/>
  <c r="U212" i="8"/>
  <c r="W212" i="8"/>
  <c r="E212" i="8"/>
  <c r="D212" i="8"/>
  <c r="X211" i="8"/>
  <c r="U211" i="8"/>
  <c r="W211" i="8"/>
  <c r="E211" i="8"/>
  <c r="D211" i="8"/>
  <c r="AA206" i="8"/>
  <c r="G205" i="8"/>
  <c r="AG183" i="8"/>
  <c r="C186" i="8"/>
  <c r="C187" i="8"/>
  <c r="C188" i="8"/>
  <c r="C185" i="8"/>
  <c r="E193" i="8"/>
  <c r="D193" i="8"/>
  <c r="X188" i="8"/>
  <c r="U188" i="8"/>
  <c r="W188" i="8"/>
  <c r="E188" i="8"/>
  <c r="D188" i="8"/>
  <c r="X187" i="8"/>
  <c r="U187" i="8"/>
  <c r="W187" i="8"/>
  <c r="E187" i="8"/>
  <c r="D187" i="8"/>
  <c r="X186" i="8"/>
  <c r="U186" i="8"/>
  <c r="W186" i="8"/>
  <c r="E186" i="8"/>
  <c r="D186" i="8"/>
  <c r="X185" i="8"/>
  <c r="U185" i="8"/>
  <c r="W185" i="8"/>
  <c r="E185" i="8"/>
  <c r="D185" i="8"/>
  <c r="AA180" i="8"/>
  <c r="G179" i="8"/>
  <c r="C160" i="8"/>
  <c r="C161" i="8"/>
  <c r="C162" i="8"/>
  <c r="C159" i="8"/>
  <c r="AG157" i="8"/>
  <c r="E167" i="8"/>
  <c r="D167" i="8"/>
  <c r="U162" i="8"/>
  <c r="X162" i="8"/>
  <c r="W162" i="8"/>
  <c r="E162" i="8"/>
  <c r="D162" i="8"/>
  <c r="U161" i="8"/>
  <c r="W161" i="8"/>
  <c r="X161" i="8"/>
  <c r="E161" i="8"/>
  <c r="D161" i="8"/>
  <c r="X160" i="8"/>
  <c r="U160" i="8"/>
  <c r="W160" i="8"/>
  <c r="E160" i="8"/>
  <c r="D160" i="8"/>
  <c r="U159" i="8"/>
  <c r="W159" i="8"/>
  <c r="X159" i="8"/>
  <c r="E159" i="8"/>
  <c r="D159" i="8"/>
  <c r="AA154" i="8"/>
  <c r="G153" i="8"/>
  <c r="C134" i="8"/>
  <c r="C135" i="8"/>
  <c r="C136" i="8"/>
  <c r="C133" i="8"/>
  <c r="AG131" i="8"/>
  <c r="E141" i="8"/>
  <c r="D141" i="8"/>
  <c r="U136" i="8"/>
  <c r="X136" i="8"/>
  <c r="W136" i="8"/>
  <c r="E136" i="8"/>
  <c r="D136" i="8"/>
  <c r="U135" i="8"/>
  <c r="W135" i="8"/>
  <c r="X135" i="8"/>
  <c r="E135" i="8"/>
  <c r="D135" i="8"/>
  <c r="X134" i="8"/>
  <c r="U134" i="8"/>
  <c r="W134" i="8"/>
  <c r="E134" i="8"/>
  <c r="D134" i="8"/>
  <c r="U133" i="8"/>
  <c r="W133" i="8"/>
  <c r="X133" i="8"/>
  <c r="E133" i="8"/>
  <c r="D133" i="8"/>
  <c r="AA128" i="8"/>
  <c r="G127" i="8"/>
  <c r="AG105" i="8"/>
  <c r="C108" i="8"/>
  <c r="C109" i="8"/>
  <c r="C110" i="8"/>
  <c r="C107" i="8"/>
  <c r="E115" i="8"/>
  <c r="D115" i="8"/>
  <c r="U110" i="8"/>
  <c r="X110" i="8"/>
  <c r="W110" i="8"/>
  <c r="E110" i="8"/>
  <c r="D110" i="8"/>
  <c r="U109" i="8"/>
  <c r="W109" i="8"/>
  <c r="X109" i="8"/>
  <c r="E109" i="8"/>
  <c r="D109" i="8"/>
  <c r="X108" i="8"/>
  <c r="U108" i="8"/>
  <c r="W108" i="8"/>
  <c r="E108" i="8"/>
  <c r="D108" i="8"/>
  <c r="U107" i="8"/>
  <c r="W107" i="8"/>
  <c r="X107" i="8"/>
  <c r="E107" i="8"/>
  <c r="D107" i="8"/>
  <c r="AA102" i="8"/>
  <c r="G101" i="8"/>
  <c r="C82" i="8"/>
  <c r="C83" i="8"/>
  <c r="C84" i="8"/>
  <c r="C81" i="8"/>
  <c r="AA76" i="8"/>
  <c r="AG79" i="8"/>
  <c r="E89" i="8"/>
  <c r="D89" i="8"/>
  <c r="U84" i="8"/>
  <c r="X84" i="8"/>
  <c r="W84" i="8"/>
  <c r="E84" i="8"/>
  <c r="D84" i="8"/>
  <c r="U83" i="8"/>
  <c r="W83" i="8"/>
  <c r="X83" i="8"/>
  <c r="E83" i="8"/>
  <c r="D83" i="8"/>
  <c r="X82" i="8"/>
  <c r="U82" i="8"/>
  <c r="W82" i="8"/>
  <c r="E82" i="8"/>
  <c r="D82" i="8"/>
  <c r="U81" i="8"/>
  <c r="W81" i="8"/>
  <c r="X81" i="8"/>
  <c r="E81" i="8"/>
  <c r="D81" i="8"/>
  <c r="G75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D558" i="8"/>
  <c r="K555" i="8"/>
  <c r="D553" i="8"/>
  <c r="D550" i="8"/>
  <c r="K547" i="8"/>
  <c r="D545" i="8"/>
  <c r="D542" i="8"/>
  <c r="K539" i="8"/>
  <c r="D537" i="8"/>
  <c r="D534" i="8"/>
  <c r="K531" i="8"/>
  <c r="D529" i="8"/>
  <c r="D527" i="8"/>
  <c r="K524" i="8"/>
  <c r="D522" i="8"/>
  <c r="D519" i="8"/>
  <c r="K516" i="8"/>
  <c r="D514" i="8"/>
  <c r="D511" i="8"/>
  <c r="K508" i="8"/>
  <c r="D506" i="8"/>
  <c r="D503" i="8"/>
  <c r="K500" i="8"/>
  <c r="D498" i="8"/>
  <c r="AA493" i="8"/>
  <c r="E72" i="8"/>
  <c r="D72" i="8"/>
  <c r="L70" i="8"/>
  <c r="E69" i="8"/>
  <c r="D69" i="8"/>
  <c r="D66" i="8"/>
  <c r="D65" i="8"/>
  <c r="D64" i="8"/>
  <c r="O63" i="8"/>
  <c r="D63" i="8"/>
  <c r="O62" i="8"/>
  <c r="D62" i="8"/>
  <c r="D61" i="8"/>
  <c r="D60" i="8"/>
  <c r="D59" i="8"/>
  <c r="D58" i="8"/>
  <c r="D57" i="8"/>
  <c r="D56" i="8"/>
  <c r="O55" i="8"/>
  <c r="D55" i="8"/>
  <c r="O54" i="8"/>
  <c r="D54" i="8"/>
  <c r="D53" i="8"/>
  <c r="D52" i="8"/>
  <c r="D51" i="8"/>
  <c r="D50" i="8"/>
  <c r="D49" i="8"/>
  <c r="D48" i="8"/>
  <c r="O47" i="8"/>
  <c r="D47" i="8"/>
  <c r="O46" i="8"/>
  <c r="D46" i="8"/>
  <c r="D45" i="8"/>
  <c r="D44" i="8"/>
  <c r="D43" i="8"/>
  <c r="D42" i="8"/>
  <c r="D41" i="8"/>
  <c r="D40" i="8"/>
  <c r="O39" i="8"/>
  <c r="D39" i="8"/>
  <c r="O38" i="8"/>
  <c r="D38" i="8"/>
  <c r="D37" i="8"/>
  <c r="D36" i="8"/>
  <c r="D35" i="8"/>
  <c r="D34" i="8"/>
  <c r="D33" i="8"/>
  <c r="D32" i="8"/>
  <c r="O31" i="8"/>
  <c r="D31" i="8"/>
  <c r="O30" i="8"/>
  <c r="D30" i="8"/>
  <c r="D29" i="8"/>
  <c r="D28" i="8"/>
  <c r="D27" i="8"/>
  <c r="D26" i="8"/>
  <c r="D25" i="8"/>
  <c r="D24" i="8"/>
  <c r="O23" i="8"/>
  <c r="D23" i="8"/>
  <c r="O22" i="8"/>
  <c r="D22" i="8"/>
  <c r="D21" i="8"/>
  <c r="D20" i="8"/>
  <c r="D19" i="8"/>
  <c r="D18" i="8"/>
  <c r="D17" i="8"/>
  <c r="D16" i="8"/>
  <c r="O15" i="8"/>
  <c r="D15" i="8"/>
  <c r="O14" i="8"/>
  <c r="D14" i="8"/>
  <c r="D13" i="8"/>
  <c r="D12" i="8"/>
  <c r="D11" i="8"/>
  <c r="D10" i="8"/>
  <c r="D9" i="8"/>
  <c r="D8" i="8"/>
  <c r="O7" i="8"/>
  <c r="D7" i="8"/>
  <c r="O6" i="8"/>
  <c r="D6" i="8"/>
  <c r="D5" i="8"/>
  <c r="D4" i="8"/>
  <c r="E3" i="8"/>
  <c r="D3" i="8"/>
  <c r="K39" i="7"/>
  <c r="X57" i="7"/>
  <c r="Y57" i="7"/>
  <c r="L49" i="7"/>
  <c r="X59" i="7"/>
  <c r="Y59" i="7"/>
  <c r="M49" i="7"/>
  <c r="X61" i="7"/>
  <c r="Y61" i="7"/>
  <c r="P49" i="7"/>
  <c r="S49" i="7"/>
  <c r="H49" i="7"/>
  <c r="K4" i="7"/>
  <c r="C254" i="7"/>
  <c r="H256" i="7"/>
  <c r="P7" i="7"/>
  <c r="V260" i="7"/>
  <c r="V11" i="7"/>
  <c r="AA268" i="7"/>
  <c r="AB19" i="7"/>
  <c r="C259" i="7"/>
  <c r="L9" i="7"/>
  <c r="C267" i="7"/>
  <c r="H264" i="7"/>
  <c r="P15" i="7"/>
  <c r="C278" i="7"/>
  <c r="H280" i="7"/>
  <c r="V276" i="7"/>
  <c r="V27" i="7"/>
  <c r="H4" i="7"/>
  <c r="S231" i="7"/>
  <c r="H231" i="7"/>
  <c r="K35" i="7"/>
  <c r="S229" i="7"/>
  <c r="H229" i="7"/>
  <c r="K33" i="7"/>
  <c r="S230" i="7"/>
  <c r="H230" i="7"/>
  <c r="K34" i="7"/>
  <c r="S228" i="7"/>
  <c r="H228" i="7"/>
  <c r="K32" i="7"/>
  <c r="S203" i="7"/>
  <c r="H203" i="7"/>
  <c r="K29" i="7"/>
  <c r="S204" i="7"/>
  <c r="H204" i="7"/>
  <c r="K30" i="7"/>
  <c r="S205" i="7"/>
  <c r="H205" i="7"/>
  <c r="K31" i="7"/>
  <c r="S202" i="7"/>
  <c r="H202" i="7"/>
  <c r="K28" i="7"/>
  <c r="S177" i="7"/>
  <c r="H177" i="7"/>
  <c r="K25" i="7"/>
  <c r="S178" i="7"/>
  <c r="H178" i="7"/>
  <c r="K26" i="7"/>
  <c r="S179" i="7"/>
  <c r="H179" i="7"/>
  <c r="K27" i="7"/>
  <c r="S176" i="7"/>
  <c r="H176" i="7"/>
  <c r="K24" i="7"/>
  <c r="S151" i="7"/>
  <c r="H151" i="7"/>
  <c r="K21" i="7"/>
  <c r="S152" i="7"/>
  <c r="H152" i="7"/>
  <c r="K22" i="7"/>
  <c r="S153" i="7"/>
  <c r="H153" i="7"/>
  <c r="K23" i="7"/>
  <c r="S150" i="7"/>
  <c r="H150" i="7"/>
  <c r="K20" i="7"/>
  <c r="S125" i="7"/>
  <c r="H125" i="7"/>
  <c r="K17" i="7"/>
  <c r="S126" i="7"/>
  <c r="H126" i="7"/>
  <c r="K18" i="7"/>
  <c r="S127" i="7"/>
  <c r="H127" i="7"/>
  <c r="K19" i="7"/>
  <c r="S124" i="7"/>
  <c r="H124" i="7"/>
  <c r="K16" i="7"/>
  <c r="X106" i="7"/>
  <c r="Y106" i="7"/>
  <c r="K99" i="7"/>
  <c r="X109" i="7"/>
  <c r="Y109" i="7"/>
  <c r="P99" i="7"/>
  <c r="X111" i="7"/>
  <c r="Y111" i="7"/>
  <c r="M99" i="7"/>
  <c r="S99" i="7"/>
  <c r="H99" i="7"/>
  <c r="K13" i="7"/>
  <c r="X107" i="7"/>
  <c r="Y107" i="7"/>
  <c r="P100" i="7"/>
  <c r="X108" i="7"/>
  <c r="Y108" i="7"/>
  <c r="K100" i="7"/>
  <c r="L100" i="7"/>
  <c r="S100" i="7"/>
  <c r="H100" i="7"/>
  <c r="K14" i="7"/>
  <c r="M101" i="7"/>
  <c r="L101" i="7"/>
  <c r="X110" i="7"/>
  <c r="Y110" i="7"/>
  <c r="K101" i="7"/>
  <c r="S101" i="7"/>
  <c r="H101" i="7"/>
  <c r="K15" i="7"/>
  <c r="L98" i="7"/>
  <c r="M98" i="7"/>
  <c r="P98" i="7"/>
  <c r="S98" i="7"/>
  <c r="H98" i="7"/>
  <c r="K12" i="7"/>
  <c r="X80" i="7"/>
  <c r="Y80" i="7"/>
  <c r="K73" i="7"/>
  <c r="X83" i="7"/>
  <c r="Y83" i="7"/>
  <c r="P73" i="7"/>
  <c r="S73" i="7"/>
  <c r="H73" i="7"/>
  <c r="K9" i="7"/>
  <c r="X81" i="7"/>
  <c r="Y81" i="7"/>
  <c r="P74" i="7"/>
  <c r="X82" i="7"/>
  <c r="Y82" i="7"/>
  <c r="K74" i="7"/>
  <c r="S74" i="7"/>
  <c r="H74" i="7"/>
  <c r="K10" i="7"/>
  <c r="M75" i="7"/>
  <c r="L75" i="7"/>
  <c r="X84" i="7"/>
  <c r="Y84" i="7"/>
  <c r="K75" i="7"/>
  <c r="S75" i="7"/>
  <c r="H75" i="7"/>
  <c r="K11" i="7"/>
  <c r="L72" i="7"/>
  <c r="M72" i="7"/>
  <c r="P72" i="7"/>
  <c r="S72" i="7"/>
  <c r="H72" i="7"/>
  <c r="K8" i="7"/>
  <c r="Z20" i="7"/>
  <c r="AA20" i="7"/>
  <c r="Y20" i="7"/>
  <c r="Z19" i="7"/>
  <c r="AA19" i="7"/>
  <c r="Y19" i="7"/>
  <c r="U27" i="7"/>
  <c r="U28" i="7"/>
  <c r="T28" i="7"/>
  <c r="T27" i="7"/>
  <c r="S28" i="7"/>
  <c r="S27" i="7"/>
  <c r="U12" i="7"/>
  <c r="T12" i="7"/>
  <c r="S12" i="7"/>
  <c r="U11" i="7"/>
  <c r="T11" i="7"/>
  <c r="S11" i="7"/>
  <c r="P31" i="7"/>
  <c r="N32" i="7"/>
  <c r="M32" i="7"/>
  <c r="N31" i="7"/>
  <c r="M31" i="7"/>
  <c r="C275" i="7"/>
  <c r="H272" i="7"/>
  <c r="P23" i="7"/>
  <c r="N24" i="7"/>
  <c r="M24" i="7"/>
  <c r="N23" i="7"/>
  <c r="M23" i="7"/>
  <c r="N16" i="7"/>
  <c r="M16" i="7"/>
  <c r="N15" i="7"/>
  <c r="M15" i="7"/>
  <c r="N8" i="7"/>
  <c r="M8" i="7"/>
  <c r="N7" i="7"/>
  <c r="M7" i="7"/>
  <c r="C283" i="7"/>
  <c r="L33" i="7"/>
  <c r="L30" i="7"/>
  <c r="L25" i="7"/>
  <c r="C270" i="7"/>
  <c r="L22" i="7"/>
  <c r="L17" i="7"/>
  <c r="C262" i="7"/>
  <c r="L14" i="7"/>
  <c r="L6" i="7"/>
  <c r="L276" i="7"/>
  <c r="L260" i="7"/>
  <c r="C272" i="7"/>
  <c r="C280" i="7"/>
  <c r="C264" i="7"/>
  <c r="C256" i="7"/>
  <c r="AC268" i="7"/>
  <c r="X276" i="7"/>
  <c r="X260" i="7"/>
  <c r="C229" i="7"/>
  <c r="E229" i="7"/>
  <c r="C230" i="7"/>
  <c r="E230" i="7"/>
  <c r="C231" i="7"/>
  <c r="E231" i="7"/>
  <c r="C203" i="7"/>
  <c r="E203" i="7"/>
  <c r="C204" i="7"/>
  <c r="E204" i="7"/>
  <c r="C205" i="7"/>
  <c r="E205" i="7"/>
  <c r="C177" i="7"/>
  <c r="E177" i="7"/>
  <c r="C178" i="7"/>
  <c r="E178" i="7"/>
  <c r="C179" i="7"/>
  <c r="E179" i="7"/>
  <c r="C151" i="7"/>
  <c r="E151" i="7"/>
  <c r="C152" i="7"/>
  <c r="E152" i="7"/>
  <c r="C153" i="7"/>
  <c r="E153" i="7"/>
  <c r="C125" i="7"/>
  <c r="E125" i="7"/>
  <c r="C126" i="7"/>
  <c r="E126" i="7"/>
  <c r="C127" i="7"/>
  <c r="E127" i="7"/>
  <c r="C99" i="7"/>
  <c r="E99" i="7"/>
  <c r="C100" i="7"/>
  <c r="E100" i="7"/>
  <c r="C101" i="7"/>
  <c r="E101" i="7"/>
  <c r="C73" i="7"/>
  <c r="E73" i="7"/>
  <c r="C74" i="7"/>
  <c r="E74" i="7"/>
  <c r="C75" i="7"/>
  <c r="E75" i="7"/>
  <c r="C50" i="7"/>
  <c r="E50" i="7"/>
  <c r="C51" i="7"/>
  <c r="E51" i="7"/>
  <c r="C52" i="7"/>
  <c r="E52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AE226" i="7"/>
  <c r="C228" i="7"/>
  <c r="Y241" i="7"/>
  <c r="X241" i="7"/>
  <c r="Y240" i="7"/>
  <c r="X240" i="7"/>
  <c r="Y239" i="7"/>
  <c r="X239" i="7"/>
  <c r="Y238" i="7"/>
  <c r="X238" i="7"/>
  <c r="Y237" i="7"/>
  <c r="X237" i="7"/>
  <c r="Y236" i="7"/>
  <c r="X236" i="7"/>
  <c r="E236" i="7"/>
  <c r="D236" i="7"/>
  <c r="K231" i="7"/>
  <c r="L231" i="7"/>
  <c r="M231" i="7"/>
  <c r="P229" i="7"/>
  <c r="K229" i="7"/>
  <c r="M229" i="7"/>
  <c r="U231" i="7"/>
  <c r="X231" i="7"/>
  <c r="W231" i="7"/>
  <c r="L228" i="7"/>
  <c r="M228" i="7"/>
  <c r="P228" i="7"/>
  <c r="P230" i="7"/>
  <c r="K230" i="7"/>
  <c r="L230" i="7"/>
  <c r="U228" i="7"/>
  <c r="W228" i="7"/>
  <c r="U229" i="7"/>
  <c r="W229" i="7"/>
  <c r="U230" i="7"/>
  <c r="D231" i="7"/>
  <c r="W230" i="7"/>
  <c r="X230" i="7"/>
  <c r="D230" i="7"/>
  <c r="X229" i="7"/>
  <c r="D229" i="7"/>
  <c r="X228" i="7"/>
  <c r="E228" i="7"/>
  <c r="D228" i="7"/>
  <c r="AA223" i="7"/>
  <c r="G222" i="7"/>
  <c r="AE200" i="7"/>
  <c r="C202" i="7"/>
  <c r="Y215" i="7"/>
  <c r="X215" i="7"/>
  <c r="Y214" i="7"/>
  <c r="X214" i="7"/>
  <c r="Y213" i="7"/>
  <c r="X213" i="7"/>
  <c r="Y212" i="7"/>
  <c r="X212" i="7"/>
  <c r="Y211" i="7"/>
  <c r="X211" i="7"/>
  <c r="Y210" i="7"/>
  <c r="X210" i="7"/>
  <c r="E210" i="7"/>
  <c r="D210" i="7"/>
  <c r="K205" i="7"/>
  <c r="L205" i="7"/>
  <c r="M205" i="7"/>
  <c r="P203" i="7"/>
  <c r="K203" i="7"/>
  <c r="M203" i="7"/>
  <c r="U205" i="7"/>
  <c r="X205" i="7"/>
  <c r="W205" i="7"/>
  <c r="L202" i="7"/>
  <c r="M202" i="7"/>
  <c r="P202" i="7"/>
  <c r="K204" i="7"/>
  <c r="P204" i="7"/>
  <c r="L204" i="7"/>
  <c r="U202" i="7"/>
  <c r="W202" i="7"/>
  <c r="U203" i="7"/>
  <c r="W203" i="7"/>
  <c r="U204" i="7"/>
  <c r="D205" i="7"/>
  <c r="W204" i="7"/>
  <c r="X204" i="7"/>
  <c r="D204" i="7"/>
  <c r="X203" i="7"/>
  <c r="D203" i="7"/>
  <c r="X202" i="7"/>
  <c r="E202" i="7"/>
  <c r="D202" i="7"/>
  <c r="AA197" i="7"/>
  <c r="G196" i="7"/>
  <c r="AE174" i="7"/>
  <c r="C176" i="7"/>
  <c r="Y189" i="7"/>
  <c r="X189" i="7"/>
  <c r="Y188" i="7"/>
  <c r="X188" i="7"/>
  <c r="Y187" i="7"/>
  <c r="X187" i="7"/>
  <c r="Y186" i="7"/>
  <c r="X186" i="7"/>
  <c r="Y185" i="7"/>
  <c r="X185" i="7"/>
  <c r="Y184" i="7"/>
  <c r="X184" i="7"/>
  <c r="E184" i="7"/>
  <c r="D184" i="7"/>
  <c r="K179" i="7"/>
  <c r="L179" i="7"/>
  <c r="M179" i="7"/>
  <c r="X179" i="7"/>
  <c r="U179" i="7"/>
  <c r="W179" i="7"/>
  <c r="L176" i="7"/>
  <c r="M176" i="7"/>
  <c r="P176" i="7"/>
  <c r="U176" i="7"/>
  <c r="W176" i="7"/>
  <c r="D179" i="7"/>
  <c r="K178" i="7"/>
  <c r="L178" i="7"/>
  <c r="P178" i="7"/>
  <c r="X178" i="7"/>
  <c r="U178" i="7"/>
  <c r="W178" i="7"/>
  <c r="D178" i="7"/>
  <c r="K177" i="7"/>
  <c r="M177" i="7"/>
  <c r="P177" i="7"/>
  <c r="X177" i="7"/>
  <c r="U177" i="7"/>
  <c r="W177" i="7"/>
  <c r="D177" i="7"/>
  <c r="X176" i="7"/>
  <c r="E176" i="7"/>
  <c r="D176" i="7"/>
  <c r="AA171" i="7"/>
  <c r="G170" i="7"/>
  <c r="AE148" i="7"/>
  <c r="C150" i="7"/>
  <c r="Y163" i="7"/>
  <c r="X163" i="7"/>
  <c r="Y162" i="7"/>
  <c r="X162" i="7"/>
  <c r="Y161" i="7"/>
  <c r="X161" i="7"/>
  <c r="Y160" i="7"/>
  <c r="X160" i="7"/>
  <c r="Y159" i="7"/>
  <c r="X159" i="7"/>
  <c r="Y158" i="7"/>
  <c r="X158" i="7"/>
  <c r="E158" i="7"/>
  <c r="D158" i="7"/>
  <c r="K153" i="7"/>
  <c r="L153" i="7"/>
  <c r="M153" i="7"/>
  <c r="X153" i="7"/>
  <c r="U153" i="7"/>
  <c r="W153" i="7"/>
  <c r="L150" i="7"/>
  <c r="M150" i="7"/>
  <c r="P150" i="7"/>
  <c r="U150" i="7"/>
  <c r="W150" i="7"/>
  <c r="D153" i="7"/>
  <c r="K152" i="7"/>
  <c r="L152" i="7"/>
  <c r="P152" i="7"/>
  <c r="X152" i="7"/>
  <c r="U152" i="7"/>
  <c r="W152" i="7"/>
  <c r="D152" i="7"/>
  <c r="K151" i="7"/>
  <c r="M151" i="7"/>
  <c r="P151" i="7"/>
  <c r="X151" i="7"/>
  <c r="U151" i="7"/>
  <c r="W151" i="7"/>
  <c r="D151" i="7"/>
  <c r="X150" i="7"/>
  <c r="E150" i="7"/>
  <c r="D150" i="7"/>
  <c r="AA145" i="7"/>
  <c r="G144" i="7"/>
  <c r="C124" i="7"/>
  <c r="AE122" i="7"/>
  <c r="Y137" i="7"/>
  <c r="X137" i="7"/>
  <c r="Y136" i="7"/>
  <c r="X136" i="7"/>
  <c r="Y135" i="7"/>
  <c r="X135" i="7"/>
  <c r="Y134" i="7"/>
  <c r="X134" i="7"/>
  <c r="Y133" i="7"/>
  <c r="X133" i="7"/>
  <c r="Y132" i="7"/>
  <c r="X132" i="7"/>
  <c r="E132" i="7"/>
  <c r="D132" i="7"/>
  <c r="K127" i="7"/>
  <c r="L127" i="7"/>
  <c r="M127" i="7"/>
  <c r="X127" i="7"/>
  <c r="U127" i="7"/>
  <c r="W127" i="7"/>
  <c r="L124" i="7"/>
  <c r="M124" i="7"/>
  <c r="P124" i="7"/>
  <c r="U124" i="7"/>
  <c r="W124" i="7"/>
  <c r="D127" i="7"/>
  <c r="K126" i="7"/>
  <c r="L126" i="7"/>
  <c r="P126" i="7"/>
  <c r="X126" i="7"/>
  <c r="U126" i="7"/>
  <c r="W126" i="7"/>
  <c r="D126" i="7"/>
  <c r="K125" i="7"/>
  <c r="M125" i="7"/>
  <c r="P125" i="7"/>
  <c r="X125" i="7"/>
  <c r="U125" i="7"/>
  <c r="W125" i="7"/>
  <c r="D125" i="7"/>
  <c r="X124" i="7"/>
  <c r="E124" i="7"/>
  <c r="D124" i="7"/>
  <c r="AA119" i="7"/>
  <c r="G118" i="7"/>
  <c r="U101" i="7"/>
  <c r="W101" i="7"/>
  <c r="U100" i="7"/>
  <c r="W100" i="7"/>
  <c r="U99" i="7"/>
  <c r="W99" i="7"/>
  <c r="U98" i="7"/>
  <c r="W98" i="7"/>
  <c r="C98" i="7"/>
  <c r="AE96" i="7"/>
  <c r="E106" i="7"/>
  <c r="D106" i="7"/>
  <c r="X101" i="7"/>
  <c r="D101" i="7"/>
  <c r="X100" i="7"/>
  <c r="D100" i="7"/>
  <c r="X99" i="7"/>
  <c r="D99" i="7"/>
  <c r="X98" i="7"/>
  <c r="E98" i="7"/>
  <c r="D98" i="7"/>
  <c r="AA93" i="7"/>
  <c r="G92" i="7"/>
  <c r="X85" i="7"/>
  <c r="Y85" i="7"/>
  <c r="M73" i="7"/>
  <c r="U75" i="7"/>
  <c r="W75" i="7"/>
  <c r="L74" i="7"/>
  <c r="U74" i="7"/>
  <c r="W74" i="7"/>
  <c r="U73" i="7"/>
  <c r="W73" i="7"/>
  <c r="U72" i="7"/>
  <c r="W72" i="7"/>
  <c r="C72" i="7"/>
  <c r="AE70" i="7"/>
  <c r="E80" i="7"/>
  <c r="D80" i="7"/>
  <c r="X75" i="7"/>
  <c r="D75" i="7"/>
  <c r="X74" i="7"/>
  <c r="D74" i="7"/>
  <c r="X73" i="7"/>
  <c r="D73" i="7"/>
  <c r="X72" i="7"/>
  <c r="E72" i="7"/>
  <c r="D72" i="7"/>
  <c r="AA67" i="7"/>
  <c r="G66" i="7"/>
  <c r="X60" i="7"/>
  <c r="Y60" i="7"/>
  <c r="P50" i="7"/>
  <c r="K50" i="7"/>
  <c r="X62" i="7"/>
  <c r="Y62" i="7"/>
  <c r="M50" i="7"/>
  <c r="S50" i="7"/>
  <c r="H50" i="7"/>
  <c r="K51" i="7"/>
  <c r="X58" i="7"/>
  <c r="Y58" i="7"/>
  <c r="P51" i="7"/>
  <c r="L51" i="7"/>
  <c r="S51" i="7"/>
  <c r="H51" i="7"/>
  <c r="L52" i="7"/>
  <c r="M52" i="7"/>
  <c r="K52" i="7"/>
  <c r="S52" i="7"/>
  <c r="H52" i="7"/>
  <c r="U52" i="7"/>
  <c r="X52" i="7"/>
  <c r="U51" i="7"/>
  <c r="W51" i="7"/>
  <c r="X51" i="7"/>
  <c r="U50" i="7"/>
  <c r="W50" i="7"/>
  <c r="X50" i="7"/>
  <c r="U49" i="7"/>
  <c r="W49" i="7"/>
  <c r="X49" i="7"/>
  <c r="W52" i="7"/>
  <c r="AA51" i="6"/>
  <c r="D283" i="7"/>
  <c r="K280" i="7"/>
  <c r="D278" i="7"/>
  <c r="D275" i="7"/>
  <c r="K272" i="7"/>
  <c r="D270" i="7"/>
  <c r="R268" i="7"/>
  <c r="D267" i="7"/>
  <c r="K264" i="7"/>
  <c r="D262" i="7"/>
  <c r="D259" i="7"/>
  <c r="K256" i="7"/>
  <c r="D254" i="7"/>
  <c r="AB249" i="7"/>
  <c r="G248" i="7"/>
  <c r="E57" i="7"/>
  <c r="D57" i="7"/>
  <c r="D52" i="7"/>
  <c r="D51" i="7"/>
  <c r="D50" i="7"/>
  <c r="C49" i="7"/>
  <c r="E49" i="7"/>
  <c r="D49" i="7"/>
  <c r="AE47" i="7"/>
  <c r="AA44" i="7"/>
  <c r="G43" i="7"/>
  <c r="E41" i="7"/>
  <c r="D41" i="7"/>
  <c r="L39" i="7"/>
  <c r="E38" i="7"/>
  <c r="D38" i="7"/>
  <c r="H35" i="7"/>
  <c r="D35" i="7"/>
  <c r="H34" i="7"/>
  <c r="D34" i="7"/>
  <c r="H33" i="7"/>
  <c r="D33" i="7"/>
  <c r="O32" i="7"/>
  <c r="H32" i="7"/>
  <c r="D32" i="7"/>
  <c r="O31" i="7"/>
  <c r="H31" i="7"/>
  <c r="D31" i="7"/>
  <c r="H30" i="7"/>
  <c r="D30" i="7"/>
  <c r="H29" i="7"/>
  <c r="D29" i="7"/>
  <c r="H28" i="7"/>
  <c r="D28" i="7"/>
  <c r="H27" i="7"/>
  <c r="D27" i="7"/>
  <c r="H26" i="7"/>
  <c r="D26" i="7"/>
  <c r="H25" i="7"/>
  <c r="D25" i="7"/>
  <c r="O24" i="7"/>
  <c r="H24" i="7"/>
  <c r="D24" i="7"/>
  <c r="O23" i="7"/>
  <c r="H23" i="7"/>
  <c r="D23" i="7"/>
  <c r="H22" i="7"/>
  <c r="D22" i="7"/>
  <c r="H21" i="7"/>
  <c r="D21" i="7"/>
  <c r="H20" i="7"/>
  <c r="D20" i="7"/>
  <c r="H19" i="7"/>
  <c r="D19" i="7"/>
  <c r="H18" i="7"/>
  <c r="D18" i="7"/>
  <c r="H17" i="7"/>
  <c r="D17" i="7"/>
  <c r="O16" i="7"/>
  <c r="H16" i="7"/>
  <c r="D16" i="7"/>
  <c r="O15" i="7"/>
  <c r="H15" i="7"/>
  <c r="D15" i="7"/>
  <c r="H14" i="7"/>
  <c r="D14" i="7"/>
  <c r="H13" i="7"/>
  <c r="D13" i="7"/>
  <c r="H12" i="7"/>
  <c r="D12" i="7"/>
  <c r="H11" i="7"/>
  <c r="D11" i="7"/>
  <c r="H10" i="7"/>
  <c r="D10" i="7"/>
  <c r="H9" i="7"/>
  <c r="D9" i="7"/>
  <c r="O8" i="7"/>
  <c r="H8" i="7"/>
  <c r="D8" i="7"/>
  <c r="O7" i="7"/>
  <c r="K7" i="7"/>
  <c r="H7" i="7"/>
  <c r="D7" i="7"/>
  <c r="K6" i="7"/>
  <c r="H6" i="7"/>
  <c r="D6" i="7"/>
  <c r="K5" i="7"/>
  <c r="H5" i="7"/>
  <c r="D5" i="7"/>
  <c r="E4" i="7"/>
  <c r="D4" i="7"/>
  <c r="T73" i="4"/>
  <c r="T40" i="4"/>
  <c r="K27" i="6"/>
  <c r="K26" i="6"/>
  <c r="K25" i="6"/>
  <c r="K24" i="6"/>
  <c r="K23" i="6"/>
  <c r="K19" i="6"/>
  <c r="K20" i="6"/>
  <c r="K21" i="6"/>
  <c r="K22" i="6"/>
  <c r="K18" i="6"/>
  <c r="AA78" i="6"/>
  <c r="AB78" i="6"/>
  <c r="K70" i="6"/>
  <c r="AA82" i="6"/>
  <c r="AB82" i="6"/>
  <c r="O70" i="6"/>
  <c r="AA80" i="6"/>
  <c r="AB80" i="6"/>
  <c r="Q70" i="6"/>
  <c r="T70" i="6"/>
  <c r="H70" i="6"/>
  <c r="K14" i="6"/>
  <c r="AA81" i="6"/>
  <c r="AB81" i="6"/>
  <c r="K71" i="6"/>
  <c r="AA79" i="6"/>
  <c r="AB79" i="6"/>
  <c r="O71" i="6"/>
  <c r="T71" i="6"/>
  <c r="H71" i="6"/>
  <c r="K15" i="6"/>
  <c r="L72" i="6"/>
  <c r="M72" i="6"/>
  <c r="AA77" i="6"/>
  <c r="AB77" i="6"/>
  <c r="Q72" i="6"/>
  <c r="T72" i="6"/>
  <c r="H72" i="6"/>
  <c r="K16" i="6"/>
  <c r="L73" i="6"/>
  <c r="O73" i="6"/>
  <c r="T73" i="6"/>
  <c r="H73" i="6"/>
  <c r="K17" i="6"/>
  <c r="L69" i="6"/>
  <c r="M69" i="6"/>
  <c r="T69" i="6"/>
  <c r="H69" i="6"/>
  <c r="K13" i="6"/>
  <c r="K32" i="6"/>
  <c r="C172" i="6"/>
  <c r="H167" i="6"/>
  <c r="AA161" i="6"/>
  <c r="X17" i="6"/>
  <c r="W17" i="6"/>
  <c r="W18" i="6"/>
  <c r="V18" i="6"/>
  <c r="V17" i="6"/>
  <c r="U18" i="6"/>
  <c r="U17" i="6"/>
  <c r="P22" i="6"/>
  <c r="N23" i="6"/>
  <c r="N22" i="6"/>
  <c r="M23" i="6"/>
  <c r="M22" i="6"/>
  <c r="AC161" i="6"/>
  <c r="C151" i="6"/>
  <c r="H155" i="6"/>
  <c r="P12" i="6"/>
  <c r="N13" i="6"/>
  <c r="M13" i="6"/>
  <c r="N12" i="6"/>
  <c r="M12" i="6"/>
  <c r="N161" i="6"/>
  <c r="C167" i="6"/>
  <c r="C155" i="6"/>
  <c r="AA129" i="6"/>
  <c r="AB129" i="6"/>
  <c r="O125" i="6"/>
  <c r="AA132" i="6"/>
  <c r="AB132" i="6"/>
  <c r="L125" i="6"/>
  <c r="AA138" i="6"/>
  <c r="AB138" i="6"/>
  <c r="K125" i="6"/>
  <c r="AA135" i="6"/>
  <c r="AB135" i="6"/>
  <c r="M125" i="6"/>
  <c r="T125" i="6"/>
  <c r="Q121" i="6"/>
  <c r="AA130" i="6"/>
  <c r="AB130" i="6"/>
  <c r="L121" i="6"/>
  <c r="AA133" i="6"/>
  <c r="AB133" i="6"/>
  <c r="M121" i="6"/>
  <c r="AA136" i="6"/>
  <c r="AB136" i="6"/>
  <c r="O121" i="6"/>
  <c r="T121" i="6"/>
  <c r="V125" i="6"/>
  <c r="X125" i="6"/>
  <c r="Q124" i="6"/>
  <c r="AA131" i="6"/>
  <c r="AB131" i="6"/>
  <c r="M124" i="6"/>
  <c r="K124" i="6"/>
  <c r="AA134" i="6"/>
  <c r="AB134" i="6"/>
  <c r="L124" i="6"/>
  <c r="T124" i="6"/>
  <c r="K122" i="6"/>
  <c r="Q122" i="6"/>
  <c r="AA137" i="6"/>
  <c r="AB137" i="6"/>
  <c r="M122" i="6"/>
  <c r="O122" i="6"/>
  <c r="T122" i="6"/>
  <c r="O123" i="6"/>
  <c r="K123" i="6"/>
  <c r="L123" i="6"/>
  <c r="Q123" i="6"/>
  <c r="T123" i="6"/>
  <c r="V124" i="6"/>
  <c r="V121" i="6"/>
  <c r="V122" i="6"/>
  <c r="V123" i="6"/>
  <c r="X124" i="6"/>
  <c r="X123" i="6"/>
  <c r="X122" i="6"/>
  <c r="X121" i="6"/>
  <c r="AG119" i="6"/>
  <c r="C122" i="6"/>
  <c r="C123" i="6"/>
  <c r="C124" i="6"/>
  <c r="C125" i="6"/>
  <c r="C121" i="6"/>
  <c r="E131" i="6"/>
  <c r="D131" i="6"/>
  <c r="E128" i="6"/>
  <c r="D128" i="6"/>
  <c r="Z125" i="6"/>
  <c r="H125" i="6"/>
  <c r="E125" i="6"/>
  <c r="D125" i="6"/>
  <c r="Z124" i="6"/>
  <c r="H124" i="6"/>
  <c r="E124" i="6"/>
  <c r="D124" i="6"/>
  <c r="Z123" i="6"/>
  <c r="H123" i="6"/>
  <c r="E123" i="6"/>
  <c r="D123" i="6"/>
  <c r="Z122" i="6"/>
  <c r="H122" i="6"/>
  <c r="E122" i="6"/>
  <c r="D122" i="6"/>
  <c r="Z121" i="6"/>
  <c r="H121" i="6"/>
  <c r="E121" i="6"/>
  <c r="D121" i="6"/>
  <c r="AC116" i="6"/>
  <c r="G115" i="6"/>
  <c r="AA103" i="6"/>
  <c r="AB103" i="6"/>
  <c r="O99" i="6"/>
  <c r="AA106" i="6"/>
  <c r="AB106" i="6"/>
  <c r="L99" i="6"/>
  <c r="AA112" i="6"/>
  <c r="AB112" i="6"/>
  <c r="K99" i="6"/>
  <c r="AA109" i="6"/>
  <c r="AB109" i="6"/>
  <c r="M99" i="6"/>
  <c r="T99" i="6"/>
  <c r="Q95" i="6"/>
  <c r="AA104" i="6"/>
  <c r="AB104" i="6"/>
  <c r="L95" i="6"/>
  <c r="AA107" i="6"/>
  <c r="AB107" i="6"/>
  <c r="M95" i="6"/>
  <c r="AA110" i="6"/>
  <c r="AB110" i="6"/>
  <c r="O95" i="6"/>
  <c r="T95" i="6"/>
  <c r="V99" i="6"/>
  <c r="X99" i="6"/>
  <c r="Q98" i="6"/>
  <c r="AA105" i="6"/>
  <c r="AB105" i="6"/>
  <c r="M98" i="6"/>
  <c r="K98" i="6"/>
  <c r="AA108" i="6"/>
  <c r="AB108" i="6"/>
  <c r="L98" i="6"/>
  <c r="T98" i="6"/>
  <c r="K96" i="6"/>
  <c r="Q96" i="6"/>
  <c r="AA111" i="6"/>
  <c r="AB111" i="6"/>
  <c r="M96" i="6"/>
  <c r="O96" i="6"/>
  <c r="T96" i="6"/>
  <c r="O97" i="6"/>
  <c r="K97" i="6"/>
  <c r="L97" i="6"/>
  <c r="Q97" i="6"/>
  <c r="T97" i="6"/>
  <c r="V98" i="6"/>
  <c r="V95" i="6"/>
  <c r="V96" i="6"/>
  <c r="V97" i="6"/>
  <c r="X98" i="6"/>
  <c r="X97" i="6"/>
  <c r="X96" i="6"/>
  <c r="X95" i="6"/>
  <c r="AG93" i="6"/>
  <c r="C96" i="6"/>
  <c r="C97" i="6"/>
  <c r="C98" i="6"/>
  <c r="C99" i="6"/>
  <c r="C95" i="6"/>
  <c r="E105" i="6"/>
  <c r="D105" i="6"/>
  <c r="E102" i="6"/>
  <c r="D102" i="6"/>
  <c r="Z99" i="6"/>
  <c r="H99" i="6"/>
  <c r="E99" i="6"/>
  <c r="D99" i="6"/>
  <c r="Z98" i="6"/>
  <c r="H98" i="6"/>
  <c r="E98" i="6"/>
  <c r="D98" i="6"/>
  <c r="Z97" i="6"/>
  <c r="H97" i="6"/>
  <c r="E97" i="6"/>
  <c r="D97" i="6"/>
  <c r="Z96" i="6"/>
  <c r="H96" i="6"/>
  <c r="E96" i="6"/>
  <c r="D96" i="6"/>
  <c r="Z95" i="6"/>
  <c r="H95" i="6"/>
  <c r="E95" i="6"/>
  <c r="D95" i="6"/>
  <c r="AC90" i="6"/>
  <c r="G89" i="6"/>
  <c r="AA86" i="6"/>
  <c r="AB86" i="6"/>
  <c r="K73" i="6"/>
  <c r="AA83" i="6"/>
  <c r="AB83" i="6"/>
  <c r="M73" i="6"/>
  <c r="Q69" i="6"/>
  <c r="AA84" i="6"/>
  <c r="AB84" i="6"/>
  <c r="O69" i="6"/>
  <c r="Q71" i="6"/>
  <c r="AA85" i="6"/>
  <c r="AB85" i="6"/>
  <c r="L71" i="6"/>
  <c r="K72" i="6"/>
  <c r="M70" i="6"/>
  <c r="V73" i="6"/>
  <c r="V69" i="6"/>
  <c r="V70" i="6"/>
  <c r="V71" i="6"/>
  <c r="V72" i="6"/>
  <c r="X73" i="6"/>
  <c r="X72" i="6"/>
  <c r="X71" i="6"/>
  <c r="X70" i="6"/>
  <c r="X69" i="6"/>
  <c r="C70" i="6"/>
  <c r="C71" i="6"/>
  <c r="C72" i="6"/>
  <c r="C73" i="6"/>
  <c r="C69" i="6"/>
  <c r="AG67" i="6"/>
  <c r="E79" i="6"/>
  <c r="D79" i="6"/>
  <c r="E76" i="6"/>
  <c r="D76" i="6"/>
  <c r="Z73" i="6"/>
  <c r="E73" i="6"/>
  <c r="D73" i="6"/>
  <c r="Z72" i="6"/>
  <c r="E72" i="6"/>
  <c r="D72" i="6"/>
  <c r="Z71" i="6"/>
  <c r="E71" i="6"/>
  <c r="D71" i="6"/>
  <c r="Z70" i="6"/>
  <c r="E70" i="6"/>
  <c r="D70" i="6"/>
  <c r="Z69" i="6"/>
  <c r="E69" i="6"/>
  <c r="D69" i="6"/>
  <c r="AC64" i="6"/>
  <c r="G63" i="6"/>
  <c r="AB51" i="6"/>
  <c r="O47" i="6"/>
  <c r="AA54" i="6"/>
  <c r="AB54" i="6"/>
  <c r="L47" i="6"/>
  <c r="AA57" i="6"/>
  <c r="AB57" i="6"/>
  <c r="M47" i="6"/>
  <c r="AA60" i="6"/>
  <c r="AB60" i="6"/>
  <c r="K47" i="6"/>
  <c r="T47" i="6"/>
  <c r="Q45" i="6"/>
  <c r="AA59" i="6"/>
  <c r="AB59" i="6"/>
  <c r="L45" i="6"/>
  <c r="AA55" i="6"/>
  <c r="AB55" i="6"/>
  <c r="K45" i="6"/>
  <c r="AA53" i="6"/>
  <c r="AB53" i="6"/>
  <c r="O45" i="6"/>
  <c r="T45" i="6"/>
  <c r="AA58" i="6"/>
  <c r="AB58" i="6"/>
  <c r="O43" i="6"/>
  <c r="Q43" i="6"/>
  <c r="AA52" i="6"/>
  <c r="AB52" i="6"/>
  <c r="L43" i="6"/>
  <c r="M43" i="6"/>
  <c r="T43" i="6"/>
  <c r="K46" i="6"/>
  <c r="AA56" i="6"/>
  <c r="AB56" i="6"/>
  <c r="L46" i="6"/>
  <c r="M46" i="6"/>
  <c r="Q46" i="6"/>
  <c r="T46" i="6"/>
  <c r="M44" i="6"/>
  <c r="O44" i="6"/>
  <c r="K44" i="6"/>
  <c r="Q44" i="6"/>
  <c r="T44" i="6"/>
  <c r="V47" i="6"/>
  <c r="V43" i="6"/>
  <c r="V44" i="6"/>
  <c r="V45" i="6"/>
  <c r="V46" i="6"/>
  <c r="X47" i="6"/>
  <c r="Z47" i="6"/>
  <c r="X46" i="6"/>
  <c r="Z46" i="6"/>
  <c r="X45" i="6"/>
  <c r="Z45" i="6"/>
  <c r="X44" i="6"/>
  <c r="Z44" i="6"/>
  <c r="X43" i="6"/>
  <c r="Z43" i="6"/>
  <c r="H44" i="6"/>
  <c r="H45" i="6"/>
  <c r="H46" i="6"/>
  <c r="H47" i="6"/>
  <c r="H43" i="6"/>
  <c r="L11" i="6"/>
  <c r="L14" i="6"/>
  <c r="L21" i="6"/>
  <c r="L24" i="6"/>
  <c r="D172" i="6"/>
  <c r="K167" i="6"/>
  <c r="AE164" i="6"/>
  <c r="C163" i="6"/>
  <c r="D163" i="6"/>
  <c r="C160" i="6"/>
  <c r="D160" i="6"/>
  <c r="K155" i="6"/>
  <c r="D151" i="6"/>
  <c r="AD143" i="6"/>
  <c r="AB143" i="6"/>
  <c r="G141" i="6"/>
  <c r="E53" i="6"/>
  <c r="D53" i="6"/>
  <c r="E50" i="6"/>
  <c r="D50" i="6"/>
  <c r="C47" i="6"/>
  <c r="E47" i="6"/>
  <c r="D47" i="6"/>
  <c r="C46" i="6"/>
  <c r="E46" i="6"/>
  <c r="D46" i="6"/>
  <c r="C45" i="6"/>
  <c r="E45" i="6"/>
  <c r="D45" i="6"/>
  <c r="C44" i="6"/>
  <c r="E44" i="6"/>
  <c r="D44" i="6"/>
  <c r="C43" i="6"/>
  <c r="E43" i="6"/>
  <c r="D43" i="6"/>
  <c r="AG41" i="6"/>
  <c r="AC38" i="6"/>
  <c r="G37" i="6"/>
  <c r="E34" i="6"/>
  <c r="D34" i="6"/>
  <c r="L32" i="6"/>
  <c r="E31" i="6"/>
  <c r="D31" i="6"/>
  <c r="H27" i="6"/>
  <c r="E27" i="6"/>
  <c r="D27" i="6"/>
  <c r="H26" i="6"/>
  <c r="E26" i="6"/>
  <c r="D26" i="6"/>
  <c r="H25" i="6"/>
  <c r="E25" i="6"/>
  <c r="D25" i="6"/>
  <c r="H24" i="6"/>
  <c r="E24" i="6"/>
  <c r="D24" i="6"/>
  <c r="O23" i="6"/>
  <c r="H23" i="6"/>
  <c r="E23" i="6"/>
  <c r="D23" i="6"/>
  <c r="O22" i="6"/>
  <c r="H22" i="6"/>
  <c r="E22" i="6"/>
  <c r="D22" i="6"/>
  <c r="H21" i="6"/>
  <c r="E21" i="6"/>
  <c r="D21" i="6"/>
  <c r="H20" i="6"/>
  <c r="E20" i="6"/>
  <c r="D20" i="6"/>
  <c r="H19" i="6"/>
  <c r="E19" i="6"/>
  <c r="D19" i="6"/>
  <c r="H18" i="6"/>
  <c r="E18" i="6"/>
  <c r="D18" i="6"/>
  <c r="H17" i="6"/>
  <c r="E17" i="6"/>
  <c r="D17" i="6"/>
  <c r="H16" i="6"/>
  <c r="E16" i="6"/>
  <c r="D16" i="6"/>
  <c r="H15" i="6"/>
  <c r="E15" i="6"/>
  <c r="D15" i="6"/>
  <c r="H14" i="6"/>
  <c r="E14" i="6"/>
  <c r="D14" i="6"/>
  <c r="O13" i="6"/>
  <c r="H13" i="6"/>
  <c r="E13" i="6"/>
  <c r="D13" i="6"/>
  <c r="O12" i="6"/>
  <c r="K12" i="6"/>
  <c r="H12" i="6"/>
  <c r="E12" i="6"/>
  <c r="D12" i="6"/>
  <c r="K11" i="6"/>
  <c r="H11" i="6"/>
  <c r="E11" i="6"/>
  <c r="D11" i="6"/>
  <c r="K10" i="6"/>
  <c r="H10" i="6"/>
  <c r="E10" i="6"/>
  <c r="D10" i="6"/>
  <c r="K9" i="6"/>
  <c r="H9" i="6"/>
  <c r="E9" i="6"/>
  <c r="D9" i="6"/>
  <c r="K8" i="6"/>
  <c r="H8" i="6"/>
  <c r="E8" i="6"/>
  <c r="D8" i="6"/>
  <c r="H30" i="5"/>
  <c r="H23" i="5"/>
  <c r="R78" i="5"/>
  <c r="S78" i="5"/>
  <c r="L74" i="5"/>
  <c r="R81" i="5"/>
  <c r="S81" i="5"/>
  <c r="J74" i="5"/>
  <c r="R84" i="5"/>
  <c r="S84" i="5"/>
  <c r="K74" i="5"/>
  <c r="N74" i="5"/>
  <c r="M72" i="5"/>
  <c r="R86" i="5"/>
  <c r="S86" i="5"/>
  <c r="J72" i="5"/>
  <c r="R82" i="5"/>
  <c r="S82" i="5"/>
  <c r="I72" i="5"/>
  <c r="R80" i="5"/>
  <c r="S80" i="5"/>
  <c r="L72" i="5"/>
  <c r="N72" i="5"/>
  <c r="R85" i="5"/>
  <c r="S85" i="5"/>
  <c r="L70" i="5"/>
  <c r="R79" i="5"/>
  <c r="S79" i="5"/>
  <c r="J70" i="5"/>
  <c r="K70" i="5"/>
  <c r="N70" i="5"/>
  <c r="I73" i="5"/>
  <c r="R83" i="5"/>
  <c r="S83" i="5"/>
  <c r="J73" i="5"/>
  <c r="K73" i="5"/>
  <c r="M73" i="5"/>
  <c r="N73" i="5"/>
  <c r="K71" i="5"/>
  <c r="I71" i="5"/>
  <c r="L71" i="5"/>
  <c r="M71" i="5"/>
  <c r="N71" i="5"/>
  <c r="O74" i="5"/>
  <c r="O70" i="5"/>
  <c r="O71" i="5"/>
  <c r="O72" i="5"/>
  <c r="O73" i="5"/>
  <c r="P74" i="5"/>
  <c r="P73" i="5"/>
  <c r="P72" i="5"/>
  <c r="P71" i="5"/>
  <c r="P70" i="5"/>
  <c r="R51" i="5"/>
  <c r="S51" i="5"/>
  <c r="L47" i="5"/>
  <c r="R54" i="5"/>
  <c r="S54" i="5"/>
  <c r="J47" i="5"/>
  <c r="R57" i="5"/>
  <c r="S57" i="5"/>
  <c r="K47" i="5"/>
  <c r="R60" i="5"/>
  <c r="S60" i="5"/>
  <c r="I47" i="5"/>
  <c r="N47" i="5"/>
  <c r="M45" i="5"/>
  <c r="R59" i="5"/>
  <c r="S59" i="5"/>
  <c r="J45" i="5"/>
  <c r="R55" i="5"/>
  <c r="S55" i="5"/>
  <c r="I45" i="5"/>
  <c r="R53" i="5"/>
  <c r="S53" i="5"/>
  <c r="L45" i="5"/>
  <c r="N45" i="5"/>
  <c r="R58" i="5"/>
  <c r="S58" i="5"/>
  <c r="L43" i="5"/>
  <c r="M43" i="5"/>
  <c r="R52" i="5"/>
  <c r="S52" i="5"/>
  <c r="J43" i="5"/>
  <c r="K43" i="5"/>
  <c r="N43" i="5"/>
  <c r="I46" i="5"/>
  <c r="R56" i="5"/>
  <c r="S56" i="5"/>
  <c r="J46" i="5"/>
  <c r="K46" i="5"/>
  <c r="M46" i="5"/>
  <c r="N46" i="5"/>
  <c r="K44" i="5"/>
  <c r="I44" i="5"/>
  <c r="L44" i="5"/>
  <c r="M44" i="5"/>
  <c r="N44" i="5"/>
  <c r="O47" i="5"/>
  <c r="O43" i="5"/>
  <c r="O44" i="5"/>
  <c r="O45" i="5"/>
  <c r="O46" i="5"/>
  <c r="P47" i="5"/>
  <c r="P46" i="5"/>
  <c r="P45" i="5"/>
  <c r="P44" i="5"/>
  <c r="P43" i="5"/>
  <c r="W68" i="5"/>
  <c r="C71" i="5"/>
  <c r="C72" i="5"/>
  <c r="C73" i="5"/>
  <c r="C74" i="5"/>
  <c r="C70" i="5"/>
  <c r="S87" i="5"/>
  <c r="R87" i="5"/>
  <c r="E80" i="5"/>
  <c r="D80" i="5"/>
  <c r="E77" i="5"/>
  <c r="D77" i="5"/>
  <c r="I74" i="5"/>
  <c r="Q74" i="5"/>
  <c r="H74" i="5"/>
  <c r="E74" i="5"/>
  <c r="D74" i="5"/>
  <c r="Q73" i="5"/>
  <c r="H73" i="5"/>
  <c r="E73" i="5"/>
  <c r="D73" i="5"/>
  <c r="Q72" i="5"/>
  <c r="H72" i="5"/>
  <c r="E72" i="5"/>
  <c r="D72" i="5"/>
  <c r="Q71" i="5"/>
  <c r="H71" i="5"/>
  <c r="E71" i="5"/>
  <c r="D71" i="5"/>
  <c r="M70" i="5"/>
  <c r="Q70" i="5"/>
  <c r="H70" i="5"/>
  <c r="E70" i="5"/>
  <c r="D70" i="5"/>
  <c r="S65" i="5"/>
  <c r="G64" i="5"/>
  <c r="Q47" i="5"/>
  <c r="Q46" i="5"/>
  <c r="Q45" i="5"/>
  <c r="Q44" i="5"/>
  <c r="Q43" i="5"/>
  <c r="E53" i="5"/>
  <c r="D53" i="5"/>
  <c r="E50" i="5"/>
  <c r="D50" i="5"/>
  <c r="H47" i="5"/>
  <c r="C47" i="5"/>
  <c r="E47" i="5"/>
  <c r="D47" i="5"/>
  <c r="H46" i="5"/>
  <c r="C46" i="5"/>
  <c r="E46" i="5"/>
  <c r="D46" i="5"/>
  <c r="H45" i="5"/>
  <c r="C45" i="5"/>
  <c r="E45" i="5"/>
  <c r="D45" i="5"/>
  <c r="H44" i="5"/>
  <c r="C44" i="5"/>
  <c r="E44" i="5"/>
  <c r="D44" i="5"/>
  <c r="H43" i="5"/>
  <c r="C43" i="5"/>
  <c r="E43" i="5"/>
  <c r="D43" i="5"/>
  <c r="W41" i="5"/>
  <c r="S38" i="5"/>
  <c r="G37" i="5"/>
  <c r="C33" i="5"/>
  <c r="D33" i="5"/>
  <c r="I30" i="5"/>
  <c r="C28" i="5"/>
  <c r="D28" i="5"/>
  <c r="C26" i="5"/>
  <c r="D26" i="5"/>
  <c r="I23" i="5"/>
  <c r="C21" i="5"/>
  <c r="D21" i="5"/>
  <c r="I18" i="5"/>
  <c r="H18" i="5"/>
  <c r="E18" i="5"/>
  <c r="D18" i="5"/>
  <c r="I17" i="5"/>
  <c r="H17" i="5"/>
  <c r="E17" i="5"/>
  <c r="D17" i="5"/>
  <c r="I16" i="5"/>
  <c r="H16" i="5"/>
  <c r="E16" i="5"/>
  <c r="D16" i="5"/>
  <c r="I15" i="5"/>
  <c r="H15" i="5"/>
  <c r="E15" i="5"/>
  <c r="D15" i="5"/>
  <c r="I14" i="5"/>
  <c r="H14" i="5"/>
  <c r="E14" i="5"/>
  <c r="D14" i="5"/>
  <c r="I13" i="5"/>
  <c r="H13" i="5"/>
  <c r="E13" i="5"/>
  <c r="D13" i="5"/>
  <c r="I12" i="5"/>
  <c r="H12" i="5"/>
  <c r="E12" i="5"/>
  <c r="D12" i="5"/>
  <c r="I11" i="5"/>
  <c r="H11" i="5"/>
  <c r="E11" i="5"/>
  <c r="D11" i="5"/>
  <c r="I10" i="5"/>
  <c r="H10" i="5"/>
  <c r="E10" i="5"/>
  <c r="D10" i="5"/>
  <c r="I9" i="5"/>
  <c r="H9" i="5"/>
  <c r="E9" i="5"/>
  <c r="D9" i="5"/>
  <c r="H32" i="4"/>
  <c r="H25" i="4"/>
  <c r="E10" i="4"/>
  <c r="E11" i="4"/>
  <c r="E12" i="4"/>
  <c r="E13" i="4"/>
  <c r="E14" i="4"/>
  <c r="S90" i="4"/>
  <c r="T90" i="4"/>
  <c r="I83" i="4"/>
  <c r="S96" i="4"/>
  <c r="T96" i="4"/>
  <c r="J83" i="4"/>
  <c r="S87" i="4"/>
  <c r="T87" i="4"/>
  <c r="K83" i="4"/>
  <c r="S99" i="4"/>
  <c r="T99" i="4"/>
  <c r="L83" i="4"/>
  <c r="S93" i="4"/>
  <c r="T93" i="4"/>
  <c r="M83" i="4"/>
  <c r="O83" i="4"/>
  <c r="N80" i="4"/>
  <c r="S91" i="4"/>
  <c r="T91" i="4"/>
  <c r="L80" i="4"/>
  <c r="S94" i="4"/>
  <c r="T94" i="4"/>
  <c r="I80" i="4"/>
  <c r="S97" i="4"/>
  <c r="T97" i="4"/>
  <c r="M80" i="4"/>
  <c r="S100" i="4"/>
  <c r="T100" i="4"/>
  <c r="J80" i="4"/>
  <c r="O80" i="4"/>
  <c r="S88" i="4"/>
  <c r="T88" i="4"/>
  <c r="M81" i="4"/>
  <c r="K81" i="4"/>
  <c r="S95" i="4"/>
  <c r="T95" i="4"/>
  <c r="J81" i="4"/>
  <c r="S98" i="4"/>
  <c r="T98" i="4"/>
  <c r="I81" i="4"/>
  <c r="N81" i="4"/>
  <c r="O81" i="4"/>
  <c r="L82" i="4"/>
  <c r="S92" i="4"/>
  <c r="T92" i="4"/>
  <c r="J82" i="4"/>
  <c r="N82" i="4"/>
  <c r="K82" i="4"/>
  <c r="S101" i="4"/>
  <c r="T101" i="4"/>
  <c r="I82" i="4"/>
  <c r="O82" i="4"/>
  <c r="S89" i="4"/>
  <c r="T89" i="4"/>
  <c r="J78" i="4"/>
  <c r="N78" i="4"/>
  <c r="K78" i="4"/>
  <c r="L78" i="4"/>
  <c r="M78" i="4"/>
  <c r="O78" i="4"/>
  <c r="I79" i="4"/>
  <c r="M79" i="4"/>
  <c r="L79" i="4"/>
  <c r="N79" i="4"/>
  <c r="K79" i="4"/>
  <c r="O79" i="4"/>
  <c r="P83" i="4"/>
  <c r="P78" i="4"/>
  <c r="P79" i="4"/>
  <c r="P80" i="4"/>
  <c r="P81" i="4"/>
  <c r="P82" i="4"/>
  <c r="Q83" i="4"/>
  <c r="Q82" i="4"/>
  <c r="Q81" i="4"/>
  <c r="Q80" i="4"/>
  <c r="Q79" i="4"/>
  <c r="Q78" i="4"/>
  <c r="C79" i="4"/>
  <c r="C80" i="4"/>
  <c r="C81" i="4"/>
  <c r="C82" i="4"/>
  <c r="C83" i="4"/>
  <c r="C78" i="4"/>
  <c r="X76" i="4"/>
  <c r="E90" i="4"/>
  <c r="D90" i="4"/>
  <c r="E86" i="4"/>
  <c r="D86" i="4"/>
  <c r="S54" i="4"/>
  <c r="T54" i="4"/>
  <c r="N47" i="4"/>
  <c r="S58" i="4"/>
  <c r="T58" i="4"/>
  <c r="L47" i="4"/>
  <c r="S61" i="4"/>
  <c r="T61" i="4"/>
  <c r="I47" i="4"/>
  <c r="S64" i="4"/>
  <c r="T64" i="4"/>
  <c r="M47" i="4"/>
  <c r="S67" i="4"/>
  <c r="T67" i="4"/>
  <c r="J47" i="4"/>
  <c r="O47" i="4"/>
  <c r="K50" i="4"/>
  <c r="S57" i="4"/>
  <c r="T57" i="4"/>
  <c r="I50" i="4"/>
  <c r="S60" i="4"/>
  <c r="T60" i="4"/>
  <c r="M50" i="4"/>
  <c r="S63" i="4"/>
  <c r="T63" i="4"/>
  <c r="J50" i="4"/>
  <c r="S66" i="4"/>
  <c r="T66" i="4"/>
  <c r="L50" i="4"/>
  <c r="O50" i="4"/>
  <c r="S55" i="4"/>
  <c r="T55" i="4"/>
  <c r="M48" i="4"/>
  <c r="K48" i="4"/>
  <c r="S62" i="4"/>
  <c r="T62" i="4"/>
  <c r="J48" i="4"/>
  <c r="S65" i="4"/>
  <c r="T65" i="4"/>
  <c r="I48" i="4"/>
  <c r="N48" i="4"/>
  <c r="O48" i="4"/>
  <c r="L49" i="4"/>
  <c r="S59" i="4"/>
  <c r="T59" i="4"/>
  <c r="J49" i="4"/>
  <c r="N49" i="4"/>
  <c r="K49" i="4"/>
  <c r="S68" i="4"/>
  <c r="T68" i="4"/>
  <c r="I49" i="4"/>
  <c r="O49" i="4"/>
  <c r="S56" i="4"/>
  <c r="T56" i="4"/>
  <c r="J45" i="4"/>
  <c r="N45" i="4"/>
  <c r="K45" i="4"/>
  <c r="L45" i="4"/>
  <c r="M45" i="4"/>
  <c r="O45" i="4"/>
  <c r="I46" i="4"/>
  <c r="M46" i="4"/>
  <c r="L46" i="4"/>
  <c r="N46" i="4"/>
  <c r="K46" i="4"/>
  <c r="O46" i="4"/>
  <c r="P45" i="4"/>
  <c r="P46" i="4"/>
  <c r="P47" i="4"/>
  <c r="P48" i="4"/>
  <c r="P49" i="4"/>
  <c r="P50" i="4"/>
  <c r="H83" i="4"/>
  <c r="E83" i="4"/>
  <c r="D83" i="4"/>
  <c r="H82" i="4"/>
  <c r="E82" i="4"/>
  <c r="D82" i="4"/>
  <c r="H81" i="4"/>
  <c r="E81" i="4"/>
  <c r="D81" i="4"/>
  <c r="H80" i="4"/>
  <c r="E80" i="4"/>
  <c r="D80" i="4"/>
  <c r="H79" i="4"/>
  <c r="E79" i="4"/>
  <c r="D79" i="4"/>
  <c r="H78" i="4"/>
  <c r="E78" i="4"/>
  <c r="D78" i="4"/>
  <c r="G72" i="4"/>
  <c r="C45" i="4"/>
  <c r="Q50" i="4"/>
  <c r="Q49" i="4"/>
  <c r="Q48" i="4"/>
  <c r="Q47" i="4"/>
  <c r="Q46" i="4"/>
  <c r="Q45" i="4"/>
  <c r="E57" i="4"/>
  <c r="D57" i="4"/>
  <c r="E53" i="4"/>
  <c r="D53" i="4"/>
  <c r="H50" i="4"/>
  <c r="C50" i="4"/>
  <c r="E50" i="4"/>
  <c r="D50" i="4"/>
  <c r="H49" i="4"/>
  <c r="C49" i="4"/>
  <c r="E49" i="4"/>
  <c r="D49" i="4"/>
  <c r="H48" i="4"/>
  <c r="C48" i="4"/>
  <c r="E48" i="4"/>
  <c r="D48" i="4"/>
  <c r="H47" i="4"/>
  <c r="C47" i="4"/>
  <c r="E47" i="4"/>
  <c r="D47" i="4"/>
  <c r="H46" i="4"/>
  <c r="C46" i="4"/>
  <c r="E46" i="4"/>
  <c r="D46" i="4"/>
  <c r="H45" i="4"/>
  <c r="E45" i="4"/>
  <c r="D45" i="4"/>
  <c r="X43" i="4"/>
  <c r="G39" i="4"/>
  <c r="C35" i="4"/>
  <c r="D35" i="4"/>
  <c r="I32" i="4"/>
  <c r="C30" i="4"/>
  <c r="D30" i="4"/>
  <c r="C28" i="4"/>
  <c r="D28" i="4"/>
  <c r="I25" i="4"/>
  <c r="C23" i="4"/>
  <c r="D23" i="4"/>
  <c r="I20" i="4"/>
  <c r="H20" i="4"/>
  <c r="E20" i="4"/>
  <c r="D20" i="4"/>
  <c r="I19" i="4"/>
  <c r="H19" i="4"/>
  <c r="E19" i="4"/>
  <c r="D19" i="4"/>
  <c r="I18" i="4"/>
  <c r="H18" i="4"/>
  <c r="E18" i="4"/>
  <c r="D18" i="4"/>
  <c r="I17" i="4"/>
  <c r="H17" i="4"/>
  <c r="E17" i="4"/>
  <c r="D17" i="4"/>
  <c r="I16" i="4"/>
  <c r="H16" i="4"/>
  <c r="E16" i="4"/>
  <c r="D16" i="4"/>
  <c r="I15" i="4"/>
  <c r="H15" i="4"/>
  <c r="E15" i="4"/>
  <c r="D15" i="4"/>
  <c r="I14" i="4"/>
  <c r="H14" i="4"/>
  <c r="D14" i="4"/>
  <c r="I13" i="4"/>
  <c r="H13" i="4"/>
  <c r="D13" i="4"/>
  <c r="I12" i="4"/>
  <c r="H12" i="4"/>
  <c r="D12" i="4"/>
  <c r="I11" i="4"/>
  <c r="H11" i="4"/>
  <c r="D11" i="4"/>
  <c r="I10" i="4"/>
  <c r="H10" i="4"/>
  <c r="D10" i="4"/>
  <c r="I9" i="4"/>
  <c r="H9" i="4"/>
  <c r="E9" i="4"/>
  <c r="D9" i="4"/>
  <c r="T17" i="1"/>
  <c r="S17" i="1"/>
  <c r="I14" i="1"/>
  <c r="T20" i="1"/>
  <c r="S20" i="1"/>
  <c r="G14" i="1"/>
  <c r="T23" i="1"/>
  <c r="S23" i="1"/>
  <c r="K14" i="1"/>
  <c r="T26" i="1"/>
  <c r="S26" i="1"/>
  <c r="H14" i="1"/>
  <c r="T29" i="1"/>
  <c r="S29" i="1"/>
  <c r="J14" i="1"/>
  <c r="M14" i="1"/>
  <c r="L10" i="1"/>
  <c r="S30" i="1"/>
  <c r="T30" i="1"/>
  <c r="I10" i="1"/>
  <c r="T19" i="1"/>
  <c r="S19" i="1"/>
  <c r="G10" i="1"/>
  <c r="S25" i="1"/>
  <c r="T25" i="1"/>
  <c r="J10" i="1"/>
  <c r="S22" i="1"/>
  <c r="T22" i="1"/>
  <c r="K10" i="1"/>
  <c r="M10" i="1"/>
  <c r="S27" i="1"/>
  <c r="T27" i="1"/>
  <c r="K11" i="1"/>
  <c r="H11" i="1"/>
  <c r="T24" i="1"/>
  <c r="S24" i="1"/>
  <c r="G11" i="1"/>
  <c r="S21" i="1"/>
  <c r="T21" i="1"/>
  <c r="J11" i="1"/>
  <c r="L11" i="1"/>
  <c r="M11" i="1"/>
  <c r="I13" i="1"/>
  <c r="T31" i="1"/>
  <c r="S31" i="1"/>
  <c r="G13" i="1"/>
  <c r="H13" i="1"/>
  <c r="T18" i="1"/>
  <c r="S18" i="1"/>
  <c r="J13" i="1"/>
  <c r="L13" i="1"/>
  <c r="M13" i="1"/>
  <c r="S28" i="1"/>
  <c r="T28" i="1"/>
  <c r="J9" i="1"/>
  <c r="K9" i="1"/>
  <c r="H9" i="1"/>
  <c r="I9" i="1"/>
  <c r="L9" i="1"/>
  <c r="M9" i="1"/>
  <c r="G12" i="1"/>
  <c r="L12" i="1"/>
  <c r="H12" i="1"/>
  <c r="I12" i="1"/>
  <c r="K12" i="1"/>
  <c r="M12" i="1"/>
  <c r="N14" i="1"/>
  <c r="N13" i="1"/>
  <c r="N12" i="1"/>
  <c r="N11" i="1"/>
  <c r="N10" i="1"/>
  <c r="Q18" i="2"/>
  <c r="R18" i="2"/>
  <c r="K8" i="2"/>
  <c r="R16" i="2"/>
  <c r="Q16" i="2"/>
  <c r="G8" i="2"/>
  <c r="Q23" i="2"/>
  <c r="R23" i="2"/>
  <c r="I8" i="2"/>
  <c r="Q20" i="2"/>
  <c r="R20" i="2"/>
  <c r="J8" i="2"/>
  <c r="L8" i="2"/>
  <c r="H11" i="2"/>
  <c r="R24" i="2"/>
  <c r="Q24" i="2"/>
  <c r="G11" i="2"/>
  <c r="R21" i="2"/>
  <c r="Q21" i="2"/>
  <c r="I11" i="2"/>
  <c r="R15" i="2"/>
  <c r="Q15" i="2"/>
  <c r="J11" i="2"/>
  <c r="L11" i="2"/>
  <c r="H7" i="2"/>
  <c r="Q19" i="2"/>
  <c r="R19" i="2"/>
  <c r="I7" i="2"/>
  <c r="Q22" i="2"/>
  <c r="R22" i="2"/>
  <c r="J7" i="2"/>
  <c r="K7" i="2"/>
  <c r="L7" i="2"/>
  <c r="M7" i="2"/>
  <c r="N7" i="2"/>
  <c r="O7" i="2"/>
  <c r="R17" i="2"/>
  <c r="Q17" i="2"/>
  <c r="E16" i="2"/>
  <c r="D16" i="2"/>
  <c r="K9" i="2"/>
  <c r="H9" i="2"/>
  <c r="J9" i="2"/>
  <c r="G9" i="2"/>
  <c r="L9" i="2"/>
  <c r="G10" i="2"/>
  <c r="K10" i="2"/>
  <c r="I10" i="2"/>
  <c r="H10" i="2"/>
  <c r="L10" i="2"/>
  <c r="M11" i="2"/>
  <c r="M8" i="2"/>
  <c r="M9" i="2"/>
  <c r="M10" i="2"/>
  <c r="N11" i="2"/>
  <c r="O11" i="2"/>
  <c r="F11" i="2"/>
  <c r="E11" i="2"/>
  <c r="D11" i="2"/>
  <c r="N10" i="2"/>
  <c r="O10" i="2"/>
  <c r="F10" i="2"/>
  <c r="E10" i="2"/>
  <c r="D10" i="2"/>
  <c r="N9" i="2"/>
  <c r="O9" i="2"/>
  <c r="F9" i="2"/>
  <c r="E9" i="2"/>
  <c r="D9" i="2"/>
  <c r="N8" i="2"/>
  <c r="O8" i="2"/>
  <c r="F8" i="2"/>
  <c r="E8" i="2"/>
  <c r="D8" i="2"/>
  <c r="F7" i="2"/>
  <c r="E7" i="2"/>
  <c r="D7" i="2"/>
  <c r="N9" i="1"/>
  <c r="E18" i="1"/>
  <c r="D18" i="1"/>
  <c r="O14" i="1"/>
  <c r="F14" i="1"/>
  <c r="E14" i="1"/>
  <c r="D14" i="1"/>
  <c r="O13" i="1"/>
  <c r="F13" i="1"/>
  <c r="E13" i="1"/>
  <c r="D13" i="1"/>
  <c r="O12" i="1"/>
  <c r="F12" i="1"/>
  <c r="E12" i="1"/>
  <c r="D12" i="1"/>
  <c r="O11" i="1"/>
  <c r="F11" i="1"/>
  <c r="E11" i="1"/>
  <c r="D11" i="1"/>
  <c r="O10" i="1"/>
  <c r="F10" i="1"/>
  <c r="E10" i="1"/>
  <c r="D10" i="1"/>
  <c r="O9" i="1"/>
  <c r="F9" i="1"/>
  <c r="E9" i="1"/>
  <c r="D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 doms</author>
  </authors>
  <commentList>
    <comment ref="A1" authorId="0" shapeId="0" xr:uid="{E664F8EA-D844-42CE-B911-0442F01DC9D3}">
      <text>
        <r>
          <rPr>
            <sz val="10"/>
            <color indexed="81"/>
            <rFont val="Tahoma"/>
            <family val="2"/>
          </rPr>
          <t xml:space="preserve">Vul </t>
        </r>
        <r>
          <rPr>
            <b/>
            <sz val="10"/>
            <color indexed="81"/>
            <rFont val="Tahoma"/>
            <family val="2"/>
          </rPr>
          <t xml:space="preserve">Reeks en volgnrs in </t>
        </r>
        <r>
          <rPr>
            <sz val="10"/>
            <color indexed="81"/>
            <rFont val="Tahoma"/>
            <family val="2"/>
          </rPr>
          <t xml:space="preserve">op het </t>
        </r>
        <r>
          <rPr>
            <b/>
            <sz val="10"/>
            <color indexed="81"/>
            <rFont val="Tahoma"/>
            <family val="2"/>
          </rPr>
          <t>overzicht.</t>
        </r>
        <r>
          <rPr>
            <sz val="10"/>
            <color indexed="81"/>
            <rFont val="Tahoma"/>
            <family val="2"/>
          </rPr>
          <t xml:space="preserve"> Naam en club worden automatisch ingevuld. De poules worden automatisch gevormd. </t>
        </r>
        <r>
          <rPr>
            <b/>
            <sz val="10"/>
            <color indexed="81"/>
            <rFont val="Tahoma"/>
            <family val="2"/>
          </rPr>
          <t>Uitslagen</t>
        </r>
        <r>
          <rPr>
            <sz val="10"/>
            <color indexed="81"/>
            <rFont val="Tahoma"/>
            <family val="2"/>
          </rPr>
          <t xml:space="preserve"> en </t>
        </r>
        <r>
          <rPr>
            <b/>
            <sz val="10"/>
            <color indexed="81"/>
            <rFont val="Tahoma"/>
            <family val="2"/>
          </rPr>
          <t>volgnr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winnaar</t>
        </r>
        <r>
          <rPr>
            <sz val="10"/>
            <color indexed="81"/>
            <rFont val="Tahoma"/>
            <family val="2"/>
          </rPr>
          <t xml:space="preserve"> invullen in de poules. De punten en het KO-blad worden automatisch ingevuld. Vul de </t>
        </r>
        <r>
          <rPr>
            <b/>
            <sz val="10"/>
            <color indexed="81"/>
            <rFont val="Tahoma"/>
            <family val="2"/>
          </rPr>
          <t>uitslagen</t>
        </r>
        <r>
          <rPr>
            <sz val="10"/>
            <color indexed="81"/>
            <rFont val="Tahoma"/>
            <family val="2"/>
          </rPr>
          <t xml:space="preserve"> in het </t>
        </r>
        <r>
          <rPr>
            <b/>
            <sz val="10"/>
            <color indexed="81"/>
            <rFont val="Tahoma"/>
            <family val="2"/>
          </rPr>
          <t xml:space="preserve">KO-blad. Volgnrs </t>
        </r>
        <r>
          <rPr>
            <sz val="10"/>
            <color indexed="81"/>
            <rFont val="Tahoma"/>
            <family val="2"/>
          </rPr>
          <t>en</t>
        </r>
        <r>
          <rPr>
            <b/>
            <sz val="10"/>
            <color indexed="81"/>
            <rFont val="Tahoma"/>
            <family val="2"/>
          </rPr>
          <t xml:space="preserve"> Punten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Totaal</t>
        </r>
        <r>
          <rPr>
            <sz val="10"/>
            <color indexed="81"/>
            <rFont val="Tahoma"/>
            <family val="2"/>
          </rPr>
          <t xml:space="preserve">  worden automatisch berekend.</t>
        </r>
      </text>
    </comment>
    <comment ref="A75" authorId="0" shapeId="0" xr:uid="{5CBCA7BF-A0E4-4A83-B3B1-4905E996FFDE}">
      <text>
        <r>
          <rPr>
            <sz val="10"/>
            <color indexed="81"/>
            <rFont val="Tahoma"/>
            <family val="2"/>
          </rPr>
          <t>Vul in:</t>
        </r>
        <r>
          <rPr>
            <b/>
            <sz val="10"/>
            <color indexed="81"/>
            <rFont val="Tahoma"/>
            <family val="2"/>
          </rPr>
          <t xml:space="preserve"> Reeks, leeftijd, poule, terrein</t>
        </r>
        <r>
          <rPr>
            <sz val="10"/>
            <color indexed="81"/>
            <rFont val="Tahoma"/>
            <family val="2"/>
          </rPr>
          <t xml:space="preserve">.Typ de </t>
        </r>
        <r>
          <rPr>
            <b/>
            <sz val="10"/>
            <color indexed="81"/>
            <rFont val="Tahoma"/>
            <family val="2"/>
          </rPr>
          <t>volgnrs</t>
        </r>
        <r>
          <rPr>
            <sz val="10"/>
            <color indexed="81"/>
            <rFont val="Tahoma"/>
            <family val="2"/>
          </rPr>
          <t xml:space="preserve"> in. Naam en club worden automatisch ingevuld. Doorstreep de overtollige poeles. </t>
        </r>
        <r>
          <rPr>
            <b/>
            <sz val="10"/>
            <color indexed="81"/>
            <rFont val="Tahoma"/>
            <family val="2"/>
          </rPr>
          <t>Uitslagen</t>
        </r>
        <r>
          <rPr>
            <sz val="10"/>
            <color indexed="81"/>
            <rFont val="Tahoma"/>
            <family val="2"/>
          </rPr>
          <t xml:space="preserve"> invullen. De punten worden automatisch ingevuld. Geef zelf de </t>
        </r>
        <r>
          <rPr>
            <b/>
            <sz val="10"/>
            <color indexed="81"/>
            <rFont val="Tahoma"/>
            <family val="2"/>
          </rPr>
          <t>rangschikking</t>
        </r>
        <r>
          <rPr>
            <sz val="10"/>
            <color indexed="81"/>
            <rFont val="Tahoma"/>
            <family val="2"/>
          </rPr>
          <t xml:space="preserve"> en vul het </t>
        </r>
        <r>
          <rPr>
            <b/>
            <sz val="10"/>
            <color indexed="81"/>
            <rFont val="Tahoma"/>
            <family val="2"/>
          </rPr>
          <t>volgnr</t>
        </r>
        <r>
          <rPr>
            <sz val="10"/>
            <color indexed="81"/>
            <rFont val="Tahoma"/>
            <family val="2"/>
          </rPr>
          <t xml:space="preserve"> van de </t>
        </r>
        <r>
          <rPr>
            <b/>
            <sz val="10"/>
            <color indexed="81"/>
            <rFont val="Tahoma"/>
            <family val="2"/>
          </rPr>
          <t>poulewinnaar</t>
        </r>
        <r>
          <rPr>
            <sz val="10"/>
            <color indexed="81"/>
            <rFont val="Tahoma"/>
            <family val="2"/>
          </rPr>
          <t xml:space="preserve"> in. Naam en club worden automatisch ingevuld.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01" authorId="0" shapeId="0" xr:uid="{FB447AF8-8714-4C9C-972F-4AC77B9DEA3C}">
      <text>
        <r>
          <rPr>
            <sz val="10"/>
            <color indexed="81"/>
            <rFont val="Tahoma"/>
            <family val="2"/>
          </rPr>
          <t>Vul in:</t>
        </r>
        <r>
          <rPr>
            <b/>
            <sz val="10"/>
            <color indexed="81"/>
            <rFont val="Tahoma"/>
            <family val="2"/>
          </rPr>
          <t xml:space="preserve"> Reeks, leeftijd, poule, terrein</t>
        </r>
        <r>
          <rPr>
            <sz val="10"/>
            <color indexed="81"/>
            <rFont val="Tahoma"/>
            <family val="2"/>
          </rPr>
          <t xml:space="preserve">.Typ de </t>
        </r>
        <r>
          <rPr>
            <b/>
            <sz val="10"/>
            <color indexed="81"/>
            <rFont val="Tahoma"/>
            <family val="2"/>
          </rPr>
          <t>volgnrs</t>
        </r>
        <r>
          <rPr>
            <sz val="10"/>
            <color indexed="81"/>
            <rFont val="Tahoma"/>
            <family val="2"/>
          </rPr>
          <t xml:space="preserve"> in. Naam en club worden automatisch ingevuld. Doorstreep de overtollige poeles. </t>
        </r>
        <r>
          <rPr>
            <b/>
            <sz val="10"/>
            <color indexed="81"/>
            <rFont val="Tahoma"/>
            <family val="2"/>
          </rPr>
          <t>Uitslagen</t>
        </r>
        <r>
          <rPr>
            <sz val="10"/>
            <color indexed="81"/>
            <rFont val="Tahoma"/>
            <family val="2"/>
          </rPr>
          <t xml:space="preserve"> invullen. De punten worden automatisch ingevuld. Geef zelf de </t>
        </r>
        <r>
          <rPr>
            <b/>
            <sz val="10"/>
            <color indexed="81"/>
            <rFont val="Tahoma"/>
            <family val="2"/>
          </rPr>
          <t>rangschikking</t>
        </r>
        <r>
          <rPr>
            <sz val="10"/>
            <color indexed="81"/>
            <rFont val="Tahoma"/>
            <family val="2"/>
          </rPr>
          <t xml:space="preserve"> en vul het </t>
        </r>
        <r>
          <rPr>
            <b/>
            <sz val="10"/>
            <color indexed="81"/>
            <rFont val="Tahoma"/>
            <family val="2"/>
          </rPr>
          <t>volgnr</t>
        </r>
        <r>
          <rPr>
            <sz val="10"/>
            <color indexed="81"/>
            <rFont val="Tahoma"/>
            <family val="2"/>
          </rPr>
          <t xml:space="preserve"> van de </t>
        </r>
        <r>
          <rPr>
            <b/>
            <sz val="10"/>
            <color indexed="81"/>
            <rFont val="Tahoma"/>
            <family val="2"/>
          </rPr>
          <t>poulewinnaar</t>
        </r>
        <r>
          <rPr>
            <sz val="10"/>
            <color indexed="81"/>
            <rFont val="Tahoma"/>
            <family val="2"/>
          </rPr>
          <t xml:space="preserve"> in. Naam en club worden automatisch ingevuld.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27" authorId="0" shapeId="0" xr:uid="{DB0821C3-90AE-43AE-B1E9-ACAF510B651A}">
      <text>
        <r>
          <rPr>
            <sz val="10"/>
            <color indexed="81"/>
            <rFont val="Tahoma"/>
            <family val="2"/>
          </rPr>
          <t>Vul in:</t>
        </r>
        <r>
          <rPr>
            <b/>
            <sz val="10"/>
            <color indexed="81"/>
            <rFont val="Tahoma"/>
            <family val="2"/>
          </rPr>
          <t xml:space="preserve"> Reeks, leeftijd, poule, terrein</t>
        </r>
        <r>
          <rPr>
            <sz val="10"/>
            <color indexed="81"/>
            <rFont val="Tahoma"/>
            <family val="2"/>
          </rPr>
          <t xml:space="preserve">.Typ de </t>
        </r>
        <r>
          <rPr>
            <b/>
            <sz val="10"/>
            <color indexed="81"/>
            <rFont val="Tahoma"/>
            <family val="2"/>
          </rPr>
          <t>volgnrs</t>
        </r>
        <r>
          <rPr>
            <sz val="10"/>
            <color indexed="81"/>
            <rFont val="Tahoma"/>
            <family val="2"/>
          </rPr>
          <t xml:space="preserve"> in. Naam en club worden automatisch ingevuld. Doorstreep de overtollige poeles. </t>
        </r>
        <r>
          <rPr>
            <b/>
            <sz val="10"/>
            <color indexed="81"/>
            <rFont val="Tahoma"/>
            <family val="2"/>
          </rPr>
          <t>Uitslagen</t>
        </r>
        <r>
          <rPr>
            <sz val="10"/>
            <color indexed="81"/>
            <rFont val="Tahoma"/>
            <family val="2"/>
          </rPr>
          <t xml:space="preserve"> invullen. De punten worden automatisch ingevuld. Geef zelf de </t>
        </r>
        <r>
          <rPr>
            <b/>
            <sz val="10"/>
            <color indexed="81"/>
            <rFont val="Tahoma"/>
            <family val="2"/>
          </rPr>
          <t>rangschikking</t>
        </r>
        <r>
          <rPr>
            <sz val="10"/>
            <color indexed="81"/>
            <rFont val="Tahoma"/>
            <family val="2"/>
          </rPr>
          <t xml:space="preserve"> en vul het </t>
        </r>
        <r>
          <rPr>
            <b/>
            <sz val="10"/>
            <color indexed="81"/>
            <rFont val="Tahoma"/>
            <family val="2"/>
          </rPr>
          <t>volgnr</t>
        </r>
        <r>
          <rPr>
            <sz val="10"/>
            <color indexed="81"/>
            <rFont val="Tahoma"/>
            <family val="2"/>
          </rPr>
          <t xml:space="preserve"> van de </t>
        </r>
        <r>
          <rPr>
            <b/>
            <sz val="10"/>
            <color indexed="81"/>
            <rFont val="Tahoma"/>
            <family val="2"/>
          </rPr>
          <t>poulewinnaar</t>
        </r>
        <r>
          <rPr>
            <sz val="10"/>
            <color indexed="81"/>
            <rFont val="Tahoma"/>
            <family val="2"/>
          </rPr>
          <t xml:space="preserve"> in. Naam en club worden automatisch ingevuld.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53" authorId="0" shapeId="0" xr:uid="{DB7D154C-60F8-472A-99AB-B193585E4A88}">
      <text>
        <r>
          <rPr>
            <sz val="10"/>
            <color indexed="81"/>
            <rFont val="Tahoma"/>
            <family val="2"/>
          </rPr>
          <t>Vul in:</t>
        </r>
        <r>
          <rPr>
            <b/>
            <sz val="10"/>
            <color indexed="81"/>
            <rFont val="Tahoma"/>
            <family val="2"/>
          </rPr>
          <t xml:space="preserve"> Reeks, leeftijd, poule, terrein</t>
        </r>
        <r>
          <rPr>
            <sz val="10"/>
            <color indexed="81"/>
            <rFont val="Tahoma"/>
            <family val="2"/>
          </rPr>
          <t xml:space="preserve">.Typ de </t>
        </r>
        <r>
          <rPr>
            <b/>
            <sz val="10"/>
            <color indexed="81"/>
            <rFont val="Tahoma"/>
            <family val="2"/>
          </rPr>
          <t>volgnrs</t>
        </r>
        <r>
          <rPr>
            <sz val="10"/>
            <color indexed="81"/>
            <rFont val="Tahoma"/>
            <family val="2"/>
          </rPr>
          <t xml:space="preserve"> in. Naam en club worden automatisch ingevuld. Doorstreep de overtollige poeles. </t>
        </r>
        <r>
          <rPr>
            <b/>
            <sz val="10"/>
            <color indexed="81"/>
            <rFont val="Tahoma"/>
            <family val="2"/>
          </rPr>
          <t>Uitslagen</t>
        </r>
        <r>
          <rPr>
            <sz val="10"/>
            <color indexed="81"/>
            <rFont val="Tahoma"/>
            <family val="2"/>
          </rPr>
          <t xml:space="preserve"> invullen. De punten worden automatisch ingevuld. Geef zelf de </t>
        </r>
        <r>
          <rPr>
            <b/>
            <sz val="10"/>
            <color indexed="81"/>
            <rFont val="Tahoma"/>
            <family val="2"/>
          </rPr>
          <t>rangschikking</t>
        </r>
        <r>
          <rPr>
            <sz val="10"/>
            <color indexed="81"/>
            <rFont val="Tahoma"/>
            <family val="2"/>
          </rPr>
          <t xml:space="preserve"> en vul het </t>
        </r>
        <r>
          <rPr>
            <b/>
            <sz val="10"/>
            <color indexed="81"/>
            <rFont val="Tahoma"/>
            <family val="2"/>
          </rPr>
          <t>volgnr</t>
        </r>
        <r>
          <rPr>
            <sz val="10"/>
            <color indexed="81"/>
            <rFont val="Tahoma"/>
            <family val="2"/>
          </rPr>
          <t xml:space="preserve"> van de </t>
        </r>
        <r>
          <rPr>
            <b/>
            <sz val="10"/>
            <color indexed="81"/>
            <rFont val="Tahoma"/>
            <family val="2"/>
          </rPr>
          <t>poulewinnaar</t>
        </r>
        <r>
          <rPr>
            <sz val="10"/>
            <color indexed="81"/>
            <rFont val="Tahoma"/>
            <family val="2"/>
          </rPr>
          <t xml:space="preserve"> in. Naam en club worden automatisch ingevuld.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79" authorId="0" shapeId="0" xr:uid="{4799BFF5-8230-45AA-92BD-1B0931C9F0D5}">
      <text>
        <r>
          <rPr>
            <sz val="10"/>
            <color indexed="81"/>
            <rFont val="Tahoma"/>
            <family val="2"/>
          </rPr>
          <t>Vul in:</t>
        </r>
        <r>
          <rPr>
            <b/>
            <sz val="10"/>
            <color indexed="81"/>
            <rFont val="Tahoma"/>
            <family val="2"/>
          </rPr>
          <t xml:space="preserve"> Reeks, leeftijd, poule, terrein</t>
        </r>
        <r>
          <rPr>
            <sz val="10"/>
            <color indexed="81"/>
            <rFont val="Tahoma"/>
            <family val="2"/>
          </rPr>
          <t xml:space="preserve">.Typ de </t>
        </r>
        <r>
          <rPr>
            <b/>
            <sz val="10"/>
            <color indexed="81"/>
            <rFont val="Tahoma"/>
            <family val="2"/>
          </rPr>
          <t>volgnrs</t>
        </r>
        <r>
          <rPr>
            <sz val="10"/>
            <color indexed="81"/>
            <rFont val="Tahoma"/>
            <family val="2"/>
          </rPr>
          <t xml:space="preserve"> in. Naam en club worden automatisch ingevuld. Doorstreep de overtollige poeles. </t>
        </r>
        <r>
          <rPr>
            <b/>
            <sz val="10"/>
            <color indexed="81"/>
            <rFont val="Tahoma"/>
            <family val="2"/>
          </rPr>
          <t>Uitslagen</t>
        </r>
        <r>
          <rPr>
            <sz val="10"/>
            <color indexed="81"/>
            <rFont val="Tahoma"/>
            <family val="2"/>
          </rPr>
          <t xml:space="preserve"> invullen. De punten worden automatisch ingevuld. Geef zelf de </t>
        </r>
        <r>
          <rPr>
            <b/>
            <sz val="10"/>
            <color indexed="81"/>
            <rFont val="Tahoma"/>
            <family val="2"/>
          </rPr>
          <t>rangschikking</t>
        </r>
        <r>
          <rPr>
            <sz val="10"/>
            <color indexed="81"/>
            <rFont val="Tahoma"/>
            <family val="2"/>
          </rPr>
          <t xml:space="preserve"> en vul het </t>
        </r>
        <r>
          <rPr>
            <b/>
            <sz val="10"/>
            <color indexed="81"/>
            <rFont val="Tahoma"/>
            <family val="2"/>
          </rPr>
          <t>volgnr</t>
        </r>
        <r>
          <rPr>
            <sz val="10"/>
            <color indexed="81"/>
            <rFont val="Tahoma"/>
            <family val="2"/>
          </rPr>
          <t xml:space="preserve"> van de </t>
        </r>
        <r>
          <rPr>
            <b/>
            <sz val="10"/>
            <color indexed="81"/>
            <rFont val="Tahoma"/>
            <family val="2"/>
          </rPr>
          <t>poulewinnaar</t>
        </r>
        <r>
          <rPr>
            <sz val="10"/>
            <color indexed="81"/>
            <rFont val="Tahoma"/>
            <family val="2"/>
          </rPr>
          <t xml:space="preserve"> in. Naam en club worden automatisch ingevuld.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5" authorId="0" shapeId="0" xr:uid="{C01D2400-5A5D-4D99-9F84-6A6EF5285917}">
      <text>
        <r>
          <rPr>
            <sz val="10"/>
            <color indexed="81"/>
            <rFont val="Tahoma"/>
            <family val="2"/>
          </rPr>
          <t>Vul in:</t>
        </r>
        <r>
          <rPr>
            <b/>
            <sz val="10"/>
            <color indexed="81"/>
            <rFont val="Tahoma"/>
            <family val="2"/>
          </rPr>
          <t xml:space="preserve"> Reeks, leeftijd, poule, terrein</t>
        </r>
        <r>
          <rPr>
            <sz val="10"/>
            <color indexed="81"/>
            <rFont val="Tahoma"/>
            <family val="2"/>
          </rPr>
          <t xml:space="preserve">.Typ de </t>
        </r>
        <r>
          <rPr>
            <b/>
            <sz val="10"/>
            <color indexed="81"/>
            <rFont val="Tahoma"/>
            <family val="2"/>
          </rPr>
          <t>volgnrs</t>
        </r>
        <r>
          <rPr>
            <sz val="10"/>
            <color indexed="81"/>
            <rFont val="Tahoma"/>
            <family val="2"/>
          </rPr>
          <t xml:space="preserve"> in. Naam en club worden automatisch ingevuld. Doorstreep de overtollige poeles. </t>
        </r>
        <r>
          <rPr>
            <b/>
            <sz val="10"/>
            <color indexed="81"/>
            <rFont val="Tahoma"/>
            <family val="2"/>
          </rPr>
          <t>Uitslagen</t>
        </r>
        <r>
          <rPr>
            <sz val="10"/>
            <color indexed="81"/>
            <rFont val="Tahoma"/>
            <family val="2"/>
          </rPr>
          <t xml:space="preserve"> invullen. De punten worden automatisch ingevuld. Geef zelf de </t>
        </r>
        <r>
          <rPr>
            <b/>
            <sz val="10"/>
            <color indexed="81"/>
            <rFont val="Tahoma"/>
            <family val="2"/>
          </rPr>
          <t>rangschikking</t>
        </r>
        <r>
          <rPr>
            <sz val="10"/>
            <color indexed="81"/>
            <rFont val="Tahoma"/>
            <family val="2"/>
          </rPr>
          <t xml:space="preserve"> en vul het </t>
        </r>
        <r>
          <rPr>
            <b/>
            <sz val="10"/>
            <color indexed="81"/>
            <rFont val="Tahoma"/>
            <family val="2"/>
          </rPr>
          <t>volgnr</t>
        </r>
        <r>
          <rPr>
            <sz val="10"/>
            <color indexed="81"/>
            <rFont val="Tahoma"/>
            <family val="2"/>
          </rPr>
          <t xml:space="preserve"> van de </t>
        </r>
        <r>
          <rPr>
            <b/>
            <sz val="10"/>
            <color indexed="81"/>
            <rFont val="Tahoma"/>
            <family val="2"/>
          </rPr>
          <t>poulewinnaar</t>
        </r>
        <r>
          <rPr>
            <sz val="10"/>
            <color indexed="81"/>
            <rFont val="Tahoma"/>
            <family val="2"/>
          </rPr>
          <t xml:space="preserve"> in. Naam en club worden automatisch ingevuld.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31" authorId="0" shapeId="0" xr:uid="{13B26C26-ACFE-40CE-90B0-ABB3A0AEA5DA}">
      <text>
        <r>
          <rPr>
            <sz val="10"/>
            <color indexed="81"/>
            <rFont val="Tahoma"/>
            <family val="2"/>
          </rPr>
          <t>Vul in:</t>
        </r>
        <r>
          <rPr>
            <b/>
            <sz val="10"/>
            <color indexed="81"/>
            <rFont val="Tahoma"/>
            <family val="2"/>
          </rPr>
          <t xml:space="preserve"> Reeks, leeftijd, poule, terrein</t>
        </r>
        <r>
          <rPr>
            <sz val="10"/>
            <color indexed="81"/>
            <rFont val="Tahoma"/>
            <family val="2"/>
          </rPr>
          <t xml:space="preserve">.Typ de </t>
        </r>
        <r>
          <rPr>
            <b/>
            <sz val="10"/>
            <color indexed="81"/>
            <rFont val="Tahoma"/>
            <family val="2"/>
          </rPr>
          <t>volgnrs</t>
        </r>
        <r>
          <rPr>
            <sz val="10"/>
            <color indexed="81"/>
            <rFont val="Tahoma"/>
            <family val="2"/>
          </rPr>
          <t xml:space="preserve"> in. Naam en club worden automatisch ingevuld. Doorstreep de overtollige poeles. </t>
        </r>
        <r>
          <rPr>
            <b/>
            <sz val="10"/>
            <color indexed="81"/>
            <rFont val="Tahoma"/>
            <family val="2"/>
          </rPr>
          <t>Uitslagen</t>
        </r>
        <r>
          <rPr>
            <sz val="10"/>
            <color indexed="81"/>
            <rFont val="Tahoma"/>
            <family val="2"/>
          </rPr>
          <t xml:space="preserve"> invullen. De punten worden automatisch ingevuld. Geef zelf de </t>
        </r>
        <r>
          <rPr>
            <b/>
            <sz val="10"/>
            <color indexed="81"/>
            <rFont val="Tahoma"/>
            <family val="2"/>
          </rPr>
          <t>rangschikking</t>
        </r>
        <r>
          <rPr>
            <sz val="10"/>
            <color indexed="81"/>
            <rFont val="Tahoma"/>
            <family val="2"/>
          </rPr>
          <t xml:space="preserve"> en vul het </t>
        </r>
        <r>
          <rPr>
            <b/>
            <sz val="10"/>
            <color indexed="81"/>
            <rFont val="Tahoma"/>
            <family val="2"/>
          </rPr>
          <t>volgnr</t>
        </r>
        <r>
          <rPr>
            <sz val="10"/>
            <color indexed="81"/>
            <rFont val="Tahoma"/>
            <family val="2"/>
          </rPr>
          <t xml:space="preserve"> van de </t>
        </r>
        <r>
          <rPr>
            <b/>
            <sz val="10"/>
            <color indexed="81"/>
            <rFont val="Tahoma"/>
            <family val="2"/>
          </rPr>
          <t>poulewinnaar</t>
        </r>
        <r>
          <rPr>
            <sz val="10"/>
            <color indexed="81"/>
            <rFont val="Tahoma"/>
            <family val="2"/>
          </rPr>
          <t xml:space="preserve"> in. Naam en club worden automatisch ingevuld.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57" authorId="0" shapeId="0" xr:uid="{48FCFBC7-1A30-426B-A2DF-F92D8BE52C12}">
      <text>
        <r>
          <rPr>
            <sz val="10"/>
            <color indexed="81"/>
            <rFont val="Tahoma"/>
            <family val="2"/>
          </rPr>
          <t>Vul in:</t>
        </r>
        <r>
          <rPr>
            <b/>
            <sz val="10"/>
            <color indexed="81"/>
            <rFont val="Tahoma"/>
            <family val="2"/>
          </rPr>
          <t xml:space="preserve"> Reeks, leeftijd, poule, terrein</t>
        </r>
        <r>
          <rPr>
            <sz val="10"/>
            <color indexed="81"/>
            <rFont val="Tahoma"/>
            <family val="2"/>
          </rPr>
          <t xml:space="preserve">.Typ de </t>
        </r>
        <r>
          <rPr>
            <b/>
            <sz val="10"/>
            <color indexed="81"/>
            <rFont val="Tahoma"/>
            <family val="2"/>
          </rPr>
          <t>volgnrs</t>
        </r>
        <r>
          <rPr>
            <sz val="10"/>
            <color indexed="81"/>
            <rFont val="Tahoma"/>
            <family val="2"/>
          </rPr>
          <t xml:space="preserve"> in. Naam en club worden automatisch ingevuld. Doorstreep de overtollige poeles. </t>
        </r>
        <r>
          <rPr>
            <b/>
            <sz val="10"/>
            <color indexed="81"/>
            <rFont val="Tahoma"/>
            <family val="2"/>
          </rPr>
          <t>Uitslagen</t>
        </r>
        <r>
          <rPr>
            <sz val="10"/>
            <color indexed="81"/>
            <rFont val="Tahoma"/>
            <family val="2"/>
          </rPr>
          <t xml:space="preserve"> invullen. De punten worden automatisch ingevuld. Geef zelf de </t>
        </r>
        <r>
          <rPr>
            <b/>
            <sz val="10"/>
            <color indexed="81"/>
            <rFont val="Tahoma"/>
            <family val="2"/>
          </rPr>
          <t>rangschikking</t>
        </r>
        <r>
          <rPr>
            <sz val="10"/>
            <color indexed="81"/>
            <rFont val="Tahoma"/>
            <family val="2"/>
          </rPr>
          <t xml:space="preserve"> en vul het </t>
        </r>
        <r>
          <rPr>
            <b/>
            <sz val="10"/>
            <color indexed="81"/>
            <rFont val="Tahoma"/>
            <family val="2"/>
          </rPr>
          <t>volgnr</t>
        </r>
        <r>
          <rPr>
            <sz val="10"/>
            <color indexed="81"/>
            <rFont val="Tahoma"/>
            <family val="2"/>
          </rPr>
          <t xml:space="preserve"> van de </t>
        </r>
        <r>
          <rPr>
            <b/>
            <sz val="10"/>
            <color indexed="81"/>
            <rFont val="Tahoma"/>
            <family val="2"/>
          </rPr>
          <t>poulewinnaar</t>
        </r>
        <r>
          <rPr>
            <sz val="10"/>
            <color indexed="81"/>
            <rFont val="Tahoma"/>
            <family val="2"/>
          </rPr>
          <t xml:space="preserve"> in. Naam en club worden automatisch ingevuld.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84" authorId="0" shapeId="0" xr:uid="{F28B4EEF-659F-4F95-B9A7-25B46AC4F93A}">
      <text>
        <r>
          <rPr>
            <sz val="10"/>
            <color indexed="81"/>
            <rFont val="Tahoma"/>
            <family val="2"/>
          </rPr>
          <t>Vul in:</t>
        </r>
        <r>
          <rPr>
            <b/>
            <sz val="10"/>
            <color indexed="81"/>
            <rFont val="Tahoma"/>
            <family val="2"/>
          </rPr>
          <t xml:space="preserve"> Reeks, leeftijd, poule, terrein</t>
        </r>
        <r>
          <rPr>
            <sz val="10"/>
            <color indexed="81"/>
            <rFont val="Tahoma"/>
            <family val="2"/>
          </rPr>
          <t xml:space="preserve">.Typ de </t>
        </r>
        <r>
          <rPr>
            <b/>
            <sz val="10"/>
            <color indexed="81"/>
            <rFont val="Tahoma"/>
            <family val="2"/>
          </rPr>
          <t>volgnrs</t>
        </r>
        <r>
          <rPr>
            <sz val="10"/>
            <color indexed="81"/>
            <rFont val="Tahoma"/>
            <family val="2"/>
          </rPr>
          <t xml:space="preserve"> in. Naam en club worden automatisch ingevuld. Doorstreep de overtollige poeles. </t>
        </r>
        <r>
          <rPr>
            <b/>
            <sz val="10"/>
            <color indexed="81"/>
            <rFont val="Tahoma"/>
            <family val="2"/>
          </rPr>
          <t>Uitslagen</t>
        </r>
        <r>
          <rPr>
            <sz val="10"/>
            <color indexed="81"/>
            <rFont val="Tahoma"/>
            <family val="2"/>
          </rPr>
          <t xml:space="preserve"> invullen. De punten worden automatisch ingevuld. Geef zelf de </t>
        </r>
        <r>
          <rPr>
            <b/>
            <sz val="10"/>
            <color indexed="81"/>
            <rFont val="Tahoma"/>
            <family val="2"/>
          </rPr>
          <t>rangschikking</t>
        </r>
        <r>
          <rPr>
            <sz val="10"/>
            <color indexed="81"/>
            <rFont val="Tahoma"/>
            <family val="2"/>
          </rPr>
          <t xml:space="preserve"> en vul het </t>
        </r>
        <r>
          <rPr>
            <b/>
            <sz val="10"/>
            <color indexed="81"/>
            <rFont val="Tahoma"/>
            <family val="2"/>
          </rPr>
          <t>volgnr</t>
        </r>
        <r>
          <rPr>
            <sz val="10"/>
            <color indexed="81"/>
            <rFont val="Tahoma"/>
            <family val="2"/>
          </rPr>
          <t xml:space="preserve"> van de </t>
        </r>
        <r>
          <rPr>
            <b/>
            <sz val="10"/>
            <color indexed="81"/>
            <rFont val="Tahoma"/>
            <family val="2"/>
          </rPr>
          <t>poulewinnaar</t>
        </r>
        <r>
          <rPr>
            <sz val="10"/>
            <color indexed="81"/>
            <rFont val="Tahoma"/>
            <family val="2"/>
          </rPr>
          <t xml:space="preserve"> in. Naam en club worden automatisch ingevuld.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10" authorId="0" shapeId="0" xr:uid="{92A67CF8-934D-4E51-8B52-BB5238BE9C99}">
      <text>
        <r>
          <rPr>
            <sz val="10"/>
            <color indexed="81"/>
            <rFont val="Tahoma"/>
            <family val="2"/>
          </rPr>
          <t>Vul in:</t>
        </r>
        <r>
          <rPr>
            <b/>
            <sz val="10"/>
            <color indexed="81"/>
            <rFont val="Tahoma"/>
            <family val="2"/>
          </rPr>
          <t xml:space="preserve"> Reeks, leeftijd, poule, terrein</t>
        </r>
        <r>
          <rPr>
            <sz val="10"/>
            <color indexed="81"/>
            <rFont val="Tahoma"/>
            <family val="2"/>
          </rPr>
          <t xml:space="preserve">.Typ de </t>
        </r>
        <r>
          <rPr>
            <b/>
            <sz val="10"/>
            <color indexed="81"/>
            <rFont val="Tahoma"/>
            <family val="2"/>
          </rPr>
          <t>volgnrs</t>
        </r>
        <r>
          <rPr>
            <sz val="10"/>
            <color indexed="81"/>
            <rFont val="Tahoma"/>
            <family val="2"/>
          </rPr>
          <t xml:space="preserve"> in. Naam en club worden automatisch ingevuld. Doorstreep de overtollige poeles. </t>
        </r>
        <r>
          <rPr>
            <b/>
            <sz val="10"/>
            <color indexed="81"/>
            <rFont val="Tahoma"/>
            <family val="2"/>
          </rPr>
          <t>Uitslagen</t>
        </r>
        <r>
          <rPr>
            <sz val="10"/>
            <color indexed="81"/>
            <rFont val="Tahoma"/>
            <family val="2"/>
          </rPr>
          <t xml:space="preserve"> invullen. De punten worden automatisch ingevuld. Geef zelf de </t>
        </r>
        <r>
          <rPr>
            <b/>
            <sz val="10"/>
            <color indexed="81"/>
            <rFont val="Tahoma"/>
            <family val="2"/>
          </rPr>
          <t>rangschikking</t>
        </r>
        <r>
          <rPr>
            <sz val="10"/>
            <color indexed="81"/>
            <rFont val="Tahoma"/>
            <family val="2"/>
          </rPr>
          <t xml:space="preserve"> en vul het </t>
        </r>
        <r>
          <rPr>
            <b/>
            <sz val="10"/>
            <color indexed="81"/>
            <rFont val="Tahoma"/>
            <family val="2"/>
          </rPr>
          <t>volgnr</t>
        </r>
        <r>
          <rPr>
            <sz val="10"/>
            <color indexed="81"/>
            <rFont val="Tahoma"/>
            <family val="2"/>
          </rPr>
          <t xml:space="preserve"> van de </t>
        </r>
        <r>
          <rPr>
            <b/>
            <sz val="10"/>
            <color indexed="81"/>
            <rFont val="Tahoma"/>
            <family val="2"/>
          </rPr>
          <t>poulewinnaar</t>
        </r>
        <r>
          <rPr>
            <sz val="10"/>
            <color indexed="81"/>
            <rFont val="Tahoma"/>
            <family val="2"/>
          </rPr>
          <t xml:space="preserve"> in. Naam en club worden automatisch ingevuld.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36" authorId="0" shapeId="0" xr:uid="{865E9330-A1B8-403B-B50B-AC4677D16C76}">
      <text>
        <r>
          <rPr>
            <sz val="10"/>
            <color indexed="81"/>
            <rFont val="Tahoma"/>
            <family val="2"/>
          </rPr>
          <t>Vul in:</t>
        </r>
        <r>
          <rPr>
            <b/>
            <sz val="10"/>
            <color indexed="81"/>
            <rFont val="Tahoma"/>
            <family val="2"/>
          </rPr>
          <t xml:space="preserve"> Reeks, leeftijd, poule, terrein</t>
        </r>
        <r>
          <rPr>
            <sz val="10"/>
            <color indexed="81"/>
            <rFont val="Tahoma"/>
            <family val="2"/>
          </rPr>
          <t xml:space="preserve">.Typ de </t>
        </r>
        <r>
          <rPr>
            <b/>
            <sz val="10"/>
            <color indexed="81"/>
            <rFont val="Tahoma"/>
            <family val="2"/>
          </rPr>
          <t>volgnrs</t>
        </r>
        <r>
          <rPr>
            <sz val="10"/>
            <color indexed="81"/>
            <rFont val="Tahoma"/>
            <family val="2"/>
          </rPr>
          <t xml:space="preserve"> in. Naam en club worden automatisch ingevuld. Doorstreep de overtollige poeles. </t>
        </r>
        <r>
          <rPr>
            <b/>
            <sz val="10"/>
            <color indexed="81"/>
            <rFont val="Tahoma"/>
            <family val="2"/>
          </rPr>
          <t>Uitslagen</t>
        </r>
        <r>
          <rPr>
            <sz val="10"/>
            <color indexed="81"/>
            <rFont val="Tahoma"/>
            <family val="2"/>
          </rPr>
          <t xml:space="preserve"> invullen. De punten worden automatisch ingevuld. Geef zelf de </t>
        </r>
        <r>
          <rPr>
            <b/>
            <sz val="10"/>
            <color indexed="81"/>
            <rFont val="Tahoma"/>
            <family val="2"/>
          </rPr>
          <t>rangschikking</t>
        </r>
        <r>
          <rPr>
            <sz val="10"/>
            <color indexed="81"/>
            <rFont val="Tahoma"/>
            <family val="2"/>
          </rPr>
          <t xml:space="preserve"> en vul het </t>
        </r>
        <r>
          <rPr>
            <b/>
            <sz val="10"/>
            <color indexed="81"/>
            <rFont val="Tahoma"/>
            <family val="2"/>
          </rPr>
          <t>volgnr</t>
        </r>
        <r>
          <rPr>
            <sz val="10"/>
            <color indexed="81"/>
            <rFont val="Tahoma"/>
            <family val="2"/>
          </rPr>
          <t xml:space="preserve"> van de </t>
        </r>
        <r>
          <rPr>
            <b/>
            <sz val="10"/>
            <color indexed="81"/>
            <rFont val="Tahoma"/>
            <family val="2"/>
          </rPr>
          <t>poulewinnaar</t>
        </r>
        <r>
          <rPr>
            <sz val="10"/>
            <color indexed="81"/>
            <rFont val="Tahoma"/>
            <family val="2"/>
          </rPr>
          <t xml:space="preserve"> in. Naam en club worden automatisch ingevuld.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62" authorId="0" shapeId="0" xr:uid="{23C5AE7F-8F64-4BD6-809F-4726FF0DE8D9}">
      <text>
        <r>
          <rPr>
            <sz val="10"/>
            <color indexed="81"/>
            <rFont val="Tahoma"/>
            <family val="2"/>
          </rPr>
          <t>Vul in:</t>
        </r>
        <r>
          <rPr>
            <b/>
            <sz val="10"/>
            <color indexed="81"/>
            <rFont val="Tahoma"/>
            <family val="2"/>
          </rPr>
          <t xml:space="preserve"> Reeks, leeftijd, poule, terrein</t>
        </r>
        <r>
          <rPr>
            <sz val="10"/>
            <color indexed="81"/>
            <rFont val="Tahoma"/>
            <family val="2"/>
          </rPr>
          <t xml:space="preserve">.Typ de </t>
        </r>
        <r>
          <rPr>
            <b/>
            <sz val="10"/>
            <color indexed="81"/>
            <rFont val="Tahoma"/>
            <family val="2"/>
          </rPr>
          <t>volgnrs</t>
        </r>
        <r>
          <rPr>
            <sz val="10"/>
            <color indexed="81"/>
            <rFont val="Tahoma"/>
            <family val="2"/>
          </rPr>
          <t xml:space="preserve"> in. Naam en club worden automatisch ingevuld. Doorstreep de overtollige poeles. </t>
        </r>
        <r>
          <rPr>
            <b/>
            <sz val="10"/>
            <color indexed="81"/>
            <rFont val="Tahoma"/>
            <family val="2"/>
          </rPr>
          <t>Uitslagen</t>
        </r>
        <r>
          <rPr>
            <sz val="10"/>
            <color indexed="81"/>
            <rFont val="Tahoma"/>
            <family val="2"/>
          </rPr>
          <t xml:space="preserve"> invullen. De punten worden automatisch ingevuld. Geef zelf de </t>
        </r>
        <r>
          <rPr>
            <b/>
            <sz val="10"/>
            <color indexed="81"/>
            <rFont val="Tahoma"/>
            <family val="2"/>
          </rPr>
          <t>rangschikking</t>
        </r>
        <r>
          <rPr>
            <sz val="10"/>
            <color indexed="81"/>
            <rFont val="Tahoma"/>
            <family val="2"/>
          </rPr>
          <t xml:space="preserve"> en vul het </t>
        </r>
        <r>
          <rPr>
            <b/>
            <sz val="10"/>
            <color indexed="81"/>
            <rFont val="Tahoma"/>
            <family val="2"/>
          </rPr>
          <t>volgnr</t>
        </r>
        <r>
          <rPr>
            <sz val="10"/>
            <color indexed="81"/>
            <rFont val="Tahoma"/>
            <family val="2"/>
          </rPr>
          <t xml:space="preserve"> van de </t>
        </r>
        <r>
          <rPr>
            <b/>
            <sz val="10"/>
            <color indexed="81"/>
            <rFont val="Tahoma"/>
            <family val="2"/>
          </rPr>
          <t>poulewinnaar</t>
        </r>
        <r>
          <rPr>
            <sz val="10"/>
            <color indexed="81"/>
            <rFont val="Tahoma"/>
            <family val="2"/>
          </rPr>
          <t xml:space="preserve"> in. Naam en club worden automatisch ingevuld.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88" authorId="0" shapeId="0" xr:uid="{F8DF4374-3E8F-4200-AB79-DAE18588D499}">
      <text>
        <r>
          <rPr>
            <sz val="10"/>
            <color indexed="81"/>
            <rFont val="Tahoma"/>
            <family val="2"/>
          </rPr>
          <t>Vul in:</t>
        </r>
        <r>
          <rPr>
            <b/>
            <sz val="10"/>
            <color indexed="81"/>
            <rFont val="Tahoma"/>
            <family val="2"/>
          </rPr>
          <t xml:space="preserve"> Reeks, leeftijd, poule, terrein</t>
        </r>
        <r>
          <rPr>
            <sz val="10"/>
            <color indexed="81"/>
            <rFont val="Tahoma"/>
            <family val="2"/>
          </rPr>
          <t xml:space="preserve">.Typ de </t>
        </r>
        <r>
          <rPr>
            <b/>
            <sz val="10"/>
            <color indexed="81"/>
            <rFont val="Tahoma"/>
            <family val="2"/>
          </rPr>
          <t>volgnrs</t>
        </r>
        <r>
          <rPr>
            <sz val="10"/>
            <color indexed="81"/>
            <rFont val="Tahoma"/>
            <family val="2"/>
          </rPr>
          <t xml:space="preserve"> in. Naam en club worden automatisch ingevuld. Doorstreep de overtollige poeles. </t>
        </r>
        <r>
          <rPr>
            <b/>
            <sz val="10"/>
            <color indexed="81"/>
            <rFont val="Tahoma"/>
            <family val="2"/>
          </rPr>
          <t>Uitslagen</t>
        </r>
        <r>
          <rPr>
            <sz val="10"/>
            <color indexed="81"/>
            <rFont val="Tahoma"/>
            <family val="2"/>
          </rPr>
          <t xml:space="preserve"> invullen. De punten worden automatisch ingevuld. Geef zelf de </t>
        </r>
        <r>
          <rPr>
            <b/>
            <sz val="10"/>
            <color indexed="81"/>
            <rFont val="Tahoma"/>
            <family val="2"/>
          </rPr>
          <t>rangschikking</t>
        </r>
        <r>
          <rPr>
            <sz val="10"/>
            <color indexed="81"/>
            <rFont val="Tahoma"/>
            <family val="2"/>
          </rPr>
          <t xml:space="preserve"> en vul het </t>
        </r>
        <r>
          <rPr>
            <b/>
            <sz val="10"/>
            <color indexed="81"/>
            <rFont val="Tahoma"/>
            <family val="2"/>
          </rPr>
          <t>volgnr</t>
        </r>
        <r>
          <rPr>
            <sz val="10"/>
            <color indexed="81"/>
            <rFont val="Tahoma"/>
            <family val="2"/>
          </rPr>
          <t xml:space="preserve"> van de </t>
        </r>
        <r>
          <rPr>
            <b/>
            <sz val="10"/>
            <color indexed="81"/>
            <rFont val="Tahoma"/>
            <family val="2"/>
          </rPr>
          <t>poulewinnaar</t>
        </r>
        <r>
          <rPr>
            <sz val="10"/>
            <color indexed="81"/>
            <rFont val="Tahoma"/>
            <family val="2"/>
          </rPr>
          <t xml:space="preserve"> in. Naam en club worden automatisch ingevuld.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14" authorId="0" shapeId="0" xr:uid="{957B7D6D-B4B3-434E-9E64-DBC82ECB11FD}">
      <text>
        <r>
          <rPr>
            <sz val="10"/>
            <color indexed="81"/>
            <rFont val="Tahoma"/>
            <family val="2"/>
          </rPr>
          <t>Vul in:</t>
        </r>
        <r>
          <rPr>
            <b/>
            <sz val="10"/>
            <color indexed="81"/>
            <rFont val="Tahoma"/>
            <family val="2"/>
          </rPr>
          <t xml:space="preserve"> Reeks, leeftijd, poule, terrein</t>
        </r>
        <r>
          <rPr>
            <sz val="10"/>
            <color indexed="81"/>
            <rFont val="Tahoma"/>
            <family val="2"/>
          </rPr>
          <t xml:space="preserve">.Typ de </t>
        </r>
        <r>
          <rPr>
            <b/>
            <sz val="10"/>
            <color indexed="81"/>
            <rFont val="Tahoma"/>
            <family val="2"/>
          </rPr>
          <t>volgnrs</t>
        </r>
        <r>
          <rPr>
            <sz val="10"/>
            <color indexed="81"/>
            <rFont val="Tahoma"/>
            <family val="2"/>
          </rPr>
          <t xml:space="preserve"> in. Naam en club worden automatisch ingevuld. Doorstreep de overtollige poeles. </t>
        </r>
        <r>
          <rPr>
            <b/>
            <sz val="10"/>
            <color indexed="81"/>
            <rFont val="Tahoma"/>
            <family val="2"/>
          </rPr>
          <t>Uitslagen</t>
        </r>
        <r>
          <rPr>
            <sz val="10"/>
            <color indexed="81"/>
            <rFont val="Tahoma"/>
            <family val="2"/>
          </rPr>
          <t xml:space="preserve"> invullen. De punten worden automatisch ingevuld. Geef zelf de </t>
        </r>
        <r>
          <rPr>
            <b/>
            <sz val="10"/>
            <color indexed="81"/>
            <rFont val="Tahoma"/>
            <family val="2"/>
          </rPr>
          <t>rangschikking</t>
        </r>
        <r>
          <rPr>
            <sz val="10"/>
            <color indexed="81"/>
            <rFont val="Tahoma"/>
            <family val="2"/>
          </rPr>
          <t xml:space="preserve"> en vul het </t>
        </r>
        <r>
          <rPr>
            <b/>
            <sz val="10"/>
            <color indexed="81"/>
            <rFont val="Tahoma"/>
            <family val="2"/>
          </rPr>
          <t>volgnr</t>
        </r>
        <r>
          <rPr>
            <sz val="10"/>
            <color indexed="81"/>
            <rFont val="Tahoma"/>
            <family val="2"/>
          </rPr>
          <t xml:space="preserve"> van de </t>
        </r>
        <r>
          <rPr>
            <b/>
            <sz val="10"/>
            <color indexed="81"/>
            <rFont val="Tahoma"/>
            <family val="2"/>
          </rPr>
          <t>poulewinnaar</t>
        </r>
        <r>
          <rPr>
            <sz val="10"/>
            <color indexed="81"/>
            <rFont val="Tahoma"/>
            <family val="2"/>
          </rPr>
          <t xml:space="preserve"> in. Naam en club worden automatisch ingevuld.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40" authorId="0" shapeId="0" xr:uid="{89683FF2-C613-42F3-B77C-FA819236358B}">
      <text>
        <r>
          <rPr>
            <sz val="10"/>
            <color indexed="81"/>
            <rFont val="Tahoma"/>
            <family val="2"/>
          </rPr>
          <t>Vul in:</t>
        </r>
        <r>
          <rPr>
            <b/>
            <sz val="10"/>
            <color indexed="81"/>
            <rFont val="Tahoma"/>
            <family val="2"/>
          </rPr>
          <t xml:space="preserve"> Reeks, leeftijd, poule, terrein</t>
        </r>
        <r>
          <rPr>
            <sz val="10"/>
            <color indexed="81"/>
            <rFont val="Tahoma"/>
            <family val="2"/>
          </rPr>
          <t xml:space="preserve">.Typ de </t>
        </r>
        <r>
          <rPr>
            <b/>
            <sz val="10"/>
            <color indexed="81"/>
            <rFont val="Tahoma"/>
            <family val="2"/>
          </rPr>
          <t>volgnrs</t>
        </r>
        <r>
          <rPr>
            <sz val="10"/>
            <color indexed="81"/>
            <rFont val="Tahoma"/>
            <family val="2"/>
          </rPr>
          <t xml:space="preserve"> in. Naam en club worden automatisch ingevuld. Doorstreep de overtollige poeles. </t>
        </r>
        <r>
          <rPr>
            <b/>
            <sz val="10"/>
            <color indexed="81"/>
            <rFont val="Tahoma"/>
            <family val="2"/>
          </rPr>
          <t>Uitslagen</t>
        </r>
        <r>
          <rPr>
            <sz val="10"/>
            <color indexed="81"/>
            <rFont val="Tahoma"/>
            <family val="2"/>
          </rPr>
          <t xml:space="preserve"> invullen. De punten worden automatisch ingevuld. Geef zelf de </t>
        </r>
        <r>
          <rPr>
            <b/>
            <sz val="10"/>
            <color indexed="81"/>
            <rFont val="Tahoma"/>
            <family val="2"/>
          </rPr>
          <t>rangschikking</t>
        </r>
        <r>
          <rPr>
            <sz val="10"/>
            <color indexed="81"/>
            <rFont val="Tahoma"/>
            <family val="2"/>
          </rPr>
          <t xml:space="preserve"> en vul het </t>
        </r>
        <r>
          <rPr>
            <b/>
            <sz val="10"/>
            <color indexed="81"/>
            <rFont val="Tahoma"/>
            <family val="2"/>
          </rPr>
          <t>volgnr</t>
        </r>
        <r>
          <rPr>
            <sz val="10"/>
            <color indexed="81"/>
            <rFont val="Tahoma"/>
            <family val="2"/>
          </rPr>
          <t xml:space="preserve"> van de </t>
        </r>
        <r>
          <rPr>
            <b/>
            <sz val="10"/>
            <color indexed="81"/>
            <rFont val="Tahoma"/>
            <family val="2"/>
          </rPr>
          <t>poulewinnaar</t>
        </r>
        <r>
          <rPr>
            <sz val="10"/>
            <color indexed="81"/>
            <rFont val="Tahoma"/>
            <family val="2"/>
          </rPr>
          <t xml:space="preserve"> in. Naam en club worden automatisch ingevuld.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66" authorId="0" shapeId="0" xr:uid="{ED331ED7-C423-40C3-8F67-0244373AC3C4}">
      <text>
        <r>
          <rPr>
            <sz val="10"/>
            <color indexed="81"/>
            <rFont val="Tahoma"/>
            <family val="2"/>
          </rPr>
          <t>Vul in:</t>
        </r>
        <r>
          <rPr>
            <b/>
            <sz val="10"/>
            <color indexed="81"/>
            <rFont val="Tahoma"/>
            <family val="2"/>
          </rPr>
          <t xml:space="preserve"> Reeks, leeftijd, poule, terrein</t>
        </r>
        <r>
          <rPr>
            <sz val="10"/>
            <color indexed="81"/>
            <rFont val="Tahoma"/>
            <family val="2"/>
          </rPr>
          <t xml:space="preserve">.Typ de </t>
        </r>
        <r>
          <rPr>
            <b/>
            <sz val="10"/>
            <color indexed="81"/>
            <rFont val="Tahoma"/>
            <family val="2"/>
          </rPr>
          <t>volgnrs</t>
        </r>
        <r>
          <rPr>
            <sz val="10"/>
            <color indexed="81"/>
            <rFont val="Tahoma"/>
            <family val="2"/>
          </rPr>
          <t xml:space="preserve"> in. Naam en club worden automatisch ingevuld. Doorstreep de overtollige poeles. </t>
        </r>
        <r>
          <rPr>
            <b/>
            <sz val="10"/>
            <color indexed="81"/>
            <rFont val="Tahoma"/>
            <family val="2"/>
          </rPr>
          <t>Uitslagen</t>
        </r>
        <r>
          <rPr>
            <sz val="10"/>
            <color indexed="81"/>
            <rFont val="Tahoma"/>
            <family val="2"/>
          </rPr>
          <t xml:space="preserve"> invullen. De punten worden automatisch ingevuld. Geef zelf de </t>
        </r>
        <r>
          <rPr>
            <b/>
            <sz val="10"/>
            <color indexed="81"/>
            <rFont val="Tahoma"/>
            <family val="2"/>
          </rPr>
          <t>rangschikking</t>
        </r>
        <r>
          <rPr>
            <sz val="10"/>
            <color indexed="81"/>
            <rFont val="Tahoma"/>
            <family val="2"/>
          </rPr>
          <t xml:space="preserve"> en vul het </t>
        </r>
        <r>
          <rPr>
            <b/>
            <sz val="10"/>
            <color indexed="81"/>
            <rFont val="Tahoma"/>
            <family val="2"/>
          </rPr>
          <t>volgnr</t>
        </r>
        <r>
          <rPr>
            <sz val="10"/>
            <color indexed="81"/>
            <rFont val="Tahoma"/>
            <family val="2"/>
          </rPr>
          <t xml:space="preserve"> van de </t>
        </r>
        <r>
          <rPr>
            <b/>
            <sz val="10"/>
            <color indexed="81"/>
            <rFont val="Tahoma"/>
            <family val="2"/>
          </rPr>
          <t>poulewinnaar</t>
        </r>
        <r>
          <rPr>
            <sz val="10"/>
            <color indexed="81"/>
            <rFont val="Tahoma"/>
            <family val="2"/>
          </rPr>
          <t xml:space="preserve"> in. Naam en club worden automatisch ingevuld.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93" authorId="0" shapeId="0" xr:uid="{71DBD59D-FC0F-4911-9F57-F4C517151E30}">
      <text>
        <r>
          <rPr>
            <sz val="10"/>
            <color indexed="81"/>
            <rFont val="Tahoma"/>
            <family val="2"/>
          </rPr>
          <t>Vul in:</t>
        </r>
        <r>
          <rPr>
            <b/>
            <sz val="10"/>
            <color indexed="81"/>
            <rFont val="Tahoma"/>
            <family val="2"/>
          </rPr>
          <t xml:space="preserve"> Reeks, leeftijd, poule, terrein</t>
        </r>
        <r>
          <rPr>
            <sz val="10"/>
            <color indexed="81"/>
            <rFont val="Tahoma"/>
            <family val="2"/>
          </rPr>
          <t xml:space="preserve">.Typ de </t>
        </r>
        <r>
          <rPr>
            <b/>
            <sz val="10"/>
            <color indexed="81"/>
            <rFont val="Tahoma"/>
            <family val="2"/>
          </rPr>
          <t>volgnrs</t>
        </r>
        <r>
          <rPr>
            <sz val="10"/>
            <color indexed="81"/>
            <rFont val="Tahoma"/>
            <family val="2"/>
          </rPr>
          <t xml:space="preserve"> in. Naam en club worden automatisch ingevuld. Doorstreep de overtollige poeles. </t>
        </r>
        <r>
          <rPr>
            <b/>
            <sz val="10"/>
            <color indexed="81"/>
            <rFont val="Tahoma"/>
            <family val="2"/>
          </rPr>
          <t>Uitslagen</t>
        </r>
        <r>
          <rPr>
            <sz val="10"/>
            <color indexed="81"/>
            <rFont val="Tahoma"/>
            <family val="2"/>
          </rPr>
          <t xml:space="preserve"> invullen. De punten worden automatisch ingevuld. Geef zelf de </t>
        </r>
        <r>
          <rPr>
            <b/>
            <sz val="10"/>
            <color indexed="81"/>
            <rFont val="Tahoma"/>
            <family val="2"/>
          </rPr>
          <t>rangschikking</t>
        </r>
        <r>
          <rPr>
            <sz val="10"/>
            <color indexed="81"/>
            <rFont val="Tahoma"/>
            <family val="2"/>
          </rPr>
          <t xml:space="preserve"> en vul het </t>
        </r>
        <r>
          <rPr>
            <b/>
            <sz val="10"/>
            <color indexed="81"/>
            <rFont val="Tahoma"/>
            <family val="2"/>
          </rPr>
          <t>volgnr</t>
        </r>
        <r>
          <rPr>
            <sz val="10"/>
            <color indexed="81"/>
            <rFont val="Tahoma"/>
            <family val="2"/>
          </rPr>
          <t xml:space="preserve"> van de </t>
        </r>
        <r>
          <rPr>
            <b/>
            <sz val="10"/>
            <color indexed="81"/>
            <rFont val="Tahoma"/>
            <family val="2"/>
          </rPr>
          <t>poulewinnaar</t>
        </r>
        <r>
          <rPr>
            <sz val="10"/>
            <color indexed="81"/>
            <rFont val="Tahoma"/>
            <family val="2"/>
          </rPr>
          <t xml:space="preserve"> in. Naam en club worden automatisch ingevuld.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 doms</author>
  </authors>
  <commentList>
    <comment ref="A1" authorId="0" shapeId="0" xr:uid="{182FACA9-1FF4-439B-8B45-AB53C591EABE}">
      <text>
        <r>
          <rPr>
            <sz val="10"/>
            <color indexed="81"/>
            <rFont val="Tahoma"/>
            <family val="2"/>
          </rPr>
          <t xml:space="preserve">Vul </t>
        </r>
        <r>
          <rPr>
            <b/>
            <sz val="10"/>
            <color indexed="81"/>
            <rFont val="Tahoma"/>
            <family val="2"/>
          </rPr>
          <t xml:space="preserve">Reeks en volgnrs in </t>
        </r>
        <r>
          <rPr>
            <sz val="10"/>
            <color indexed="81"/>
            <rFont val="Tahoma"/>
            <family val="2"/>
          </rPr>
          <t xml:space="preserve">op het </t>
        </r>
        <r>
          <rPr>
            <b/>
            <sz val="10"/>
            <color indexed="81"/>
            <rFont val="Tahoma"/>
            <family val="2"/>
          </rPr>
          <t>overzicht.</t>
        </r>
        <r>
          <rPr>
            <sz val="10"/>
            <color indexed="81"/>
            <rFont val="Tahoma"/>
            <family val="2"/>
          </rPr>
          <t xml:space="preserve"> Naam en club worden automatisch ingevuld. De poules worden automatisch gevormd. </t>
        </r>
        <r>
          <rPr>
            <b/>
            <sz val="10"/>
            <color indexed="81"/>
            <rFont val="Tahoma"/>
            <family val="2"/>
          </rPr>
          <t>Uitslagen</t>
        </r>
        <r>
          <rPr>
            <sz val="10"/>
            <color indexed="81"/>
            <rFont val="Tahoma"/>
            <family val="2"/>
          </rPr>
          <t xml:space="preserve"> en </t>
        </r>
        <r>
          <rPr>
            <b/>
            <sz val="10"/>
            <color indexed="81"/>
            <rFont val="Tahoma"/>
            <family val="2"/>
          </rPr>
          <t>volgnr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winnaar</t>
        </r>
        <r>
          <rPr>
            <sz val="10"/>
            <color indexed="81"/>
            <rFont val="Tahoma"/>
            <family val="2"/>
          </rPr>
          <t xml:space="preserve"> invullen in de poules. De punten en het KO-blad worden automatisch ingevuld. Vul de </t>
        </r>
        <r>
          <rPr>
            <b/>
            <sz val="10"/>
            <color indexed="81"/>
            <rFont val="Tahoma"/>
            <family val="2"/>
          </rPr>
          <t>uitslagen</t>
        </r>
        <r>
          <rPr>
            <sz val="10"/>
            <color indexed="81"/>
            <rFont val="Tahoma"/>
            <family val="2"/>
          </rPr>
          <t xml:space="preserve"> in het </t>
        </r>
        <r>
          <rPr>
            <b/>
            <sz val="10"/>
            <color indexed="81"/>
            <rFont val="Tahoma"/>
            <family val="2"/>
          </rPr>
          <t xml:space="preserve">overzicht. Volgnrs </t>
        </r>
        <r>
          <rPr>
            <sz val="10"/>
            <color indexed="81"/>
            <rFont val="Tahoma"/>
            <family val="2"/>
          </rPr>
          <t>en</t>
        </r>
        <r>
          <rPr>
            <b/>
            <sz val="10"/>
            <color indexed="81"/>
            <rFont val="Tahoma"/>
            <family val="2"/>
          </rPr>
          <t xml:space="preserve"> Punten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Totaal</t>
        </r>
        <r>
          <rPr>
            <sz val="10"/>
            <color indexed="81"/>
            <rFont val="Tahoma"/>
            <family val="2"/>
          </rPr>
          <t xml:space="preserve">  worden automatisch berekend.</t>
        </r>
      </text>
    </comment>
    <comment ref="A43" authorId="0" shapeId="0" xr:uid="{60797255-FE87-40F8-8D12-29863C8ADDA6}">
      <text>
        <r>
          <rPr>
            <sz val="10"/>
            <color indexed="81"/>
            <rFont val="Tahoma"/>
            <family val="2"/>
          </rPr>
          <t>Vul in:</t>
        </r>
        <r>
          <rPr>
            <b/>
            <sz val="10"/>
            <color indexed="81"/>
            <rFont val="Tahoma"/>
            <family val="2"/>
          </rPr>
          <t xml:space="preserve"> Reeks, leeftijd, poule, terrein</t>
        </r>
        <r>
          <rPr>
            <sz val="10"/>
            <color indexed="81"/>
            <rFont val="Tahoma"/>
            <family val="2"/>
          </rPr>
          <t xml:space="preserve">.Typ de </t>
        </r>
        <r>
          <rPr>
            <b/>
            <sz val="10"/>
            <color indexed="81"/>
            <rFont val="Tahoma"/>
            <family val="2"/>
          </rPr>
          <t>volgnrs</t>
        </r>
        <r>
          <rPr>
            <sz val="10"/>
            <color indexed="81"/>
            <rFont val="Tahoma"/>
            <family val="2"/>
          </rPr>
          <t xml:space="preserve"> in. Naam en club worden automatisch ingevuld. Doorstreep de overtollige poeles. </t>
        </r>
        <r>
          <rPr>
            <b/>
            <sz val="10"/>
            <color indexed="81"/>
            <rFont val="Tahoma"/>
            <family val="2"/>
          </rPr>
          <t>Uitslagen</t>
        </r>
        <r>
          <rPr>
            <sz val="10"/>
            <color indexed="81"/>
            <rFont val="Tahoma"/>
            <family val="2"/>
          </rPr>
          <t xml:space="preserve"> invullen. De punten worden automatisch ingevuld. Geef zelf de </t>
        </r>
        <r>
          <rPr>
            <b/>
            <sz val="10"/>
            <color indexed="81"/>
            <rFont val="Tahoma"/>
            <family val="2"/>
          </rPr>
          <t>rangschikking</t>
        </r>
        <r>
          <rPr>
            <sz val="10"/>
            <color indexed="81"/>
            <rFont val="Tahoma"/>
            <family val="2"/>
          </rPr>
          <t xml:space="preserve"> en vul het </t>
        </r>
        <r>
          <rPr>
            <b/>
            <sz val="10"/>
            <color indexed="81"/>
            <rFont val="Tahoma"/>
            <family val="2"/>
          </rPr>
          <t>volgnr</t>
        </r>
        <r>
          <rPr>
            <sz val="10"/>
            <color indexed="81"/>
            <rFont val="Tahoma"/>
            <family val="2"/>
          </rPr>
          <t xml:space="preserve"> van de </t>
        </r>
        <r>
          <rPr>
            <b/>
            <sz val="10"/>
            <color indexed="81"/>
            <rFont val="Tahoma"/>
            <family val="2"/>
          </rPr>
          <t>poulewinnaar</t>
        </r>
        <r>
          <rPr>
            <sz val="10"/>
            <color indexed="81"/>
            <rFont val="Tahoma"/>
            <family val="2"/>
          </rPr>
          <t xml:space="preserve"> in. Naam en club worden automatisch ingevuld.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74" authorId="0" shapeId="0" xr:uid="{5A62BEB1-EE48-4488-BFDE-E4046EC67ECD}">
      <text>
        <r>
          <rPr>
            <sz val="10"/>
            <color indexed="81"/>
            <rFont val="Tahoma"/>
            <family val="2"/>
          </rPr>
          <t>Vul in:</t>
        </r>
        <r>
          <rPr>
            <b/>
            <sz val="10"/>
            <color indexed="81"/>
            <rFont val="Tahoma"/>
            <family val="2"/>
          </rPr>
          <t xml:space="preserve"> Reeks, leeftijd, poule, terrein</t>
        </r>
        <r>
          <rPr>
            <sz val="10"/>
            <color indexed="81"/>
            <rFont val="Tahoma"/>
            <family val="2"/>
          </rPr>
          <t xml:space="preserve">.Typ de </t>
        </r>
        <r>
          <rPr>
            <b/>
            <sz val="10"/>
            <color indexed="81"/>
            <rFont val="Tahoma"/>
            <family val="2"/>
          </rPr>
          <t>volgnrs</t>
        </r>
        <r>
          <rPr>
            <sz val="10"/>
            <color indexed="81"/>
            <rFont val="Tahoma"/>
            <family val="2"/>
          </rPr>
          <t xml:space="preserve"> in. Naam en club worden automatisch ingevuld. Doorstreep de overtollige poeles. </t>
        </r>
        <r>
          <rPr>
            <b/>
            <sz val="10"/>
            <color indexed="81"/>
            <rFont val="Tahoma"/>
            <family val="2"/>
          </rPr>
          <t>Uitslagen</t>
        </r>
        <r>
          <rPr>
            <sz val="10"/>
            <color indexed="81"/>
            <rFont val="Tahoma"/>
            <family val="2"/>
          </rPr>
          <t xml:space="preserve"> invullen. De punten worden automatisch ingevuld. Geef zelf de </t>
        </r>
        <r>
          <rPr>
            <b/>
            <sz val="10"/>
            <color indexed="81"/>
            <rFont val="Tahoma"/>
            <family val="2"/>
          </rPr>
          <t>rangschikking</t>
        </r>
        <r>
          <rPr>
            <sz val="10"/>
            <color indexed="81"/>
            <rFont val="Tahoma"/>
            <family val="2"/>
          </rPr>
          <t xml:space="preserve"> en vul het </t>
        </r>
        <r>
          <rPr>
            <b/>
            <sz val="10"/>
            <color indexed="81"/>
            <rFont val="Tahoma"/>
            <family val="2"/>
          </rPr>
          <t>volgnr</t>
        </r>
        <r>
          <rPr>
            <sz val="10"/>
            <color indexed="81"/>
            <rFont val="Tahoma"/>
            <family val="2"/>
          </rPr>
          <t xml:space="preserve"> van de </t>
        </r>
        <r>
          <rPr>
            <b/>
            <sz val="10"/>
            <color indexed="81"/>
            <rFont val="Tahoma"/>
            <family val="2"/>
          </rPr>
          <t>poulewinnaar</t>
        </r>
        <r>
          <rPr>
            <sz val="10"/>
            <color indexed="81"/>
            <rFont val="Tahoma"/>
            <family val="2"/>
          </rPr>
          <t xml:space="preserve"> in. Naam en club worden automatisch ingevuld.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 doms</author>
  </authors>
  <commentList>
    <comment ref="A1" authorId="0" shapeId="0" xr:uid="{439BCB62-9853-4D42-AB10-83CA41FECE2E}">
      <text>
        <r>
          <rPr>
            <sz val="10"/>
            <color indexed="81"/>
            <rFont val="Tahoma"/>
            <family val="2"/>
          </rPr>
          <t>Vul in:</t>
        </r>
        <r>
          <rPr>
            <b/>
            <sz val="10"/>
            <color indexed="81"/>
            <rFont val="Tahoma"/>
            <family val="2"/>
          </rPr>
          <t xml:space="preserve"> Reeks, leeftijd, poule, terrein</t>
        </r>
        <r>
          <rPr>
            <sz val="10"/>
            <color indexed="81"/>
            <rFont val="Tahoma"/>
            <family val="2"/>
          </rPr>
          <t xml:space="preserve">.Typ de </t>
        </r>
        <r>
          <rPr>
            <b/>
            <sz val="10"/>
            <color indexed="81"/>
            <rFont val="Tahoma"/>
            <family val="2"/>
          </rPr>
          <t>volgnrs</t>
        </r>
        <r>
          <rPr>
            <sz val="10"/>
            <color indexed="81"/>
            <rFont val="Tahoma"/>
            <family val="2"/>
          </rPr>
          <t xml:space="preserve"> in. Naam en club worden automatisch ingevuld. Doorstreep de overtollige poeles. </t>
        </r>
        <r>
          <rPr>
            <b/>
            <sz val="10"/>
            <color indexed="81"/>
            <rFont val="Tahoma"/>
            <family val="2"/>
          </rPr>
          <t>Uitslagen</t>
        </r>
        <r>
          <rPr>
            <sz val="10"/>
            <color indexed="81"/>
            <rFont val="Tahoma"/>
            <family val="2"/>
          </rPr>
          <t xml:space="preserve"> invullen. De punten worden automatisch ingevuld. Geef zelf de </t>
        </r>
        <r>
          <rPr>
            <b/>
            <sz val="10"/>
            <color indexed="81"/>
            <rFont val="Tahoma"/>
            <family val="2"/>
          </rPr>
          <t>rangschikking</t>
        </r>
        <r>
          <rPr>
            <sz val="10"/>
            <color indexed="81"/>
            <rFont val="Tahoma"/>
            <family val="2"/>
          </rPr>
          <t xml:space="preserve"> en vul het </t>
        </r>
        <r>
          <rPr>
            <b/>
            <sz val="10"/>
            <color indexed="81"/>
            <rFont val="Tahoma"/>
            <family val="2"/>
          </rPr>
          <t>volgnr</t>
        </r>
        <r>
          <rPr>
            <sz val="10"/>
            <color indexed="81"/>
            <rFont val="Tahoma"/>
            <family val="2"/>
          </rPr>
          <t xml:space="preserve"> van de </t>
        </r>
        <r>
          <rPr>
            <b/>
            <sz val="10"/>
            <color indexed="81"/>
            <rFont val="Tahoma"/>
            <family val="2"/>
          </rPr>
          <t>poulewinnaar</t>
        </r>
        <r>
          <rPr>
            <sz val="10"/>
            <color indexed="81"/>
            <rFont val="Tahoma"/>
            <family val="2"/>
          </rPr>
          <t xml:space="preserve"> in. Naam en club worden automatisch ingevuld.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 doms</author>
  </authors>
  <commentList>
    <comment ref="A1" authorId="0" shapeId="0" xr:uid="{B277C3CD-FBA8-4E1E-A5A6-EF4C2B38B6DD}">
      <text>
        <r>
          <rPr>
            <sz val="10"/>
            <color indexed="81"/>
            <rFont val="Tahoma"/>
            <family val="2"/>
          </rPr>
          <t>Vul in:</t>
        </r>
        <r>
          <rPr>
            <b/>
            <sz val="10"/>
            <color indexed="81"/>
            <rFont val="Tahoma"/>
            <family val="2"/>
          </rPr>
          <t xml:space="preserve"> Reeks, leeftijd, poule, terrein</t>
        </r>
        <r>
          <rPr>
            <sz val="10"/>
            <color indexed="81"/>
            <rFont val="Tahoma"/>
            <family val="2"/>
          </rPr>
          <t xml:space="preserve">.Typ de </t>
        </r>
        <r>
          <rPr>
            <b/>
            <sz val="10"/>
            <color indexed="81"/>
            <rFont val="Tahoma"/>
            <family val="2"/>
          </rPr>
          <t>volgnrs</t>
        </r>
        <r>
          <rPr>
            <sz val="10"/>
            <color indexed="81"/>
            <rFont val="Tahoma"/>
            <family val="2"/>
          </rPr>
          <t xml:space="preserve"> in. Naam en club worden automatisch ingevuld. Doorstreep de overtollige poeles. </t>
        </r>
        <r>
          <rPr>
            <b/>
            <sz val="10"/>
            <color indexed="81"/>
            <rFont val="Tahoma"/>
            <family val="2"/>
          </rPr>
          <t>Uitslagen</t>
        </r>
        <r>
          <rPr>
            <sz val="10"/>
            <color indexed="81"/>
            <rFont val="Tahoma"/>
            <family val="2"/>
          </rPr>
          <t xml:space="preserve"> invullen. De punten worden automatisch ingevuld. Geef zelf de </t>
        </r>
        <r>
          <rPr>
            <b/>
            <sz val="10"/>
            <color indexed="81"/>
            <rFont val="Tahoma"/>
            <family val="2"/>
          </rPr>
          <t>rangschikking</t>
        </r>
        <r>
          <rPr>
            <sz val="10"/>
            <color indexed="81"/>
            <rFont val="Tahoma"/>
            <family val="2"/>
          </rPr>
          <t xml:space="preserve"> en vul het </t>
        </r>
        <r>
          <rPr>
            <b/>
            <sz val="10"/>
            <color indexed="81"/>
            <rFont val="Tahoma"/>
            <family val="2"/>
          </rPr>
          <t>volgnr</t>
        </r>
        <r>
          <rPr>
            <sz val="10"/>
            <color indexed="81"/>
            <rFont val="Tahoma"/>
            <family val="2"/>
          </rPr>
          <t xml:space="preserve"> van de </t>
        </r>
        <r>
          <rPr>
            <b/>
            <sz val="10"/>
            <color indexed="81"/>
            <rFont val="Tahoma"/>
            <family val="2"/>
          </rPr>
          <t>poulewinnaar</t>
        </r>
        <r>
          <rPr>
            <sz val="10"/>
            <color indexed="81"/>
            <rFont val="Tahoma"/>
            <family val="2"/>
          </rPr>
          <t xml:space="preserve"> in. Naam en club worden automatisch ingevuld.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 doms</author>
  </authors>
  <commentList>
    <comment ref="A1" authorId="0" shapeId="0" xr:uid="{7EB4F95D-B43A-48AE-9DCB-A1F8FAC4330E}">
      <text>
        <r>
          <rPr>
            <sz val="10"/>
            <color indexed="81"/>
            <rFont val="Tahoma"/>
            <family val="2"/>
          </rPr>
          <t>Vul in:</t>
        </r>
        <r>
          <rPr>
            <b/>
            <sz val="10"/>
            <color indexed="81"/>
            <rFont val="Tahoma"/>
            <family val="2"/>
          </rPr>
          <t xml:space="preserve"> Reeks, leeftijd, poule, terrein</t>
        </r>
        <r>
          <rPr>
            <sz val="10"/>
            <color indexed="81"/>
            <rFont val="Tahoma"/>
            <family val="2"/>
          </rPr>
          <t xml:space="preserve">.Typ de </t>
        </r>
        <r>
          <rPr>
            <b/>
            <sz val="10"/>
            <color indexed="81"/>
            <rFont val="Tahoma"/>
            <family val="2"/>
          </rPr>
          <t>volgnrs</t>
        </r>
        <r>
          <rPr>
            <sz val="10"/>
            <color indexed="81"/>
            <rFont val="Tahoma"/>
            <family val="2"/>
          </rPr>
          <t xml:space="preserve"> in. Naam en club worden automatisch ingevuld. Doorstreep de overtollige poeles. </t>
        </r>
        <r>
          <rPr>
            <b/>
            <sz val="10"/>
            <color indexed="81"/>
            <rFont val="Tahoma"/>
            <family val="2"/>
          </rPr>
          <t>Uitslagen</t>
        </r>
        <r>
          <rPr>
            <sz val="10"/>
            <color indexed="81"/>
            <rFont val="Tahoma"/>
            <family val="2"/>
          </rPr>
          <t xml:space="preserve"> invullen. De punten worden automatisch ingevuld. Geef zelf de </t>
        </r>
        <r>
          <rPr>
            <b/>
            <sz val="10"/>
            <color indexed="81"/>
            <rFont val="Tahoma"/>
            <family val="2"/>
          </rPr>
          <t>rangschikking</t>
        </r>
        <r>
          <rPr>
            <sz val="10"/>
            <color indexed="81"/>
            <rFont val="Tahoma"/>
            <family val="2"/>
          </rPr>
          <t xml:space="preserve"> en vul het </t>
        </r>
        <r>
          <rPr>
            <b/>
            <sz val="10"/>
            <color indexed="81"/>
            <rFont val="Tahoma"/>
            <family val="2"/>
          </rPr>
          <t>volgnr</t>
        </r>
        <r>
          <rPr>
            <sz val="10"/>
            <color indexed="81"/>
            <rFont val="Tahoma"/>
            <family val="2"/>
          </rPr>
          <t xml:space="preserve"> van de </t>
        </r>
        <r>
          <rPr>
            <b/>
            <sz val="10"/>
            <color indexed="81"/>
            <rFont val="Tahoma"/>
            <family val="2"/>
          </rPr>
          <t>poulewinnaar</t>
        </r>
        <r>
          <rPr>
            <sz val="10"/>
            <color indexed="81"/>
            <rFont val="Tahoma"/>
            <family val="2"/>
          </rPr>
          <t xml:space="preserve"> in. Naam en club worden automatisch ingevuld.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3" authorId="0" shapeId="0" xr:uid="{014B2413-24A5-4043-A59F-806FAF3991FE}">
      <text>
        <r>
          <rPr>
            <sz val="10"/>
            <color indexed="81"/>
            <rFont val="Tahoma"/>
            <family val="2"/>
          </rPr>
          <t>Vul in:</t>
        </r>
        <r>
          <rPr>
            <b/>
            <sz val="10"/>
            <color indexed="81"/>
            <rFont val="Tahoma"/>
            <family val="2"/>
          </rPr>
          <t xml:space="preserve"> Reeks, leeftijd, poule, terrein</t>
        </r>
        <r>
          <rPr>
            <sz val="10"/>
            <color indexed="81"/>
            <rFont val="Tahoma"/>
            <family val="2"/>
          </rPr>
          <t xml:space="preserve">.Typ de </t>
        </r>
        <r>
          <rPr>
            <b/>
            <sz val="10"/>
            <color indexed="81"/>
            <rFont val="Tahoma"/>
            <family val="2"/>
          </rPr>
          <t>volgnrs</t>
        </r>
        <r>
          <rPr>
            <sz val="10"/>
            <color indexed="81"/>
            <rFont val="Tahoma"/>
            <family val="2"/>
          </rPr>
          <t xml:space="preserve"> in. Naam en club worden automatisch ingevuld. Doorstreep de overtollige poeles. </t>
        </r>
        <r>
          <rPr>
            <b/>
            <sz val="10"/>
            <color indexed="81"/>
            <rFont val="Tahoma"/>
            <family val="2"/>
          </rPr>
          <t>Uitslagen</t>
        </r>
        <r>
          <rPr>
            <sz val="10"/>
            <color indexed="81"/>
            <rFont val="Tahoma"/>
            <family val="2"/>
          </rPr>
          <t xml:space="preserve"> invullen. De punten worden automatisch ingevuld. Geef zelf de </t>
        </r>
        <r>
          <rPr>
            <b/>
            <sz val="10"/>
            <color indexed="81"/>
            <rFont val="Tahoma"/>
            <family val="2"/>
          </rPr>
          <t>rangschikking</t>
        </r>
        <r>
          <rPr>
            <sz val="10"/>
            <color indexed="81"/>
            <rFont val="Tahoma"/>
            <family val="2"/>
          </rPr>
          <t xml:space="preserve"> en vul het </t>
        </r>
        <r>
          <rPr>
            <b/>
            <sz val="10"/>
            <color indexed="81"/>
            <rFont val="Tahoma"/>
            <family val="2"/>
          </rPr>
          <t>volgnr</t>
        </r>
        <r>
          <rPr>
            <sz val="10"/>
            <color indexed="81"/>
            <rFont val="Tahoma"/>
            <family val="2"/>
          </rPr>
          <t xml:space="preserve"> van de </t>
        </r>
        <r>
          <rPr>
            <b/>
            <sz val="10"/>
            <color indexed="81"/>
            <rFont val="Tahoma"/>
            <family val="2"/>
          </rPr>
          <t>poulewinnaar</t>
        </r>
        <r>
          <rPr>
            <sz val="10"/>
            <color indexed="81"/>
            <rFont val="Tahoma"/>
            <family val="2"/>
          </rPr>
          <t xml:space="preserve"> in. Naam en club worden automatisch ingevuld.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6" authorId="0" shapeId="0" xr:uid="{C7C4D343-8F1F-4D6C-AF0B-4B86E66F642D}">
      <text>
        <r>
          <rPr>
            <sz val="10"/>
            <color indexed="81"/>
            <rFont val="Tahoma"/>
            <family val="2"/>
          </rPr>
          <t>Vul in:</t>
        </r>
        <r>
          <rPr>
            <b/>
            <sz val="10"/>
            <color indexed="81"/>
            <rFont val="Tahoma"/>
            <family val="2"/>
          </rPr>
          <t xml:space="preserve"> Reeks, leeftijd, poule, terrein</t>
        </r>
        <r>
          <rPr>
            <sz val="10"/>
            <color indexed="81"/>
            <rFont val="Tahoma"/>
            <family val="2"/>
          </rPr>
          <t xml:space="preserve">.Typ de </t>
        </r>
        <r>
          <rPr>
            <b/>
            <sz val="10"/>
            <color indexed="81"/>
            <rFont val="Tahoma"/>
            <family val="2"/>
          </rPr>
          <t>volgnrs</t>
        </r>
        <r>
          <rPr>
            <sz val="10"/>
            <color indexed="81"/>
            <rFont val="Tahoma"/>
            <family val="2"/>
          </rPr>
          <t xml:space="preserve"> in. Naam en club worden automatisch ingevuld. Doorstreep de overtollige poeles. </t>
        </r>
        <r>
          <rPr>
            <b/>
            <sz val="10"/>
            <color indexed="81"/>
            <rFont val="Tahoma"/>
            <family val="2"/>
          </rPr>
          <t>Uitslagen</t>
        </r>
        <r>
          <rPr>
            <sz val="10"/>
            <color indexed="81"/>
            <rFont val="Tahoma"/>
            <family val="2"/>
          </rPr>
          <t xml:space="preserve"> invullen. De punten worden automatisch ingevuld. Geef zelf de </t>
        </r>
        <r>
          <rPr>
            <b/>
            <sz val="10"/>
            <color indexed="81"/>
            <rFont val="Tahoma"/>
            <family val="2"/>
          </rPr>
          <t>rangschikking</t>
        </r>
        <r>
          <rPr>
            <sz val="10"/>
            <color indexed="81"/>
            <rFont val="Tahoma"/>
            <family val="2"/>
          </rPr>
          <t xml:space="preserve"> en vul het </t>
        </r>
        <r>
          <rPr>
            <b/>
            <sz val="10"/>
            <color indexed="81"/>
            <rFont val="Tahoma"/>
            <family val="2"/>
          </rPr>
          <t>volgnr</t>
        </r>
        <r>
          <rPr>
            <sz val="10"/>
            <color indexed="81"/>
            <rFont val="Tahoma"/>
            <family val="2"/>
          </rPr>
          <t xml:space="preserve"> van de </t>
        </r>
        <r>
          <rPr>
            <b/>
            <sz val="10"/>
            <color indexed="81"/>
            <rFont val="Tahoma"/>
            <family val="2"/>
          </rPr>
          <t>poulewinnaar</t>
        </r>
        <r>
          <rPr>
            <sz val="10"/>
            <color indexed="81"/>
            <rFont val="Tahoma"/>
            <family val="2"/>
          </rPr>
          <t xml:space="preserve"> in. Naam en club worden automatisch ingevuld.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92" authorId="0" shapeId="0" xr:uid="{EFABC930-E9DC-4542-B1FC-4C23AFF62E87}">
      <text>
        <r>
          <rPr>
            <sz val="10"/>
            <color indexed="81"/>
            <rFont val="Tahoma"/>
            <family val="2"/>
          </rPr>
          <t>Vul in:</t>
        </r>
        <r>
          <rPr>
            <b/>
            <sz val="10"/>
            <color indexed="81"/>
            <rFont val="Tahoma"/>
            <family val="2"/>
          </rPr>
          <t xml:space="preserve"> Reeks, leeftijd, poule, terrein</t>
        </r>
        <r>
          <rPr>
            <sz val="10"/>
            <color indexed="81"/>
            <rFont val="Tahoma"/>
            <family val="2"/>
          </rPr>
          <t xml:space="preserve">.Typ de </t>
        </r>
        <r>
          <rPr>
            <b/>
            <sz val="10"/>
            <color indexed="81"/>
            <rFont val="Tahoma"/>
            <family val="2"/>
          </rPr>
          <t>volgnrs</t>
        </r>
        <r>
          <rPr>
            <sz val="10"/>
            <color indexed="81"/>
            <rFont val="Tahoma"/>
            <family val="2"/>
          </rPr>
          <t xml:space="preserve"> in. Naam en club worden automatisch ingevuld. Doorstreep de overtollige poeles. </t>
        </r>
        <r>
          <rPr>
            <b/>
            <sz val="10"/>
            <color indexed="81"/>
            <rFont val="Tahoma"/>
            <family val="2"/>
          </rPr>
          <t>Uitslagen</t>
        </r>
        <r>
          <rPr>
            <sz val="10"/>
            <color indexed="81"/>
            <rFont val="Tahoma"/>
            <family val="2"/>
          </rPr>
          <t xml:space="preserve"> invullen. De punten worden automatisch ingevuld. Geef zelf de </t>
        </r>
        <r>
          <rPr>
            <b/>
            <sz val="10"/>
            <color indexed="81"/>
            <rFont val="Tahoma"/>
            <family val="2"/>
          </rPr>
          <t>rangschikking</t>
        </r>
        <r>
          <rPr>
            <sz val="10"/>
            <color indexed="81"/>
            <rFont val="Tahoma"/>
            <family val="2"/>
          </rPr>
          <t xml:space="preserve"> en vul het </t>
        </r>
        <r>
          <rPr>
            <b/>
            <sz val="10"/>
            <color indexed="81"/>
            <rFont val="Tahoma"/>
            <family val="2"/>
          </rPr>
          <t>volgnr</t>
        </r>
        <r>
          <rPr>
            <sz val="10"/>
            <color indexed="81"/>
            <rFont val="Tahoma"/>
            <family val="2"/>
          </rPr>
          <t xml:space="preserve"> van de </t>
        </r>
        <r>
          <rPr>
            <b/>
            <sz val="10"/>
            <color indexed="81"/>
            <rFont val="Tahoma"/>
            <family val="2"/>
          </rPr>
          <t>poulewinnaar</t>
        </r>
        <r>
          <rPr>
            <sz val="10"/>
            <color indexed="81"/>
            <rFont val="Tahoma"/>
            <family val="2"/>
          </rPr>
          <t xml:space="preserve"> in. Naam en club worden automatisch ingevuld.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8" authorId="0" shapeId="0" xr:uid="{E87C57F9-71B5-4E3B-9891-55970F83A67F}">
      <text>
        <r>
          <rPr>
            <sz val="10"/>
            <color indexed="81"/>
            <rFont val="Tahoma"/>
            <family val="2"/>
          </rPr>
          <t>Vul in:</t>
        </r>
        <r>
          <rPr>
            <b/>
            <sz val="10"/>
            <color indexed="81"/>
            <rFont val="Tahoma"/>
            <family val="2"/>
          </rPr>
          <t xml:space="preserve"> Reeks, leeftijd, poule, terrein</t>
        </r>
        <r>
          <rPr>
            <sz val="10"/>
            <color indexed="81"/>
            <rFont val="Tahoma"/>
            <family val="2"/>
          </rPr>
          <t xml:space="preserve">.Typ de </t>
        </r>
        <r>
          <rPr>
            <b/>
            <sz val="10"/>
            <color indexed="81"/>
            <rFont val="Tahoma"/>
            <family val="2"/>
          </rPr>
          <t>volgnrs</t>
        </r>
        <r>
          <rPr>
            <sz val="10"/>
            <color indexed="81"/>
            <rFont val="Tahoma"/>
            <family val="2"/>
          </rPr>
          <t xml:space="preserve"> in. Naam en club worden automatisch ingevuld. Doorstreep de overtollige poeles. </t>
        </r>
        <r>
          <rPr>
            <b/>
            <sz val="10"/>
            <color indexed="81"/>
            <rFont val="Tahoma"/>
            <family val="2"/>
          </rPr>
          <t>Uitslagen</t>
        </r>
        <r>
          <rPr>
            <sz val="10"/>
            <color indexed="81"/>
            <rFont val="Tahoma"/>
            <family val="2"/>
          </rPr>
          <t xml:space="preserve"> invullen. De punten worden automatisch ingevuld. Geef zelf de </t>
        </r>
        <r>
          <rPr>
            <b/>
            <sz val="10"/>
            <color indexed="81"/>
            <rFont val="Tahoma"/>
            <family val="2"/>
          </rPr>
          <t>rangschikking</t>
        </r>
        <r>
          <rPr>
            <sz val="10"/>
            <color indexed="81"/>
            <rFont val="Tahoma"/>
            <family val="2"/>
          </rPr>
          <t xml:space="preserve"> en vul het </t>
        </r>
        <r>
          <rPr>
            <b/>
            <sz val="10"/>
            <color indexed="81"/>
            <rFont val="Tahoma"/>
            <family val="2"/>
          </rPr>
          <t>volgnr</t>
        </r>
        <r>
          <rPr>
            <sz val="10"/>
            <color indexed="81"/>
            <rFont val="Tahoma"/>
            <family val="2"/>
          </rPr>
          <t xml:space="preserve"> van de </t>
        </r>
        <r>
          <rPr>
            <b/>
            <sz val="10"/>
            <color indexed="81"/>
            <rFont val="Tahoma"/>
            <family val="2"/>
          </rPr>
          <t>poulewinnaar</t>
        </r>
        <r>
          <rPr>
            <sz val="10"/>
            <color indexed="81"/>
            <rFont val="Tahoma"/>
            <family val="2"/>
          </rPr>
          <t xml:space="preserve"> in. Naam en club worden automatisch ingevuld.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44" authorId="0" shapeId="0" xr:uid="{14F0348E-EA4F-4242-B5D6-FA7DA662DFB1}">
      <text>
        <r>
          <rPr>
            <sz val="10"/>
            <color indexed="81"/>
            <rFont val="Tahoma"/>
            <family val="2"/>
          </rPr>
          <t>Vul in:</t>
        </r>
        <r>
          <rPr>
            <b/>
            <sz val="10"/>
            <color indexed="81"/>
            <rFont val="Tahoma"/>
            <family val="2"/>
          </rPr>
          <t xml:space="preserve"> Reeks, leeftijd, poule, terrein</t>
        </r>
        <r>
          <rPr>
            <sz val="10"/>
            <color indexed="81"/>
            <rFont val="Tahoma"/>
            <family val="2"/>
          </rPr>
          <t xml:space="preserve">.Typ de </t>
        </r>
        <r>
          <rPr>
            <b/>
            <sz val="10"/>
            <color indexed="81"/>
            <rFont val="Tahoma"/>
            <family val="2"/>
          </rPr>
          <t>volgnrs</t>
        </r>
        <r>
          <rPr>
            <sz val="10"/>
            <color indexed="81"/>
            <rFont val="Tahoma"/>
            <family val="2"/>
          </rPr>
          <t xml:space="preserve"> in. Naam en club worden automatisch ingevuld. Doorstreep de overtollige poeles. </t>
        </r>
        <r>
          <rPr>
            <b/>
            <sz val="10"/>
            <color indexed="81"/>
            <rFont val="Tahoma"/>
            <family val="2"/>
          </rPr>
          <t>Uitslagen</t>
        </r>
        <r>
          <rPr>
            <sz val="10"/>
            <color indexed="81"/>
            <rFont val="Tahoma"/>
            <family val="2"/>
          </rPr>
          <t xml:space="preserve"> invullen. De punten worden automatisch ingevuld. Geef zelf de </t>
        </r>
        <r>
          <rPr>
            <b/>
            <sz val="10"/>
            <color indexed="81"/>
            <rFont val="Tahoma"/>
            <family val="2"/>
          </rPr>
          <t>rangschikking</t>
        </r>
        <r>
          <rPr>
            <sz val="10"/>
            <color indexed="81"/>
            <rFont val="Tahoma"/>
            <family val="2"/>
          </rPr>
          <t xml:space="preserve"> en vul het </t>
        </r>
        <r>
          <rPr>
            <b/>
            <sz val="10"/>
            <color indexed="81"/>
            <rFont val="Tahoma"/>
            <family val="2"/>
          </rPr>
          <t>volgnr</t>
        </r>
        <r>
          <rPr>
            <sz val="10"/>
            <color indexed="81"/>
            <rFont val="Tahoma"/>
            <family val="2"/>
          </rPr>
          <t xml:space="preserve"> van de </t>
        </r>
        <r>
          <rPr>
            <b/>
            <sz val="10"/>
            <color indexed="81"/>
            <rFont val="Tahoma"/>
            <family val="2"/>
          </rPr>
          <t>poulewinnaar</t>
        </r>
        <r>
          <rPr>
            <sz val="10"/>
            <color indexed="81"/>
            <rFont val="Tahoma"/>
            <family val="2"/>
          </rPr>
          <t xml:space="preserve"> in. Naam en club worden automatisch ingevuld.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70" authorId="0" shapeId="0" xr:uid="{4C330694-888E-45D0-8F23-1BED4C45BB3F}">
      <text>
        <r>
          <rPr>
            <sz val="10"/>
            <color indexed="81"/>
            <rFont val="Tahoma"/>
            <family val="2"/>
          </rPr>
          <t>Vul in:</t>
        </r>
        <r>
          <rPr>
            <b/>
            <sz val="10"/>
            <color indexed="81"/>
            <rFont val="Tahoma"/>
            <family val="2"/>
          </rPr>
          <t xml:space="preserve"> Reeks, leeftijd, poule, terrein</t>
        </r>
        <r>
          <rPr>
            <sz val="10"/>
            <color indexed="81"/>
            <rFont val="Tahoma"/>
            <family val="2"/>
          </rPr>
          <t xml:space="preserve">.Typ de </t>
        </r>
        <r>
          <rPr>
            <b/>
            <sz val="10"/>
            <color indexed="81"/>
            <rFont val="Tahoma"/>
            <family val="2"/>
          </rPr>
          <t>volgnrs</t>
        </r>
        <r>
          <rPr>
            <sz val="10"/>
            <color indexed="81"/>
            <rFont val="Tahoma"/>
            <family val="2"/>
          </rPr>
          <t xml:space="preserve"> in. Naam en club worden automatisch ingevuld. Doorstreep de overtollige poeles. </t>
        </r>
        <r>
          <rPr>
            <b/>
            <sz val="10"/>
            <color indexed="81"/>
            <rFont val="Tahoma"/>
            <family val="2"/>
          </rPr>
          <t>Uitslagen</t>
        </r>
        <r>
          <rPr>
            <sz val="10"/>
            <color indexed="81"/>
            <rFont val="Tahoma"/>
            <family val="2"/>
          </rPr>
          <t xml:space="preserve"> invullen. De punten worden automatisch ingevuld. Geef zelf de </t>
        </r>
        <r>
          <rPr>
            <b/>
            <sz val="10"/>
            <color indexed="81"/>
            <rFont val="Tahoma"/>
            <family val="2"/>
          </rPr>
          <t>rangschikking</t>
        </r>
        <r>
          <rPr>
            <sz val="10"/>
            <color indexed="81"/>
            <rFont val="Tahoma"/>
            <family val="2"/>
          </rPr>
          <t xml:space="preserve"> en vul het </t>
        </r>
        <r>
          <rPr>
            <b/>
            <sz val="10"/>
            <color indexed="81"/>
            <rFont val="Tahoma"/>
            <family val="2"/>
          </rPr>
          <t>volgnr</t>
        </r>
        <r>
          <rPr>
            <sz val="10"/>
            <color indexed="81"/>
            <rFont val="Tahoma"/>
            <family val="2"/>
          </rPr>
          <t xml:space="preserve"> van de </t>
        </r>
        <r>
          <rPr>
            <b/>
            <sz val="10"/>
            <color indexed="81"/>
            <rFont val="Tahoma"/>
            <family val="2"/>
          </rPr>
          <t>poulewinnaar</t>
        </r>
        <r>
          <rPr>
            <sz val="10"/>
            <color indexed="81"/>
            <rFont val="Tahoma"/>
            <family val="2"/>
          </rPr>
          <t xml:space="preserve"> in. Naam en club worden automatisch ingevuld.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6" authorId="0" shapeId="0" xr:uid="{D914940E-5614-47CE-9044-1EAF1A58E60F}">
      <text>
        <r>
          <rPr>
            <sz val="10"/>
            <color indexed="81"/>
            <rFont val="Tahoma"/>
            <family val="2"/>
          </rPr>
          <t>Vul in:</t>
        </r>
        <r>
          <rPr>
            <b/>
            <sz val="10"/>
            <color indexed="81"/>
            <rFont val="Tahoma"/>
            <family val="2"/>
          </rPr>
          <t xml:space="preserve"> Reeks, leeftijd, poule, terrein</t>
        </r>
        <r>
          <rPr>
            <sz val="10"/>
            <color indexed="81"/>
            <rFont val="Tahoma"/>
            <family val="2"/>
          </rPr>
          <t xml:space="preserve">.Typ de </t>
        </r>
        <r>
          <rPr>
            <b/>
            <sz val="10"/>
            <color indexed="81"/>
            <rFont val="Tahoma"/>
            <family val="2"/>
          </rPr>
          <t>volgnrs</t>
        </r>
        <r>
          <rPr>
            <sz val="10"/>
            <color indexed="81"/>
            <rFont val="Tahoma"/>
            <family val="2"/>
          </rPr>
          <t xml:space="preserve"> in. Naam en club worden automatisch ingevuld. Doorstreep de overtollige poeles. </t>
        </r>
        <r>
          <rPr>
            <b/>
            <sz val="10"/>
            <color indexed="81"/>
            <rFont val="Tahoma"/>
            <family val="2"/>
          </rPr>
          <t>Uitslagen</t>
        </r>
        <r>
          <rPr>
            <sz val="10"/>
            <color indexed="81"/>
            <rFont val="Tahoma"/>
            <family val="2"/>
          </rPr>
          <t xml:space="preserve"> invullen. De punten worden automatisch ingevuld. Geef zelf de </t>
        </r>
        <r>
          <rPr>
            <b/>
            <sz val="10"/>
            <color indexed="81"/>
            <rFont val="Tahoma"/>
            <family val="2"/>
          </rPr>
          <t>rangschikking</t>
        </r>
        <r>
          <rPr>
            <sz val="10"/>
            <color indexed="81"/>
            <rFont val="Tahoma"/>
            <family val="2"/>
          </rPr>
          <t xml:space="preserve"> en vul het </t>
        </r>
        <r>
          <rPr>
            <b/>
            <sz val="10"/>
            <color indexed="81"/>
            <rFont val="Tahoma"/>
            <family val="2"/>
          </rPr>
          <t>volgnr</t>
        </r>
        <r>
          <rPr>
            <sz val="10"/>
            <color indexed="81"/>
            <rFont val="Tahoma"/>
            <family val="2"/>
          </rPr>
          <t xml:space="preserve"> van de </t>
        </r>
        <r>
          <rPr>
            <b/>
            <sz val="10"/>
            <color indexed="81"/>
            <rFont val="Tahoma"/>
            <family val="2"/>
          </rPr>
          <t>poulewinnaar</t>
        </r>
        <r>
          <rPr>
            <sz val="10"/>
            <color indexed="81"/>
            <rFont val="Tahoma"/>
            <family val="2"/>
          </rPr>
          <t xml:space="preserve"> in. Naam en club worden automatisch ingevuld.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22" authorId="0" shapeId="0" xr:uid="{3562314B-1DD1-41BA-809A-271DC68002BD}">
      <text>
        <r>
          <rPr>
            <sz val="10"/>
            <color indexed="81"/>
            <rFont val="Tahoma"/>
            <family val="2"/>
          </rPr>
          <t>Vul in:</t>
        </r>
        <r>
          <rPr>
            <b/>
            <sz val="10"/>
            <color indexed="81"/>
            <rFont val="Tahoma"/>
            <family val="2"/>
          </rPr>
          <t xml:space="preserve"> Reeks, leeftijd, poule, terrein</t>
        </r>
        <r>
          <rPr>
            <sz val="10"/>
            <color indexed="81"/>
            <rFont val="Tahoma"/>
            <family val="2"/>
          </rPr>
          <t xml:space="preserve">.Typ de </t>
        </r>
        <r>
          <rPr>
            <b/>
            <sz val="10"/>
            <color indexed="81"/>
            <rFont val="Tahoma"/>
            <family val="2"/>
          </rPr>
          <t>volgnrs</t>
        </r>
        <r>
          <rPr>
            <sz val="10"/>
            <color indexed="81"/>
            <rFont val="Tahoma"/>
            <family val="2"/>
          </rPr>
          <t xml:space="preserve"> in. Naam en club worden automatisch ingevuld. Doorstreep de overtollige poeles. </t>
        </r>
        <r>
          <rPr>
            <b/>
            <sz val="10"/>
            <color indexed="81"/>
            <rFont val="Tahoma"/>
            <family val="2"/>
          </rPr>
          <t>Uitslagen</t>
        </r>
        <r>
          <rPr>
            <sz val="10"/>
            <color indexed="81"/>
            <rFont val="Tahoma"/>
            <family val="2"/>
          </rPr>
          <t xml:space="preserve"> invullen. De punten worden automatisch ingevuld. Geef zelf de </t>
        </r>
        <r>
          <rPr>
            <b/>
            <sz val="10"/>
            <color indexed="81"/>
            <rFont val="Tahoma"/>
            <family val="2"/>
          </rPr>
          <t>rangschikking</t>
        </r>
        <r>
          <rPr>
            <sz val="10"/>
            <color indexed="81"/>
            <rFont val="Tahoma"/>
            <family val="2"/>
          </rPr>
          <t xml:space="preserve"> en vul het </t>
        </r>
        <r>
          <rPr>
            <b/>
            <sz val="10"/>
            <color indexed="81"/>
            <rFont val="Tahoma"/>
            <family val="2"/>
          </rPr>
          <t>volgnr</t>
        </r>
        <r>
          <rPr>
            <sz val="10"/>
            <color indexed="81"/>
            <rFont val="Tahoma"/>
            <family val="2"/>
          </rPr>
          <t xml:space="preserve"> van de </t>
        </r>
        <r>
          <rPr>
            <b/>
            <sz val="10"/>
            <color indexed="81"/>
            <rFont val="Tahoma"/>
            <family val="2"/>
          </rPr>
          <t>poulewinnaar</t>
        </r>
        <r>
          <rPr>
            <sz val="10"/>
            <color indexed="81"/>
            <rFont val="Tahoma"/>
            <family val="2"/>
          </rPr>
          <t xml:space="preserve"> in. Naam en club worden automatisch ingevuld.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48" authorId="0" shapeId="0" xr:uid="{64689366-0D7C-4670-9802-665348077FF7}">
      <text>
        <r>
          <rPr>
            <sz val="10"/>
            <color indexed="81"/>
            <rFont val="Tahoma"/>
            <family val="2"/>
          </rPr>
          <t>Vul in:</t>
        </r>
        <r>
          <rPr>
            <b/>
            <sz val="10"/>
            <color indexed="81"/>
            <rFont val="Tahoma"/>
            <family val="2"/>
          </rPr>
          <t xml:space="preserve"> Reeks, leeftijd, poule, terrein</t>
        </r>
        <r>
          <rPr>
            <sz val="10"/>
            <color indexed="81"/>
            <rFont val="Tahoma"/>
            <family val="2"/>
          </rPr>
          <t xml:space="preserve">.Typ de </t>
        </r>
        <r>
          <rPr>
            <b/>
            <sz val="10"/>
            <color indexed="81"/>
            <rFont val="Tahoma"/>
            <family val="2"/>
          </rPr>
          <t>volgnrs</t>
        </r>
        <r>
          <rPr>
            <sz val="10"/>
            <color indexed="81"/>
            <rFont val="Tahoma"/>
            <family val="2"/>
          </rPr>
          <t xml:space="preserve"> in. Naam en club worden automatisch ingevuld. Doorstreep de overtollige poeles. </t>
        </r>
        <r>
          <rPr>
            <b/>
            <sz val="10"/>
            <color indexed="81"/>
            <rFont val="Tahoma"/>
            <family val="2"/>
          </rPr>
          <t>Uitslagen</t>
        </r>
        <r>
          <rPr>
            <sz val="10"/>
            <color indexed="81"/>
            <rFont val="Tahoma"/>
            <family val="2"/>
          </rPr>
          <t xml:space="preserve"> invullen. De punten worden automatisch ingevuld. Geef zelf de </t>
        </r>
        <r>
          <rPr>
            <b/>
            <sz val="10"/>
            <color indexed="81"/>
            <rFont val="Tahoma"/>
            <family val="2"/>
          </rPr>
          <t>rangschikking</t>
        </r>
        <r>
          <rPr>
            <sz val="10"/>
            <color indexed="81"/>
            <rFont val="Tahoma"/>
            <family val="2"/>
          </rPr>
          <t xml:space="preserve"> en vul het </t>
        </r>
        <r>
          <rPr>
            <b/>
            <sz val="10"/>
            <color indexed="81"/>
            <rFont val="Tahoma"/>
            <family val="2"/>
          </rPr>
          <t>volgnr</t>
        </r>
        <r>
          <rPr>
            <sz val="10"/>
            <color indexed="81"/>
            <rFont val="Tahoma"/>
            <family val="2"/>
          </rPr>
          <t xml:space="preserve"> van de </t>
        </r>
        <r>
          <rPr>
            <b/>
            <sz val="10"/>
            <color indexed="81"/>
            <rFont val="Tahoma"/>
            <family val="2"/>
          </rPr>
          <t>poulewinnaar</t>
        </r>
        <r>
          <rPr>
            <sz val="10"/>
            <color indexed="81"/>
            <rFont val="Tahoma"/>
            <family val="2"/>
          </rPr>
          <t xml:space="preserve"> in. Naam en club worden automatisch ingevuld.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 doms</author>
  </authors>
  <commentList>
    <comment ref="A1" authorId="0" shapeId="0" xr:uid="{5EA0FD53-F2EA-4797-AE37-CA56E4A13294}">
      <text>
        <r>
          <rPr>
            <sz val="10"/>
            <color indexed="81"/>
            <rFont val="Tahoma"/>
            <family val="2"/>
          </rPr>
          <t>Vul in:</t>
        </r>
        <r>
          <rPr>
            <b/>
            <sz val="10"/>
            <color indexed="81"/>
            <rFont val="Tahoma"/>
            <family val="2"/>
          </rPr>
          <t xml:space="preserve"> Reeks, leeftijd, poule, terrein</t>
        </r>
        <r>
          <rPr>
            <sz val="10"/>
            <color indexed="81"/>
            <rFont val="Tahoma"/>
            <family val="2"/>
          </rPr>
          <t xml:space="preserve">.Typ de </t>
        </r>
        <r>
          <rPr>
            <b/>
            <sz val="10"/>
            <color indexed="81"/>
            <rFont val="Tahoma"/>
            <family val="2"/>
          </rPr>
          <t>volgnrs</t>
        </r>
        <r>
          <rPr>
            <sz val="10"/>
            <color indexed="81"/>
            <rFont val="Tahoma"/>
            <family val="2"/>
          </rPr>
          <t xml:space="preserve"> in. Naam en club worden automatisch ingevuld. Doorstreep de overtollige poeles. </t>
        </r>
        <r>
          <rPr>
            <b/>
            <sz val="10"/>
            <color indexed="81"/>
            <rFont val="Tahoma"/>
            <family val="2"/>
          </rPr>
          <t>Uitslagen</t>
        </r>
        <r>
          <rPr>
            <sz val="10"/>
            <color indexed="81"/>
            <rFont val="Tahoma"/>
            <family val="2"/>
          </rPr>
          <t xml:space="preserve"> invullen. De punten worden automatisch ingevuld. Geef zelf de </t>
        </r>
        <r>
          <rPr>
            <b/>
            <sz val="10"/>
            <color indexed="81"/>
            <rFont val="Tahoma"/>
            <family val="2"/>
          </rPr>
          <t>rangschikking</t>
        </r>
        <r>
          <rPr>
            <sz val="10"/>
            <color indexed="81"/>
            <rFont val="Tahoma"/>
            <family val="2"/>
          </rPr>
          <t xml:space="preserve"> en vul het </t>
        </r>
        <r>
          <rPr>
            <b/>
            <sz val="10"/>
            <color indexed="81"/>
            <rFont val="Tahoma"/>
            <family val="2"/>
          </rPr>
          <t>volgnr</t>
        </r>
        <r>
          <rPr>
            <sz val="10"/>
            <color indexed="81"/>
            <rFont val="Tahoma"/>
            <family val="2"/>
          </rPr>
          <t xml:space="preserve"> van de </t>
        </r>
        <r>
          <rPr>
            <b/>
            <sz val="10"/>
            <color indexed="81"/>
            <rFont val="Tahoma"/>
            <family val="2"/>
          </rPr>
          <t>poulewinnaar</t>
        </r>
        <r>
          <rPr>
            <sz val="10"/>
            <color indexed="81"/>
            <rFont val="Tahoma"/>
            <family val="2"/>
          </rPr>
          <t xml:space="preserve"> in. Naam en club worden automatisch ingevuld.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7" authorId="0" shapeId="0" xr:uid="{C23C9A17-E61B-4493-90A9-C7A834DE2E3D}">
      <text>
        <r>
          <rPr>
            <sz val="10"/>
            <color indexed="81"/>
            <rFont val="Tahoma"/>
            <family val="2"/>
          </rPr>
          <t>Vul in:</t>
        </r>
        <r>
          <rPr>
            <b/>
            <sz val="10"/>
            <color indexed="81"/>
            <rFont val="Tahoma"/>
            <family val="2"/>
          </rPr>
          <t xml:space="preserve"> Reeks, leeftijd, poule, terrein</t>
        </r>
        <r>
          <rPr>
            <sz val="10"/>
            <color indexed="81"/>
            <rFont val="Tahoma"/>
            <family val="2"/>
          </rPr>
          <t xml:space="preserve">.Typ de </t>
        </r>
        <r>
          <rPr>
            <b/>
            <sz val="10"/>
            <color indexed="81"/>
            <rFont val="Tahoma"/>
            <family val="2"/>
          </rPr>
          <t>volgnrs</t>
        </r>
        <r>
          <rPr>
            <sz val="10"/>
            <color indexed="81"/>
            <rFont val="Tahoma"/>
            <family val="2"/>
          </rPr>
          <t xml:space="preserve"> in. Naam en club worden automatisch ingevuld. Doorstreep de overtollige poeles. </t>
        </r>
        <r>
          <rPr>
            <b/>
            <sz val="10"/>
            <color indexed="81"/>
            <rFont val="Tahoma"/>
            <family val="2"/>
          </rPr>
          <t>Uitslagen</t>
        </r>
        <r>
          <rPr>
            <sz val="10"/>
            <color indexed="81"/>
            <rFont val="Tahoma"/>
            <family val="2"/>
          </rPr>
          <t xml:space="preserve"> invullen. De punten worden automatisch ingevuld. Geef zelf de </t>
        </r>
        <r>
          <rPr>
            <b/>
            <sz val="10"/>
            <color indexed="81"/>
            <rFont val="Tahoma"/>
            <family val="2"/>
          </rPr>
          <t>rangschikking</t>
        </r>
        <r>
          <rPr>
            <sz val="10"/>
            <color indexed="81"/>
            <rFont val="Tahoma"/>
            <family val="2"/>
          </rPr>
          <t xml:space="preserve"> en vul het </t>
        </r>
        <r>
          <rPr>
            <b/>
            <sz val="10"/>
            <color indexed="81"/>
            <rFont val="Tahoma"/>
            <family val="2"/>
          </rPr>
          <t>volgnr</t>
        </r>
        <r>
          <rPr>
            <sz val="10"/>
            <color indexed="81"/>
            <rFont val="Tahoma"/>
            <family val="2"/>
          </rPr>
          <t xml:space="preserve"> van de </t>
        </r>
        <r>
          <rPr>
            <b/>
            <sz val="10"/>
            <color indexed="81"/>
            <rFont val="Tahoma"/>
            <family val="2"/>
          </rPr>
          <t>poulewinnaar</t>
        </r>
        <r>
          <rPr>
            <sz val="10"/>
            <color indexed="81"/>
            <rFont val="Tahoma"/>
            <family val="2"/>
          </rPr>
          <t xml:space="preserve"> in. Naam en club worden automatisch ingevuld.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3" authorId="0" shapeId="0" xr:uid="{68270645-4067-457C-A729-5622E79075A1}">
      <text>
        <r>
          <rPr>
            <sz val="10"/>
            <color indexed="81"/>
            <rFont val="Tahoma"/>
            <family val="2"/>
          </rPr>
          <t>Vul in:</t>
        </r>
        <r>
          <rPr>
            <b/>
            <sz val="10"/>
            <color indexed="81"/>
            <rFont val="Tahoma"/>
            <family val="2"/>
          </rPr>
          <t xml:space="preserve"> Reeks, leeftijd, poule, terrein</t>
        </r>
        <r>
          <rPr>
            <sz val="10"/>
            <color indexed="81"/>
            <rFont val="Tahoma"/>
            <family val="2"/>
          </rPr>
          <t xml:space="preserve">.Typ de </t>
        </r>
        <r>
          <rPr>
            <b/>
            <sz val="10"/>
            <color indexed="81"/>
            <rFont val="Tahoma"/>
            <family val="2"/>
          </rPr>
          <t>volgnrs</t>
        </r>
        <r>
          <rPr>
            <sz val="10"/>
            <color indexed="81"/>
            <rFont val="Tahoma"/>
            <family val="2"/>
          </rPr>
          <t xml:space="preserve"> in. Naam en club worden automatisch ingevuld. Doorstreep de overtollige poeles. </t>
        </r>
        <r>
          <rPr>
            <b/>
            <sz val="10"/>
            <color indexed="81"/>
            <rFont val="Tahoma"/>
            <family val="2"/>
          </rPr>
          <t>Uitslagen</t>
        </r>
        <r>
          <rPr>
            <sz val="10"/>
            <color indexed="81"/>
            <rFont val="Tahoma"/>
            <family val="2"/>
          </rPr>
          <t xml:space="preserve"> invullen. De punten worden automatisch ingevuld. Geef zelf de </t>
        </r>
        <r>
          <rPr>
            <b/>
            <sz val="10"/>
            <color indexed="81"/>
            <rFont val="Tahoma"/>
            <family val="2"/>
          </rPr>
          <t>rangschikking</t>
        </r>
        <r>
          <rPr>
            <sz val="10"/>
            <color indexed="81"/>
            <rFont val="Tahoma"/>
            <family val="2"/>
          </rPr>
          <t xml:space="preserve"> en vul het </t>
        </r>
        <r>
          <rPr>
            <b/>
            <sz val="10"/>
            <color indexed="81"/>
            <rFont val="Tahoma"/>
            <family val="2"/>
          </rPr>
          <t>volgnr</t>
        </r>
        <r>
          <rPr>
            <sz val="10"/>
            <color indexed="81"/>
            <rFont val="Tahoma"/>
            <family val="2"/>
          </rPr>
          <t xml:space="preserve"> van de </t>
        </r>
        <r>
          <rPr>
            <b/>
            <sz val="10"/>
            <color indexed="81"/>
            <rFont val="Tahoma"/>
            <family val="2"/>
          </rPr>
          <t>poulewinnaar</t>
        </r>
        <r>
          <rPr>
            <sz val="10"/>
            <color indexed="81"/>
            <rFont val="Tahoma"/>
            <family val="2"/>
          </rPr>
          <t xml:space="preserve"> in. Naam en club worden automatisch ingevuld.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89" authorId="0" shapeId="0" xr:uid="{0542ABB1-E6F0-44DA-AB7A-4154B5DE4ED2}">
      <text>
        <r>
          <rPr>
            <sz val="10"/>
            <color indexed="81"/>
            <rFont val="Tahoma"/>
            <family val="2"/>
          </rPr>
          <t>Vul in:</t>
        </r>
        <r>
          <rPr>
            <b/>
            <sz val="10"/>
            <color indexed="81"/>
            <rFont val="Tahoma"/>
            <family val="2"/>
          </rPr>
          <t xml:space="preserve"> Reeks, leeftijd, poule, terrein</t>
        </r>
        <r>
          <rPr>
            <sz val="10"/>
            <color indexed="81"/>
            <rFont val="Tahoma"/>
            <family val="2"/>
          </rPr>
          <t xml:space="preserve">.Typ de </t>
        </r>
        <r>
          <rPr>
            <b/>
            <sz val="10"/>
            <color indexed="81"/>
            <rFont val="Tahoma"/>
            <family val="2"/>
          </rPr>
          <t>volgnrs</t>
        </r>
        <r>
          <rPr>
            <sz val="10"/>
            <color indexed="81"/>
            <rFont val="Tahoma"/>
            <family val="2"/>
          </rPr>
          <t xml:space="preserve"> in. Naam en club worden automatisch ingevuld. Doorstreep de overtollige poeles. </t>
        </r>
        <r>
          <rPr>
            <b/>
            <sz val="10"/>
            <color indexed="81"/>
            <rFont val="Tahoma"/>
            <family val="2"/>
          </rPr>
          <t>Uitslagen</t>
        </r>
        <r>
          <rPr>
            <sz val="10"/>
            <color indexed="81"/>
            <rFont val="Tahoma"/>
            <family val="2"/>
          </rPr>
          <t xml:space="preserve"> invullen. De punten worden automatisch ingevuld. Geef zelf de </t>
        </r>
        <r>
          <rPr>
            <b/>
            <sz val="10"/>
            <color indexed="81"/>
            <rFont val="Tahoma"/>
            <family val="2"/>
          </rPr>
          <t>rangschikking</t>
        </r>
        <r>
          <rPr>
            <sz val="10"/>
            <color indexed="81"/>
            <rFont val="Tahoma"/>
            <family val="2"/>
          </rPr>
          <t xml:space="preserve"> en vul het </t>
        </r>
        <r>
          <rPr>
            <b/>
            <sz val="10"/>
            <color indexed="81"/>
            <rFont val="Tahoma"/>
            <family val="2"/>
          </rPr>
          <t>volgnr</t>
        </r>
        <r>
          <rPr>
            <sz val="10"/>
            <color indexed="81"/>
            <rFont val="Tahoma"/>
            <family val="2"/>
          </rPr>
          <t xml:space="preserve"> van de </t>
        </r>
        <r>
          <rPr>
            <b/>
            <sz val="10"/>
            <color indexed="81"/>
            <rFont val="Tahoma"/>
            <family val="2"/>
          </rPr>
          <t>poulewinnaar</t>
        </r>
        <r>
          <rPr>
            <sz val="10"/>
            <color indexed="81"/>
            <rFont val="Tahoma"/>
            <family val="2"/>
          </rPr>
          <t xml:space="preserve"> in. Naam en club worden automatisch ingevuld.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5" authorId="0" shapeId="0" xr:uid="{C4DC299F-A3C3-4FE4-8BA5-8FCA3764CE05}">
      <text>
        <r>
          <rPr>
            <sz val="10"/>
            <color indexed="81"/>
            <rFont val="Tahoma"/>
            <family val="2"/>
          </rPr>
          <t>Vul in:</t>
        </r>
        <r>
          <rPr>
            <b/>
            <sz val="10"/>
            <color indexed="81"/>
            <rFont val="Tahoma"/>
            <family val="2"/>
          </rPr>
          <t xml:space="preserve"> Reeks, leeftijd, poule, terrein</t>
        </r>
        <r>
          <rPr>
            <sz val="10"/>
            <color indexed="81"/>
            <rFont val="Tahoma"/>
            <family val="2"/>
          </rPr>
          <t xml:space="preserve">.Typ de </t>
        </r>
        <r>
          <rPr>
            <b/>
            <sz val="10"/>
            <color indexed="81"/>
            <rFont val="Tahoma"/>
            <family val="2"/>
          </rPr>
          <t>volgnrs</t>
        </r>
        <r>
          <rPr>
            <sz val="10"/>
            <color indexed="81"/>
            <rFont val="Tahoma"/>
            <family val="2"/>
          </rPr>
          <t xml:space="preserve"> in. Naam en club worden automatisch ingevuld. Doorstreep de overtollige poeles. </t>
        </r>
        <r>
          <rPr>
            <b/>
            <sz val="10"/>
            <color indexed="81"/>
            <rFont val="Tahoma"/>
            <family val="2"/>
          </rPr>
          <t>Uitslagen</t>
        </r>
        <r>
          <rPr>
            <sz val="10"/>
            <color indexed="81"/>
            <rFont val="Tahoma"/>
            <family val="2"/>
          </rPr>
          <t xml:space="preserve"> invullen. De punten worden automatisch ingevuld. Geef zelf de </t>
        </r>
        <r>
          <rPr>
            <b/>
            <sz val="10"/>
            <color indexed="81"/>
            <rFont val="Tahoma"/>
            <family val="2"/>
          </rPr>
          <t>rangschikking</t>
        </r>
        <r>
          <rPr>
            <sz val="10"/>
            <color indexed="81"/>
            <rFont val="Tahoma"/>
            <family val="2"/>
          </rPr>
          <t xml:space="preserve"> en vul het </t>
        </r>
        <r>
          <rPr>
            <b/>
            <sz val="10"/>
            <color indexed="81"/>
            <rFont val="Tahoma"/>
            <family val="2"/>
          </rPr>
          <t>volgnr</t>
        </r>
        <r>
          <rPr>
            <sz val="10"/>
            <color indexed="81"/>
            <rFont val="Tahoma"/>
            <family val="2"/>
          </rPr>
          <t xml:space="preserve"> van de </t>
        </r>
        <r>
          <rPr>
            <b/>
            <sz val="10"/>
            <color indexed="81"/>
            <rFont val="Tahoma"/>
            <family val="2"/>
          </rPr>
          <t>poulewinnaar</t>
        </r>
        <r>
          <rPr>
            <sz val="10"/>
            <color indexed="81"/>
            <rFont val="Tahoma"/>
            <family val="2"/>
          </rPr>
          <t xml:space="preserve"> in. Naam en club worden automatisch ingevuld.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41" authorId="0" shapeId="0" xr:uid="{C1409198-8741-4842-8A91-B26E0256FD33}">
      <text>
        <r>
          <rPr>
            <sz val="10"/>
            <color indexed="81"/>
            <rFont val="Tahoma"/>
            <family val="2"/>
          </rPr>
          <t>Vul in:</t>
        </r>
        <r>
          <rPr>
            <b/>
            <sz val="10"/>
            <color indexed="81"/>
            <rFont val="Tahoma"/>
            <family val="2"/>
          </rPr>
          <t xml:space="preserve"> Reeks, leeftijd, poule, terrein</t>
        </r>
        <r>
          <rPr>
            <sz val="10"/>
            <color indexed="81"/>
            <rFont val="Tahoma"/>
            <family val="2"/>
          </rPr>
          <t xml:space="preserve">.Typ de </t>
        </r>
        <r>
          <rPr>
            <b/>
            <sz val="10"/>
            <color indexed="81"/>
            <rFont val="Tahoma"/>
            <family val="2"/>
          </rPr>
          <t>volgnrs</t>
        </r>
        <r>
          <rPr>
            <sz val="10"/>
            <color indexed="81"/>
            <rFont val="Tahoma"/>
            <family val="2"/>
          </rPr>
          <t xml:space="preserve"> in. Naam en club worden automatisch ingevuld. Doorstreep de overtollige poeles. </t>
        </r>
        <r>
          <rPr>
            <b/>
            <sz val="10"/>
            <color indexed="81"/>
            <rFont val="Tahoma"/>
            <family val="2"/>
          </rPr>
          <t>Uitslagen</t>
        </r>
        <r>
          <rPr>
            <sz val="10"/>
            <color indexed="81"/>
            <rFont val="Tahoma"/>
            <family val="2"/>
          </rPr>
          <t xml:space="preserve"> invullen. De punten worden automatisch ingevuld. Geef zelf de </t>
        </r>
        <r>
          <rPr>
            <b/>
            <sz val="10"/>
            <color indexed="81"/>
            <rFont val="Tahoma"/>
            <family val="2"/>
          </rPr>
          <t>rangschikking</t>
        </r>
        <r>
          <rPr>
            <sz val="10"/>
            <color indexed="81"/>
            <rFont val="Tahoma"/>
            <family val="2"/>
          </rPr>
          <t xml:space="preserve"> en vul het </t>
        </r>
        <r>
          <rPr>
            <b/>
            <sz val="10"/>
            <color indexed="81"/>
            <rFont val="Tahoma"/>
            <family val="2"/>
          </rPr>
          <t>volgnr</t>
        </r>
        <r>
          <rPr>
            <sz val="10"/>
            <color indexed="81"/>
            <rFont val="Tahoma"/>
            <family val="2"/>
          </rPr>
          <t xml:space="preserve"> van de </t>
        </r>
        <r>
          <rPr>
            <b/>
            <sz val="10"/>
            <color indexed="81"/>
            <rFont val="Tahoma"/>
            <family val="2"/>
          </rPr>
          <t>poulewinnaar</t>
        </r>
        <r>
          <rPr>
            <sz val="10"/>
            <color indexed="81"/>
            <rFont val="Tahoma"/>
            <family val="2"/>
          </rPr>
          <t xml:space="preserve"> in. Naam en club worden automatisch ingevuld.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 doms</author>
  </authors>
  <commentList>
    <comment ref="A1" authorId="0" shapeId="0" xr:uid="{0C1D2013-8F48-44A5-B665-2730BE5E7E7B}">
      <text>
        <r>
          <rPr>
            <sz val="10"/>
            <color indexed="81"/>
            <rFont val="Tahoma"/>
            <family val="2"/>
          </rPr>
          <t>Vul in:</t>
        </r>
        <r>
          <rPr>
            <b/>
            <sz val="10"/>
            <color indexed="81"/>
            <rFont val="Tahoma"/>
            <family val="2"/>
          </rPr>
          <t xml:space="preserve"> Reeks, terrein </t>
        </r>
        <r>
          <rPr>
            <sz val="10"/>
            <color indexed="81"/>
            <rFont val="Tahoma"/>
            <family val="2"/>
          </rPr>
          <t xml:space="preserve">en de </t>
        </r>
        <r>
          <rPr>
            <b/>
            <sz val="10"/>
            <color indexed="81"/>
            <rFont val="Tahoma"/>
            <family val="2"/>
          </rPr>
          <t>volgnrs</t>
        </r>
        <r>
          <rPr>
            <sz val="10"/>
            <color indexed="81"/>
            <rFont val="Tahoma"/>
            <family val="2"/>
          </rPr>
          <t xml:space="preserve"> in. Naam en club worden automatisch ingevuld. Doorstreep de overtollige poeles. </t>
        </r>
        <r>
          <rPr>
            <b/>
            <sz val="10"/>
            <color indexed="81"/>
            <rFont val="Tahoma"/>
            <family val="2"/>
          </rPr>
          <t>Uitslagen</t>
        </r>
        <r>
          <rPr>
            <sz val="10"/>
            <color indexed="81"/>
            <rFont val="Tahoma"/>
            <family val="2"/>
          </rPr>
          <t xml:space="preserve"> invullen. De punten worden automatisch ingevuld. Geef zelf de </t>
        </r>
        <r>
          <rPr>
            <b/>
            <sz val="10"/>
            <color indexed="81"/>
            <rFont val="Tahoma"/>
            <family val="2"/>
          </rPr>
          <t>rangschikking</t>
        </r>
        <r>
          <rPr>
            <sz val="10"/>
            <color indexed="81"/>
            <rFont val="Tahoma"/>
            <family val="2"/>
          </rPr>
          <t xml:space="preserve"> en vul het </t>
        </r>
        <r>
          <rPr>
            <b/>
            <sz val="10"/>
            <color indexed="81"/>
            <rFont val="Tahoma"/>
            <family val="2"/>
          </rPr>
          <t>volgnr</t>
        </r>
        <r>
          <rPr>
            <sz val="10"/>
            <color indexed="81"/>
            <rFont val="Tahoma"/>
            <family val="2"/>
          </rPr>
          <t xml:space="preserve"> van de </t>
        </r>
        <r>
          <rPr>
            <b/>
            <sz val="10"/>
            <color indexed="81"/>
            <rFont val="Tahoma"/>
            <family val="2"/>
          </rPr>
          <t>poulewinnaar</t>
        </r>
        <r>
          <rPr>
            <sz val="10"/>
            <color indexed="81"/>
            <rFont val="Tahoma"/>
            <family val="2"/>
          </rPr>
          <t xml:space="preserve"> in. Naam en club worden automatisch ingevuld.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 doms</author>
  </authors>
  <commentList>
    <comment ref="A1" authorId="0" shapeId="0" xr:uid="{E8F7BAA3-EBA5-4241-B302-C8714D9DE697}">
      <text>
        <r>
          <rPr>
            <sz val="10"/>
            <color indexed="81"/>
            <rFont val="Tahoma"/>
            <family val="2"/>
          </rPr>
          <t>Vul in:</t>
        </r>
        <r>
          <rPr>
            <b/>
            <sz val="10"/>
            <color indexed="81"/>
            <rFont val="Tahoma"/>
            <family val="2"/>
          </rPr>
          <t xml:space="preserve"> Reeks, leeftijd, poule, terrein</t>
        </r>
        <r>
          <rPr>
            <sz val="10"/>
            <color indexed="81"/>
            <rFont val="Tahoma"/>
            <family val="2"/>
          </rPr>
          <t xml:space="preserve">.Typ de </t>
        </r>
        <r>
          <rPr>
            <b/>
            <sz val="10"/>
            <color indexed="81"/>
            <rFont val="Tahoma"/>
            <family val="2"/>
          </rPr>
          <t>volgnrs</t>
        </r>
        <r>
          <rPr>
            <sz val="10"/>
            <color indexed="81"/>
            <rFont val="Tahoma"/>
            <family val="2"/>
          </rPr>
          <t xml:space="preserve"> in. Naam en club worden automatisch ingevuld. Doorstreep de overtollige poeles. </t>
        </r>
        <r>
          <rPr>
            <b/>
            <sz val="10"/>
            <color indexed="81"/>
            <rFont val="Tahoma"/>
            <family val="2"/>
          </rPr>
          <t>Uitslagen</t>
        </r>
        <r>
          <rPr>
            <sz val="10"/>
            <color indexed="81"/>
            <rFont val="Tahoma"/>
            <family val="2"/>
          </rPr>
          <t xml:space="preserve"> invullen. De punten worden automatisch ingevuld. Geef zelf de </t>
        </r>
        <r>
          <rPr>
            <b/>
            <sz val="10"/>
            <color indexed="81"/>
            <rFont val="Tahoma"/>
            <family val="2"/>
          </rPr>
          <t>rangschikking</t>
        </r>
        <r>
          <rPr>
            <sz val="10"/>
            <color indexed="81"/>
            <rFont val="Tahoma"/>
            <family val="2"/>
          </rPr>
          <t xml:space="preserve"> en vul het </t>
        </r>
        <r>
          <rPr>
            <b/>
            <sz val="10"/>
            <color indexed="81"/>
            <rFont val="Tahoma"/>
            <family val="2"/>
          </rPr>
          <t>volgnr</t>
        </r>
        <r>
          <rPr>
            <sz val="10"/>
            <color indexed="81"/>
            <rFont val="Tahoma"/>
            <family val="2"/>
          </rPr>
          <t xml:space="preserve"> van de </t>
        </r>
        <r>
          <rPr>
            <b/>
            <sz val="10"/>
            <color indexed="81"/>
            <rFont val="Tahoma"/>
            <family val="2"/>
          </rPr>
          <t>poulewinnaar</t>
        </r>
        <r>
          <rPr>
            <sz val="10"/>
            <color indexed="81"/>
            <rFont val="Tahoma"/>
            <family val="2"/>
          </rPr>
          <t xml:space="preserve"> in. Naam en club worden automatisch ingevuld.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 doms</author>
  </authors>
  <commentList>
    <comment ref="A1" authorId="0" shapeId="0" xr:uid="{6A6A9D64-9F8F-4B11-920D-97A7DEB33EF7}">
      <text>
        <r>
          <rPr>
            <sz val="10"/>
            <color indexed="81"/>
            <rFont val="Tahoma"/>
            <family val="2"/>
          </rPr>
          <t>Vul in:</t>
        </r>
        <r>
          <rPr>
            <b/>
            <sz val="10"/>
            <color indexed="81"/>
            <rFont val="Tahoma"/>
            <family val="2"/>
          </rPr>
          <t xml:space="preserve"> Reeks, leeftijd, poule, terrein</t>
        </r>
        <r>
          <rPr>
            <sz val="10"/>
            <color indexed="81"/>
            <rFont val="Tahoma"/>
            <family val="2"/>
          </rPr>
          <t xml:space="preserve">.Typ de </t>
        </r>
        <r>
          <rPr>
            <b/>
            <sz val="10"/>
            <color indexed="81"/>
            <rFont val="Tahoma"/>
            <family val="2"/>
          </rPr>
          <t>volgnrs</t>
        </r>
        <r>
          <rPr>
            <sz val="10"/>
            <color indexed="81"/>
            <rFont val="Tahoma"/>
            <family val="2"/>
          </rPr>
          <t xml:space="preserve"> in. Naam en club worden automatisch ingevuld. Doorstreep de overtollige poeles. </t>
        </r>
        <r>
          <rPr>
            <b/>
            <sz val="10"/>
            <color indexed="81"/>
            <rFont val="Tahoma"/>
            <family val="2"/>
          </rPr>
          <t>Uitslagen</t>
        </r>
        <r>
          <rPr>
            <sz val="10"/>
            <color indexed="81"/>
            <rFont val="Tahoma"/>
            <family val="2"/>
          </rPr>
          <t xml:space="preserve"> invullen. De punten worden automatisch ingevuld. Geef zelf de </t>
        </r>
        <r>
          <rPr>
            <b/>
            <sz val="10"/>
            <color indexed="81"/>
            <rFont val="Tahoma"/>
            <family val="2"/>
          </rPr>
          <t>rangschikking</t>
        </r>
        <r>
          <rPr>
            <sz val="10"/>
            <color indexed="81"/>
            <rFont val="Tahoma"/>
            <family val="2"/>
          </rPr>
          <t xml:space="preserve"> en vul het </t>
        </r>
        <r>
          <rPr>
            <b/>
            <sz val="10"/>
            <color indexed="81"/>
            <rFont val="Tahoma"/>
            <family val="2"/>
          </rPr>
          <t>volgnr</t>
        </r>
        <r>
          <rPr>
            <sz val="10"/>
            <color indexed="81"/>
            <rFont val="Tahoma"/>
            <family val="2"/>
          </rPr>
          <t xml:space="preserve"> van de </t>
        </r>
        <r>
          <rPr>
            <b/>
            <sz val="10"/>
            <color indexed="81"/>
            <rFont val="Tahoma"/>
            <family val="2"/>
          </rPr>
          <t>poulewinnaar</t>
        </r>
        <r>
          <rPr>
            <sz val="10"/>
            <color indexed="81"/>
            <rFont val="Tahoma"/>
            <family val="2"/>
          </rPr>
          <t xml:space="preserve"> in. Naam en club worden automatisch ingevuld.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</rPr>
          <t xml:space="preserve">
</t>
        </r>
      </text>
    </comment>
    <comment ref="A39" authorId="0" shapeId="0" xr:uid="{237C3D7E-266E-4802-B267-B2F582D2AEBC}">
      <text>
        <r>
          <rPr>
            <sz val="10"/>
            <color indexed="81"/>
            <rFont val="Tahoma"/>
            <family val="2"/>
          </rPr>
          <t>Vul in:</t>
        </r>
        <r>
          <rPr>
            <b/>
            <sz val="10"/>
            <color indexed="81"/>
            <rFont val="Tahoma"/>
            <family val="2"/>
          </rPr>
          <t xml:space="preserve"> Reeks, leeftijd, poule, terrein</t>
        </r>
        <r>
          <rPr>
            <sz val="10"/>
            <color indexed="81"/>
            <rFont val="Tahoma"/>
            <family val="2"/>
          </rPr>
          <t xml:space="preserve">.Typ de </t>
        </r>
        <r>
          <rPr>
            <b/>
            <sz val="10"/>
            <color indexed="81"/>
            <rFont val="Tahoma"/>
            <family val="2"/>
          </rPr>
          <t>volgnrs</t>
        </r>
        <r>
          <rPr>
            <sz val="10"/>
            <color indexed="81"/>
            <rFont val="Tahoma"/>
            <family val="2"/>
          </rPr>
          <t xml:space="preserve"> in. Naam en club worden automatisch ingevuld. Doorstreep de overtollige poeles. </t>
        </r>
        <r>
          <rPr>
            <b/>
            <sz val="10"/>
            <color indexed="81"/>
            <rFont val="Tahoma"/>
            <family val="2"/>
          </rPr>
          <t>Uitslagen</t>
        </r>
        <r>
          <rPr>
            <sz val="10"/>
            <color indexed="81"/>
            <rFont val="Tahoma"/>
            <family val="2"/>
          </rPr>
          <t xml:space="preserve"> invullen. De punten worden automatisch ingevuld. Geef zelf de </t>
        </r>
        <r>
          <rPr>
            <b/>
            <sz val="10"/>
            <color indexed="81"/>
            <rFont val="Tahoma"/>
            <family val="2"/>
          </rPr>
          <t>rangschikking</t>
        </r>
        <r>
          <rPr>
            <sz val="10"/>
            <color indexed="81"/>
            <rFont val="Tahoma"/>
            <family val="2"/>
          </rPr>
          <t xml:space="preserve"> en vul het </t>
        </r>
        <r>
          <rPr>
            <b/>
            <sz val="10"/>
            <color indexed="81"/>
            <rFont val="Tahoma"/>
            <family val="2"/>
          </rPr>
          <t>volgnr</t>
        </r>
        <r>
          <rPr>
            <sz val="10"/>
            <color indexed="81"/>
            <rFont val="Tahoma"/>
            <family val="2"/>
          </rPr>
          <t xml:space="preserve"> van de </t>
        </r>
        <r>
          <rPr>
            <b/>
            <sz val="10"/>
            <color indexed="81"/>
            <rFont val="Tahoma"/>
            <family val="2"/>
          </rPr>
          <t>poulewinnaar</t>
        </r>
        <r>
          <rPr>
            <sz val="10"/>
            <color indexed="81"/>
            <rFont val="Tahoma"/>
            <family val="2"/>
          </rPr>
          <t xml:space="preserve"> in. Naam en club worden automatisch ingevuld.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</rPr>
          <t xml:space="preserve">
</t>
        </r>
      </text>
    </comment>
    <comment ref="A72" authorId="0" shapeId="0" xr:uid="{1CE80F72-4824-4D73-8E57-546E6C0BE571}">
      <text>
        <r>
          <rPr>
            <sz val="10"/>
            <color indexed="81"/>
            <rFont val="Tahoma"/>
            <family val="2"/>
          </rPr>
          <t>Vul in:</t>
        </r>
        <r>
          <rPr>
            <b/>
            <sz val="10"/>
            <color indexed="81"/>
            <rFont val="Tahoma"/>
            <family val="2"/>
          </rPr>
          <t xml:space="preserve"> Reeks, leeftijd, poule, terrein</t>
        </r>
        <r>
          <rPr>
            <sz val="10"/>
            <color indexed="81"/>
            <rFont val="Tahoma"/>
            <family val="2"/>
          </rPr>
          <t xml:space="preserve">.Typ de </t>
        </r>
        <r>
          <rPr>
            <b/>
            <sz val="10"/>
            <color indexed="81"/>
            <rFont val="Tahoma"/>
            <family val="2"/>
          </rPr>
          <t>volgnrs</t>
        </r>
        <r>
          <rPr>
            <sz val="10"/>
            <color indexed="81"/>
            <rFont val="Tahoma"/>
            <family val="2"/>
          </rPr>
          <t xml:space="preserve"> in. Naam en club worden automatisch ingevuld. Doorstreep de overtollige poeles. </t>
        </r>
        <r>
          <rPr>
            <b/>
            <sz val="10"/>
            <color indexed="81"/>
            <rFont val="Tahoma"/>
            <family val="2"/>
          </rPr>
          <t>Uitslagen</t>
        </r>
        <r>
          <rPr>
            <sz val="10"/>
            <color indexed="81"/>
            <rFont val="Tahoma"/>
            <family val="2"/>
          </rPr>
          <t xml:space="preserve"> invullen. De punten worden automatisch ingevuld. Geef zelf de </t>
        </r>
        <r>
          <rPr>
            <b/>
            <sz val="10"/>
            <color indexed="81"/>
            <rFont val="Tahoma"/>
            <family val="2"/>
          </rPr>
          <t>rangschikking</t>
        </r>
        <r>
          <rPr>
            <sz val="10"/>
            <color indexed="81"/>
            <rFont val="Tahoma"/>
            <family val="2"/>
          </rPr>
          <t xml:space="preserve"> en vul het </t>
        </r>
        <r>
          <rPr>
            <b/>
            <sz val="10"/>
            <color indexed="81"/>
            <rFont val="Tahoma"/>
            <family val="2"/>
          </rPr>
          <t>volgnr</t>
        </r>
        <r>
          <rPr>
            <sz val="10"/>
            <color indexed="81"/>
            <rFont val="Tahoma"/>
            <family val="2"/>
          </rPr>
          <t xml:space="preserve"> van de </t>
        </r>
        <r>
          <rPr>
            <b/>
            <sz val="10"/>
            <color indexed="81"/>
            <rFont val="Tahoma"/>
            <family val="2"/>
          </rPr>
          <t>poulewinnaar</t>
        </r>
        <r>
          <rPr>
            <sz val="10"/>
            <color indexed="81"/>
            <rFont val="Tahoma"/>
            <family val="2"/>
          </rPr>
          <t xml:space="preserve"> in. Naam en club worden automatisch ingevuld.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 doms</author>
  </authors>
  <commentList>
    <comment ref="A1" authorId="0" shapeId="0" xr:uid="{89E375D6-C6B1-4EF2-8F72-07EA9036E3AC}">
      <text>
        <r>
          <rPr>
            <sz val="10"/>
            <color indexed="81"/>
            <rFont val="Tahoma"/>
            <family val="2"/>
          </rPr>
          <t>Vul in:</t>
        </r>
        <r>
          <rPr>
            <b/>
            <sz val="10"/>
            <color indexed="81"/>
            <rFont val="Tahoma"/>
            <family val="2"/>
          </rPr>
          <t xml:space="preserve"> Reeks, leeftijd, poule, terrein</t>
        </r>
        <r>
          <rPr>
            <sz val="10"/>
            <color indexed="81"/>
            <rFont val="Tahoma"/>
            <family val="2"/>
          </rPr>
          <t xml:space="preserve">.Typ de </t>
        </r>
        <r>
          <rPr>
            <b/>
            <sz val="10"/>
            <color indexed="81"/>
            <rFont val="Tahoma"/>
            <family val="2"/>
          </rPr>
          <t>volgnrs</t>
        </r>
        <r>
          <rPr>
            <sz val="10"/>
            <color indexed="81"/>
            <rFont val="Tahoma"/>
            <family val="2"/>
          </rPr>
          <t xml:space="preserve"> in. Naam en club worden automatisch ingevuld. Doorstreep de overtollige poeles. </t>
        </r>
        <r>
          <rPr>
            <b/>
            <sz val="10"/>
            <color indexed="81"/>
            <rFont val="Tahoma"/>
            <family val="2"/>
          </rPr>
          <t>Uitslagen</t>
        </r>
        <r>
          <rPr>
            <sz val="10"/>
            <color indexed="81"/>
            <rFont val="Tahoma"/>
            <family val="2"/>
          </rPr>
          <t xml:space="preserve"> invullen. De punten worden automatisch ingevuld. Geef zelf de </t>
        </r>
        <r>
          <rPr>
            <b/>
            <sz val="10"/>
            <color indexed="81"/>
            <rFont val="Tahoma"/>
            <family val="2"/>
          </rPr>
          <t>rangschikking</t>
        </r>
        <r>
          <rPr>
            <sz val="10"/>
            <color indexed="81"/>
            <rFont val="Tahoma"/>
            <family val="2"/>
          </rPr>
          <t xml:space="preserve"> en vul het </t>
        </r>
        <r>
          <rPr>
            <b/>
            <sz val="10"/>
            <color indexed="81"/>
            <rFont val="Tahoma"/>
            <family val="2"/>
          </rPr>
          <t>volgnr</t>
        </r>
        <r>
          <rPr>
            <sz val="10"/>
            <color indexed="81"/>
            <rFont val="Tahoma"/>
            <family val="2"/>
          </rPr>
          <t xml:space="preserve"> van de </t>
        </r>
        <r>
          <rPr>
            <b/>
            <sz val="10"/>
            <color indexed="81"/>
            <rFont val="Tahoma"/>
            <family val="2"/>
          </rPr>
          <t>poulewinnaar</t>
        </r>
        <r>
          <rPr>
            <sz val="10"/>
            <color indexed="81"/>
            <rFont val="Tahoma"/>
            <family val="2"/>
          </rPr>
          <t xml:space="preserve"> in. Naam en club worden automatisch ingevuld.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7" authorId="0" shapeId="0" xr:uid="{9A27C832-A585-4A95-BD7B-AF97D75CD51D}">
      <text>
        <r>
          <rPr>
            <sz val="10"/>
            <color indexed="81"/>
            <rFont val="Tahoma"/>
            <family val="2"/>
          </rPr>
          <t>Vul in:</t>
        </r>
        <r>
          <rPr>
            <b/>
            <sz val="10"/>
            <color indexed="81"/>
            <rFont val="Tahoma"/>
            <family val="2"/>
          </rPr>
          <t xml:space="preserve"> Reeks, leeftijd, poule, terrein</t>
        </r>
        <r>
          <rPr>
            <sz val="10"/>
            <color indexed="81"/>
            <rFont val="Tahoma"/>
            <family val="2"/>
          </rPr>
          <t xml:space="preserve">.Typ de </t>
        </r>
        <r>
          <rPr>
            <b/>
            <sz val="10"/>
            <color indexed="81"/>
            <rFont val="Tahoma"/>
            <family val="2"/>
          </rPr>
          <t>volgnrs</t>
        </r>
        <r>
          <rPr>
            <sz val="10"/>
            <color indexed="81"/>
            <rFont val="Tahoma"/>
            <family val="2"/>
          </rPr>
          <t xml:space="preserve"> in. Naam en club worden automatisch ingevuld. Doorstreep de overtollige poeles. </t>
        </r>
        <r>
          <rPr>
            <b/>
            <sz val="10"/>
            <color indexed="81"/>
            <rFont val="Tahoma"/>
            <family val="2"/>
          </rPr>
          <t>Uitslagen</t>
        </r>
        <r>
          <rPr>
            <sz val="10"/>
            <color indexed="81"/>
            <rFont val="Tahoma"/>
            <family val="2"/>
          </rPr>
          <t xml:space="preserve"> invullen. De punten worden automatisch ingevuld. Geef zelf de </t>
        </r>
        <r>
          <rPr>
            <b/>
            <sz val="10"/>
            <color indexed="81"/>
            <rFont val="Tahoma"/>
            <family val="2"/>
          </rPr>
          <t>rangschikking</t>
        </r>
        <r>
          <rPr>
            <sz val="10"/>
            <color indexed="81"/>
            <rFont val="Tahoma"/>
            <family val="2"/>
          </rPr>
          <t xml:space="preserve"> en vul het </t>
        </r>
        <r>
          <rPr>
            <b/>
            <sz val="10"/>
            <color indexed="81"/>
            <rFont val="Tahoma"/>
            <family val="2"/>
          </rPr>
          <t>volgnr</t>
        </r>
        <r>
          <rPr>
            <sz val="10"/>
            <color indexed="81"/>
            <rFont val="Tahoma"/>
            <family val="2"/>
          </rPr>
          <t xml:space="preserve"> van de </t>
        </r>
        <r>
          <rPr>
            <b/>
            <sz val="10"/>
            <color indexed="81"/>
            <rFont val="Tahoma"/>
            <family val="2"/>
          </rPr>
          <t>poulewinnaar</t>
        </r>
        <r>
          <rPr>
            <sz val="10"/>
            <color indexed="81"/>
            <rFont val="Tahoma"/>
            <family val="2"/>
          </rPr>
          <t xml:space="preserve"> in. Naam en club worden automatisch ingevuld.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4" authorId="0" shapeId="0" xr:uid="{A18A1D2B-A9A1-4C4B-B74D-7F8E759B4D43}">
      <text>
        <r>
          <rPr>
            <sz val="10"/>
            <color indexed="81"/>
            <rFont val="Tahoma"/>
            <family val="2"/>
          </rPr>
          <t>Vul in:</t>
        </r>
        <r>
          <rPr>
            <b/>
            <sz val="10"/>
            <color indexed="81"/>
            <rFont val="Tahoma"/>
            <family val="2"/>
          </rPr>
          <t xml:space="preserve"> Reeks, leeftijd, poule, terrein</t>
        </r>
        <r>
          <rPr>
            <sz val="10"/>
            <color indexed="81"/>
            <rFont val="Tahoma"/>
            <family val="2"/>
          </rPr>
          <t xml:space="preserve">.Typ de </t>
        </r>
        <r>
          <rPr>
            <b/>
            <sz val="10"/>
            <color indexed="81"/>
            <rFont val="Tahoma"/>
            <family val="2"/>
          </rPr>
          <t>volgnrs</t>
        </r>
        <r>
          <rPr>
            <sz val="10"/>
            <color indexed="81"/>
            <rFont val="Tahoma"/>
            <family val="2"/>
          </rPr>
          <t xml:space="preserve"> in. Naam en club worden automatisch ingevuld. Doorstreep de overtollige poeles. </t>
        </r>
        <r>
          <rPr>
            <b/>
            <sz val="10"/>
            <color indexed="81"/>
            <rFont val="Tahoma"/>
            <family val="2"/>
          </rPr>
          <t>Uitslagen</t>
        </r>
        <r>
          <rPr>
            <sz val="10"/>
            <color indexed="81"/>
            <rFont val="Tahoma"/>
            <family val="2"/>
          </rPr>
          <t xml:space="preserve"> invullen. De punten worden automatisch ingevuld. Geef zelf de </t>
        </r>
        <r>
          <rPr>
            <b/>
            <sz val="10"/>
            <color indexed="81"/>
            <rFont val="Tahoma"/>
            <family val="2"/>
          </rPr>
          <t>rangschikking</t>
        </r>
        <r>
          <rPr>
            <sz val="10"/>
            <color indexed="81"/>
            <rFont val="Tahoma"/>
            <family val="2"/>
          </rPr>
          <t xml:space="preserve"> en vul het </t>
        </r>
        <r>
          <rPr>
            <b/>
            <sz val="10"/>
            <color indexed="81"/>
            <rFont val="Tahoma"/>
            <family val="2"/>
          </rPr>
          <t>volgnr</t>
        </r>
        <r>
          <rPr>
            <sz val="10"/>
            <color indexed="81"/>
            <rFont val="Tahoma"/>
            <family val="2"/>
          </rPr>
          <t xml:space="preserve"> van de </t>
        </r>
        <r>
          <rPr>
            <b/>
            <sz val="10"/>
            <color indexed="81"/>
            <rFont val="Tahoma"/>
            <family val="2"/>
          </rPr>
          <t>poulewinnaar</t>
        </r>
        <r>
          <rPr>
            <sz val="10"/>
            <color indexed="81"/>
            <rFont val="Tahoma"/>
            <family val="2"/>
          </rPr>
          <t xml:space="preserve"> in. Naam en club worden automatisch ingevuld.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 doms</author>
  </authors>
  <commentList>
    <comment ref="A1" authorId="0" shapeId="0" xr:uid="{4929B706-15CD-4957-99DE-FEB181B234C5}">
      <text>
        <r>
          <rPr>
            <sz val="10"/>
            <color indexed="81"/>
            <rFont val="Tahoma"/>
            <family val="2"/>
          </rPr>
          <t xml:space="preserve">Vul </t>
        </r>
        <r>
          <rPr>
            <b/>
            <sz val="10"/>
            <color indexed="81"/>
            <rFont val="Tahoma"/>
            <family val="2"/>
          </rPr>
          <t xml:space="preserve">Reeks en volgnrs in </t>
        </r>
        <r>
          <rPr>
            <sz val="10"/>
            <color indexed="81"/>
            <rFont val="Tahoma"/>
            <family val="2"/>
          </rPr>
          <t xml:space="preserve">op het </t>
        </r>
        <r>
          <rPr>
            <b/>
            <sz val="10"/>
            <color indexed="81"/>
            <rFont val="Tahoma"/>
            <family val="2"/>
          </rPr>
          <t>overzicht.</t>
        </r>
        <r>
          <rPr>
            <sz val="10"/>
            <color indexed="81"/>
            <rFont val="Tahoma"/>
            <family val="2"/>
          </rPr>
          <t xml:space="preserve"> Naam en club worden automatisch ingevuld. De poules worden automatisch gevormd. </t>
        </r>
        <r>
          <rPr>
            <b/>
            <sz val="10"/>
            <color indexed="81"/>
            <rFont val="Tahoma"/>
            <family val="2"/>
          </rPr>
          <t>Uitslagen</t>
        </r>
        <r>
          <rPr>
            <sz val="10"/>
            <color indexed="81"/>
            <rFont val="Tahoma"/>
            <family val="2"/>
          </rPr>
          <t xml:space="preserve"> en </t>
        </r>
        <r>
          <rPr>
            <b/>
            <sz val="10"/>
            <color indexed="81"/>
            <rFont val="Tahoma"/>
            <family val="2"/>
          </rPr>
          <t>volgnrs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winnaars</t>
        </r>
        <r>
          <rPr>
            <sz val="10"/>
            <color indexed="81"/>
            <rFont val="Tahoma"/>
            <family val="2"/>
          </rPr>
          <t xml:space="preserve"> invullen in de poules. De punten en het KO-blad worden automatisch ingevuld. Vul de </t>
        </r>
        <r>
          <rPr>
            <b/>
            <sz val="10"/>
            <color indexed="81"/>
            <rFont val="Tahoma"/>
            <family val="2"/>
          </rPr>
          <t>uitslagen</t>
        </r>
        <r>
          <rPr>
            <sz val="10"/>
            <color indexed="81"/>
            <rFont val="Tahoma"/>
            <family val="2"/>
          </rPr>
          <t xml:space="preserve"> in het </t>
        </r>
        <r>
          <rPr>
            <b/>
            <sz val="10"/>
            <color indexed="81"/>
            <rFont val="Tahoma"/>
            <family val="2"/>
          </rPr>
          <t xml:space="preserve">overzicht. Volgnrs </t>
        </r>
        <r>
          <rPr>
            <sz val="10"/>
            <color indexed="81"/>
            <rFont val="Tahoma"/>
            <family val="2"/>
          </rPr>
          <t>en</t>
        </r>
        <r>
          <rPr>
            <b/>
            <sz val="10"/>
            <color indexed="81"/>
            <rFont val="Tahoma"/>
            <family val="2"/>
          </rPr>
          <t xml:space="preserve"> Punten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Totaal</t>
        </r>
        <r>
          <rPr>
            <sz val="10"/>
            <color indexed="81"/>
            <rFont val="Tahoma"/>
            <family val="2"/>
          </rPr>
          <t xml:space="preserve">  worden automatisch berekend.</t>
        </r>
      </text>
    </comment>
    <comment ref="A75" authorId="0" shapeId="0" xr:uid="{EE7ABB31-FC79-4A3F-B225-433F2BBFDB4C}">
      <text>
        <r>
          <rPr>
            <sz val="10"/>
            <color indexed="81"/>
            <rFont val="Tahoma"/>
            <family val="2"/>
          </rPr>
          <t>Vul in:</t>
        </r>
        <r>
          <rPr>
            <b/>
            <sz val="10"/>
            <color indexed="81"/>
            <rFont val="Tahoma"/>
            <family val="2"/>
          </rPr>
          <t xml:space="preserve"> Reeks, leeftijd, poule, terrein</t>
        </r>
        <r>
          <rPr>
            <sz val="10"/>
            <color indexed="81"/>
            <rFont val="Tahoma"/>
            <family val="2"/>
          </rPr>
          <t xml:space="preserve">.Typ de </t>
        </r>
        <r>
          <rPr>
            <b/>
            <sz val="10"/>
            <color indexed="81"/>
            <rFont val="Tahoma"/>
            <family val="2"/>
          </rPr>
          <t>volgnrs</t>
        </r>
        <r>
          <rPr>
            <sz val="10"/>
            <color indexed="81"/>
            <rFont val="Tahoma"/>
            <family val="2"/>
          </rPr>
          <t xml:space="preserve"> in. Naam en club worden automatisch ingevuld. Doorstreep de overtollige poeles. </t>
        </r>
        <r>
          <rPr>
            <b/>
            <sz val="10"/>
            <color indexed="81"/>
            <rFont val="Tahoma"/>
            <family val="2"/>
          </rPr>
          <t>Uitslagen</t>
        </r>
        <r>
          <rPr>
            <sz val="10"/>
            <color indexed="81"/>
            <rFont val="Tahoma"/>
            <family val="2"/>
          </rPr>
          <t xml:space="preserve"> invullen. De punten worden automatisch ingevuld. Geef zelf de </t>
        </r>
        <r>
          <rPr>
            <b/>
            <sz val="10"/>
            <color indexed="81"/>
            <rFont val="Tahoma"/>
            <family val="2"/>
          </rPr>
          <t>rangschikking</t>
        </r>
        <r>
          <rPr>
            <sz val="10"/>
            <color indexed="81"/>
            <rFont val="Tahoma"/>
            <family val="2"/>
          </rPr>
          <t xml:space="preserve"> en vul het </t>
        </r>
        <r>
          <rPr>
            <b/>
            <sz val="10"/>
            <color indexed="81"/>
            <rFont val="Tahoma"/>
            <family val="2"/>
          </rPr>
          <t>volgnr</t>
        </r>
        <r>
          <rPr>
            <sz val="10"/>
            <color indexed="81"/>
            <rFont val="Tahoma"/>
            <family val="2"/>
          </rPr>
          <t xml:space="preserve"> van de </t>
        </r>
        <r>
          <rPr>
            <b/>
            <sz val="10"/>
            <color indexed="81"/>
            <rFont val="Tahoma"/>
            <family val="2"/>
          </rPr>
          <t>poulewinnaar</t>
        </r>
        <r>
          <rPr>
            <sz val="10"/>
            <color indexed="81"/>
            <rFont val="Tahoma"/>
            <family val="2"/>
          </rPr>
          <t xml:space="preserve"> in. Naam en club worden automatisch ingevuld.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03" authorId="0" shapeId="0" xr:uid="{27F2370C-78B1-4939-A369-C429FAA1F302}">
      <text>
        <r>
          <rPr>
            <sz val="10"/>
            <color indexed="81"/>
            <rFont val="Tahoma"/>
            <family val="2"/>
          </rPr>
          <t>Vul in:</t>
        </r>
        <r>
          <rPr>
            <b/>
            <sz val="10"/>
            <color indexed="81"/>
            <rFont val="Tahoma"/>
            <family val="2"/>
          </rPr>
          <t xml:space="preserve"> Reeks, leeftijd, poule, terrein</t>
        </r>
        <r>
          <rPr>
            <sz val="10"/>
            <color indexed="81"/>
            <rFont val="Tahoma"/>
            <family val="2"/>
          </rPr>
          <t xml:space="preserve">.Typ de </t>
        </r>
        <r>
          <rPr>
            <b/>
            <sz val="10"/>
            <color indexed="81"/>
            <rFont val="Tahoma"/>
            <family val="2"/>
          </rPr>
          <t>volgnrs</t>
        </r>
        <r>
          <rPr>
            <sz val="10"/>
            <color indexed="81"/>
            <rFont val="Tahoma"/>
            <family val="2"/>
          </rPr>
          <t xml:space="preserve"> in. Naam en club worden automatisch ingevuld. Doorstreep de overtollige poeles. </t>
        </r>
        <r>
          <rPr>
            <b/>
            <sz val="10"/>
            <color indexed="81"/>
            <rFont val="Tahoma"/>
            <family val="2"/>
          </rPr>
          <t>Uitslagen</t>
        </r>
        <r>
          <rPr>
            <sz val="10"/>
            <color indexed="81"/>
            <rFont val="Tahoma"/>
            <family val="2"/>
          </rPr>
          <t xml:space="preserve"> invullen. De punten worden automatisch ingevuld. Geef zelf de </t>
        </r>
        <r>
          <rPr>
            <b/>
            <sz val="10"/>
            <color indexed="81"/>
            <rFont val="Tahoma"/>
            <family val="2"/>
          </rPr>
          <t>rangschikking</t>
        </r>
        <r>
          <rPr>
            <sz val="10"/>
            <color indexed="81"/>
            <rFont val="Tahoma"/>
            <family val="2"/>
          </rPr>
          <t xml:space="preserve"> en vul het </t>
        </r>
        <r>
          <rPr>
            <b/>
            <sz val="10"/>
            <color indexed="81"/>
            <rFont val="Tahoma"/>
            <family val="2"/>
          </rPr>
          <t>volgnr</t>
        </r>
        <r>
          <rPr>
            <sz val="10"/>
            <color indexed="81"/>
            <rFont val="Tahoma"/>
            <family val="2"/>
          </rPr>
          <t xml:space="preserve"> van de </t>
        </r>
        <r>
          <rPr>
            <b/>
            <sz val="10"/>
            <color indexed="81"/>
            <rFont val="Tahoma"/>
            <family val="2"/>
          </rPr>
          <t>poulewinnaar</t>
        </r>
        <r>
          <rPr>
            <sz val="10"/>
            <color indexed="81"/>
            <rFont val="Tahoma"/>
            <family val="2"/>
          </rPr>
          <t xml:space="preserve"> in. Naam en club worden automatisch ingevuld.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31" authorId="0" shapeId="0" xr:uid="{C4BDDE1C-5440-4105-B304-4FEA1D6C9D80}">
      <text>
        <r>
          <rPr>
            <sz val="10"/>
            <color indexed="81"/>
            <rFont val="Tahoma"/>
            <family val="2"/>
          </rPr>
          <t>Vul in:</t>
        </r>
        <r>
          <rPr>
            <b/>
            <sz val="10"/>
            <color indexed="81"/>
            <rFont val="Tahoma"/>
            <family val="2"/>
          </rPr>
          <t xml:space="preserve"> Reeks, leeftijd, poule, terrein</t>
        </r>
        <r>
          <rPr>
            <sz val="10"/>
            <color indexed="81"/>
            <rFont val="Tahoma"/>
            <family val="2"/>
          </rPr>
          <t xml:space="preserve">.Typ de </t>
        </r>
        <r>
          <rPr>
            <b/>
            <sz val="10"/>
            <color indexed="81"/>
            <rFont val="Tahoma"/>
            <family val="2"/>
          </rPr>
          <t>volgnrs</t>
        </r>
        <r>
          <rPr>
            <sz val="10"/>
            <color indexed="81"/>
            <rFont val="Tahoma"/>
            <family val="2"/>
          </rPr>
          <t xml:space="preserve"> in. Naam en club worden automatisch ingevuld. Doorstreep de overtollige poeles. </t>
        </r>
        <r>
          <rPr>
            <b/>
            <sz val="10"/>
            <color indexed="81"/>
            <rFont val="Tahoma"/>
            <family val="2"/>
          </rPr>
          <t>Uitslagen</t>
        </r>
        <r>
          <rPr>
            <sz val="10"/>
            <color indexed="81"/>
            <rFont val="Tahoma"/>
            <family val="2"/>
          </rPr>
          <t xml:space="preserve"> invullen. De punten worden automatisch ingevuld. Geef zelf de </t>
        </r>
        <r>
          <rPr>
            <b/>
            <sz val="10"/>
            <color indexed="81"/>
            <rFont val="Tahoma"/>
            <family val="2"/>
          </rPr>
          <t>rangschikking</t>
        </r>
        <r>
          <rPr>
            <sz val="10"/>
            <color indexed="81"/>
            <rFont val="Tahoma"/>
            <family val="2"/>
          </rPr>
          <t xml:space="preserve"> en vul het </t>
        </r>
        <r>
          <rPr>
            <b/>
            <sz val="10"/>
            <color indexed="81"/>
            <rFont val="Tahoma"/>
            <family val="2"/>
          </rPr>
          <t>volgnr</t>
        </r>
        <r>
          <rPr>
            <sz val="10"/>
            <color indexed="81"/>
            <rFont val="Tahoma"/>
            <family val="2"/>
          </rPr>
          <t xml:space="preserve"> van de </t>
        </r>
        <r>
          <rPr>
            <b/>
            <sz val="10"/>
            <color indexed="81"/>
            <rFont val="Tahoma"/>
            <family val="2"/>
          </rPr>
          <t>poulewinnaar</t>
        </r>
        <r>
          <rPr>
            <sz val="10"/>
            <color indexed="81"/>
            <rFont val="Tahoma"/>
            <family val="2"/>
          </rPr>
          <t xml:space="preserve"> in. Naam en club worden automatisch ingevuld.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59" authorId="0" shapeId="0" xr:uid="{D64DBB06-A0BD-4BDF-91B7-B83874369AD2}">
      <text>
        <r>
          <rPr>
            <sz val="10"/>
            <color indexed="81"/>
            <rFont val="Tahoma"/>
            <family val="2"/>
          </rPr>
          <t>Vul in:</t>
        </r>
        <r>
          <rPr>
            <b/>
            <sz val="10"/>
            <color indexed="81"/>
            <rFont val="Tahoma"/>
            <family val="2"/>
          </rPr>
          <t xml:space="preserve"> Reeks, leeftijd, poule, terrein</t>
        </r>
        <r>
          <rPr>
            <sz val="10"/>
            <color indexed="81"/>
            <rFont val="Tahoma"/>
            <family val="2"/>
          </rPr>
          <t xml:space="preserve">.Typ de </t>
        </r>
        <r>
          <rPr>
            <b/>
            <sz val="10"/>
            <color indexed="81"/>
            <rFont val="Tahoma"/>
            <family val="2"/>
          </rPr>
          <t>volgnrs</t>
        </r>
        <r>
          <rPr>
            <sz val="10"/>
            <color indexed="81"/>
            <rFont val="Tahoma"/>
            <family val="2"/>
          </rPr>
          <t xml:space="preserve"> in. Naam en club worden automatisch ingevuld. Doorstreep de overtollige poeles. </t>
        </r>
        <r>
          <rPr>
            <b/>
            <sz val="10"/>
            <color indexed="81"/>
            <rFont val="Tahoma"/>
            <family val="2"/>
          </rPr>
          <t>Uitslagen</t>
        </r>
        <r>
          <rPr>
            <sz val="10"/>
            <color indexed="81"/>
            <rFont val="Tahoma"/>
            <family val="2"/>
          </rPr>
          <t xml:space="preserve"> invullen. De punten worden automatisch ingevuld. Geef zelf de </t>
        </r>
        <r>
          <rPr>
            <b/>
            <sz val="10"/>
            <color indexed="81"/>
            <rFont val="Tahoma"/>
            <family val="2"/>
          </rPr>
          <t>rangschikking</t>
        </r>
        <r>
          <rPr>
            <sz val="10"/>
            <color indexed="81"/>
            <rFont val="Tahoma"/>
            <family val="2"/>
          </rPr>
          <t xml:space="preserve"> en vul het </t>
        </r>
        <r>
          <rPr>
            <b/>
            <sz val="10"/>
            <color indexed="81"/>
            <rFont val="Tahoma"/>
            <family val="2"/>
          </rPr>
          <t>volgnr</t>
        </r>
        <r>
          <rPr>
            <sz val="10"/>
            <color indexed="81"/>
            <rFont val="Tahoma"/>
            <family val="2"/>
          </rPr>
          <t xml:space="preserve"> van de </t>
        </r>
        <r>
          <rPr>
            <b/>
            <sz val="10"/>
            <color indexed="81"/>
            <rFont val="Tahoma"/>
            <family val="2"/>
          </rPr>
          <t>poulewinnaar</t>
        </r>
        <r>
          <rPr>
            <sz val="10"/>
            <color indexed="81"/>
            <rFont val="Tahoma"/>
            <family val="2"/>
          </rPr>
          <t xml:space="preserve"> in. Naam en club worden automatisch ingevuld.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87" authorId="0" shapeId="0" xr:uid="{5532B80E-BCFE-45EE-BDC9-5E7E2EC58981}">
      <text>
        <r>
          <rPr>
            <sz val="10"/>
            <color indexed="81"/>
            <rFont val="Tahoma"/>
            <family val="2"/>
          </rPr>
          <t>Vul in:</t>
        </r>
        <r>
          <rPr>
            <b/>
            <sz val="10"/>
            <color indexed="81"/>
            <rFont val="Tahoma"/>
            <family val="2"/>
          </rPr>
          <t xml:space="preserve"> Reeks, leeftijd, poule, terrein</t>
        </r>
        <r>
          <rPr>
            <sz val="10"/>
            <color indexed="81"/>
            <rFont val="Tahoma"/>
            <family val="2"/>
          </rPr>
          <t xml:space="preserve">.Typ de </t>
        </r>
        <r>
          <rPr>
            <b/>
            <sz val="10"/>
            <color indexed="81"/>
            <rFont val="Tahoma"/>
            <family val="2"/>
          </rPr>
          <t>volgnrs</t>
        </r>
        <r>
          <rPr>
            <sz val="10"/>
            <color indexed="81"/>
            <rFont val="Tahoma"/>
            <family val="2"/>
          </rPr>
          <t xml:space="preserve"> in. Naam en club worden automatisch ingevuld. Doorstreep de overtollige poeles. </t>
        </r>
        <r>
          <rPr>
            <b/>
            <sz val="10"/>
            <color indexed="81"/>
            <rFont val="Tahoma"/>
            <family val="2"/>
          </rPr>
          <t>Uitslagen</t>
        </r>
        <r>
          <rPr>
            <sz val="10"/>
            <color indexed="81"/>
            <rFont val="Tahoma"/>
            <family val="2"/>
          </rPr>
          <t xml:space="preserve"> invullen. De punten worden automatisch ingevuld. Geef zelf de </t>
        </r>
        <r>
          <rPr>
            <b/>
            <sz val="10"/>
            <color indexed="81"/>
            <rFont val="Tahoma"/>
            <family val="2"/>
          </rPr>
          <t>rangschikking</t>
        </r>
        <r>
          <rPr>
            <sz val="10"/>
            <color indexed="81"/>
            <rFont val="Tahoma"/>
            <family val="2"/>
          </rPr>
          <t xml:space="preserve"> en vul het </t>
        </r>
        <r>
          <rPr>
            <b/>
            <sz val="10"/>
            <color indexed="81"/>
            <rFont val="Tahoma"/>
            <family val="2"/>
          </rPr>
          <t>volgnr</t>
        </r>
        <r>
          <rPr>
            <sz val="10"/>
            <color indexed="81"/>
            <rFont val="Tahoma"/>
            <family val="2"/>
          </rPr>
          <t xml:space="preserve"> van de </t>
        </r>
        <r>
          <rPr>
            <b/>
            <sz val="10"/>
            <color indexed="81"/>
            <rFont val="Tahoma"/>
            <family val="2"/>
          </rPr>
          <t>poulewinnaar</t>
        </r>
        <r>
          <rPr>
            <sz val="10"/>
            <color indexed="81"/>
            <rFont val="Tahoma"/>
            <family val="2"/>
          </rPr>
          <t xml:space="preserve"> in. Naam en club worden automatisch ingevuld.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15" authorId="0" shapeId="0" xr:uid="{D6A11A2E-01F0-4E30-B7EE-C2AE8C49F985}">
      <text>
        <r>
          <rPr>
            <sz val="10"/>
            <color indexed="81"/>
            <rFont val="Tahoma"/>
            <family val="2"/>
          </rPr>
          <t>Vul in:</t>
        </r>
        <r>
          <rPr>
            <b/>
            <sz val="10"/>
            <color indexed="81"/>
            <rFont val="Tahoma"/>
            <family val="2"/>
          </rPr>
          <t xml:space="preserve"> Reeks, leeftijd, poule, terrein</t>
        </r>
        <r>
          <rPr>
            <sz val="10"/>
            <color indexed="81"/>
            <rFont val="Tahoma"/>
            <family val="2"/>
          </rPr>
          <t xml:space="preserve">.Typ de </t>
        </r>
        <r>
          <rPr>
            <b/>
            <sz val="10"/>
            <color indexed="81"/>
            <rFont val="Tahoma"/>
            <family val="2"/>
          </rPr>
          <t>volgnrs</t>
        </r>
        <r>
          <rPr>
            <sz val="10"/>
            <color indexed="81"/>
            <rFont val="Tahoma"/>
            <family val="2"/>
          </rPr>
          <t xml:space="preserve"> in. Naam en club worden automatisch ingevuld. Doorstreep de overtollige poeles. </t>
        </r>
        <r>
          <rPr>
            <b/>
            <sz val="10"/>
            <color indexed="81"/>
            <rFont val="Tahoma"/>
            <family val="2"/>
          </rPr>
          <t>Uitslagen</t>
        </r>
        <r>
          <rPr>
            <sz val="10"/>
            <color indexed="81"/>
            <rFont val="Tahoma"/>
            <family val="2"/>
          </rPr>
          <t xml:space="preserve"> invullen. De punten worden automatisch ingevuld. Geef zelf de </t>
        </r>
        <r>
          <rPr>
            <b/>
            <sz val="10"/>
            <color indexed="81"/>
            <rFont val="Tahoma"/>
            <family val="2"/>
          </rPr>
          <t>rangschikking</t>
        </r>
        <r>
          <rPr>
            <sz val="10"/>
            <color indexed="81"/>
            <rFont val="Tahoma"/>
            <family val="2"/>
          </rPr>
          <t xml:space="preserve"> en vul het </t>
        </r>
        <r>
          <rPr>
            <b/>
            <sz val="10"/>
            <color indexed="81"/>
            <rFont val="Tahoma"/>
            <family val="2"/>
          </rPr>
          <t>volgnr</t>
        </r>
        <r>
          <rPr>
            <sz val="10"/>
            <color indexed="81"/>
            <rFont val="Tahoma"/>
            <family val="2"/>
          </rPr>
          <t xml:space="preserve"> van de </t>
        </r>
        <r>
          <rPr>
            <b/>
            <sz val="10"/>
            <color indexed="81"/>
            <rFont val="Tahoma"/>
            <family val="2"/>
          </rPr>
          <t>poulewinnaar</t>
        </r>
        <r>
          <rPr>
            <sz val="10"/>
            <color indexed="81"/>
            <rFont val="Tahoma"/>
            <family val="2"/>
          </rPr>
          <t xml:space="preserve"> in. Naam en club worden automatisch ingevuld.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43" authorId="0" shapeId="0" xr:uid="{080930B0-64FE-43F9-A13C-FBD3CF8572BC}">
      <text>
        <r>
          <rPr>
            <sz val="10"/>
            <color indexed="81"/>
            <rFont val="Tahoma"/>
            <family val="2"/>
          </rPr>
          <t>Vul in:</t>
        </r>
        <r>
          <rPr>
            <b/>
            <sz val="10"/>
            <color indexed="81"/>
            <rFont val="Tahoma"/>
            <family val="2"/>
          </rPr>
          <t xml:space="preserve"> Reeks, leeftijd, poule, terrein</t>
        </r>
        <r>
          <rPr>
            <sz val="10"/>
            <color indexed="81"/>
            <rFont val="Tahoma"/>
            <family val="2"/>
          </rPr>
          <t xml:space="preserve">.Typ de </t>
        </r>
        <r>
          <rPr>
            <b/>
            <sz val="10"/>
            <color indexed="81"/>
            <rFont val="Tahoma"/>
            <family val="2"/>
          </rPr>
          <t>volgnrs</t>
        </r>
        <r>
          <rPr>
            <sz val="10"/>
            <color indexed="81"/>
            <rFont val="Tahoma"/>
            <family val="2"/>
          </rPr>
          <t xml:space="preserve"> in. Naam en club worden automatisch ingevuld. Doorstreep de overtollige poeles. </t>
        </r>
        <r>
          <rPr>
            <b/>
            <sz val="10"/>
            <color indexed="81"/>
            <rFont val="Tahoma"/>
            <family val="2"/>
          </rPr>
          <t>Uitslagen</t>
        </r>
        <r>
          <rPr>
            <sz val="10"/>
            <color indexed="81"/>
            <rFont val="Tahoma"/>
            <family val="2"/>
          </rPr>
          <t xml:space="preserve"> invullen. De punten worden automatisch ingevuld. Geef zelf de </t>
        </r>
        <r>
          <rPr>
            <b/>
            <sz val="10"/>
            <color indexed="81"/>
            <rFont val="Tahoma"/>
            <family val="2"/>
          </rPr>
          <t>rangschikking</t>
        </r>
        <r>
          <rPr>
            <sz val="10"/>
            <color indexed="81"/>
            <rFont val="Tahoma"/>
            <family val="2"/>
          </rPr>
          <t xml:space="preserve"> en vul het </t>
        </r>
        <r>
          <rPr>
            <b/>
            <sz val="10"/>
            <color indexed="81"/>
            <rFont val="Tahoma"/>
            <family val="2"/>
          </rPr>
          <t>volgnr</t>
        </r>
        <r>
          <rPr>
            <sz val="10"/>
            <color indexed="81"/>
            <rFont val="Tahoma"/>
            <family val="2"/>
          </rPr>
          <t xml:space="preserve"> van de </t>
        </r>
        <r>
          <rPr>
            <b/>
            <sz val="10"/>
            <color indexed="81"/>
            <rFont val="Tahoma"/>
            <family val="2"/>
          </rPr>
          <t>poulewinnaar</t>
        </r>
        <r>
          <rPr>
            <sz val="10"/>
            <color indexed="81"/>
            <rFont val="Tahoma"/>
            <family val="2"/>
          </rPr>
          <t xml:space="preserve"> in. Naam en club worden automatisch ingevuld.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71" authorId="0" shapeId="0" xr:uid="{358F04C6-2D1F-4470-8201-D5AEE9F2E2D0}">
      <text>
        <r>
          <rPr>
            <sz val="10"/>
            <color indexed="81"/>
            <rFont val="Tahoma"/>
            <family val="2"/>
          </rPr>
          <t>Vul in:</t>
        </r>
        <r>
          <rPr>
            <b/>
            <sz val="10"/>
            <color indexed="81"/>
            <rFont val="Tahoma"/>
            <family val="2"/>
          </rPr>
          <t xml:space="preserve"> Reeks, leeftijd, poule, terrein</t>
        </r>
        <r>
          <rPr>
            <sz val="10"/>
            <color indexed="81"/>
            <rFont val="Tahoma"/>
            <family val="2"/>
          </rPr>
          <t xml:space="preserve">.Typ de </t>
        </r>
        <r>
          <rPr>
            <b/>
            <sz val="10"/>
            <color indexed="81"/>
            <rFont val="Tahoma"/>
            <family val="2"/>
          </rPr>
          <t>volgnrs</t>
        </r>
        <r>
          <rPr>
            <sz val="10"/>
            <color indexed="81"/>
            <rFont val="Tahoma"/>
            <family val="2"/>
          </rPr>
          <t xml:space="preserve"> in. Naam en club worden automatisch ingevuld. Doorstreep de overtollige poeles. </t>
        </r>
        <r>
          <rPr>
            <b/>
            <sz val="10"/>
            <color indexed="81"/>
            <rFont val="Tahoma"/>
            <family val="2"/>
          </rPr>
          <t>Uitslagen</t>
        </r>
        <r>
          <rPr>
            <sz val="10"/>
            <color indexed="81"/>
            <rFont val="Tahoma"/>
            <family val="2"/>
          </rPr>
          <t xml:space="preserve"> invullen. De punten worden automatisch ingevuld. Geef zelf de </t>
        </r>
        <r>
          <rPr>
            <b/>
            <sz val="10"/>
            <color indexed="81"/>
            <rFont val="Tahoma"/>
            <family val="2"/>
          </rPr>
          <t>rangschikking</t>
        </r>
        <r>
          <rPr>
            <sz val="10"/>
            <color indexed="81"/>
            <rFont val="Tahoma"/>
            <family val="2"/>
          </rPr>
          <t xml:space="preserve"> en vul het </t>
        </r>
        <r>
          <rPr>
            <b/>
            <sz val="10"/>
            <color indexed="81"/>
            <rFont val="Tahoma"/>
            <family val="2"/>
          </rPr>
          <t>volgnr</t>
        </r>
        <r>
          <rPr>
            <sz val="10"/>
            <color indexed="81"/>
            <rFont val="Tahoma"/>
            <family val="2"/>
          </rPr>
          <t xml:space="preserve"> van de </t>
        </r>
        <r>
          <rPr>
            <b/>
            <sz val="10"/>
            <color indexed="81"/>
            <rFont val="Tahoma"/>
            <family val="2"/>
          </rPr>
          <t>poulewinnaar</t>
        </r>
        <r>
          <rPr>
            <sz val="10"/>
            <color indexed="81"/>
            <rFont val="Tahoma"/>
            <family val="2"/>
          </rPr>
          <t xml:space="preserve"> in. Naam en club worden automatisch ingevuld.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99" authorId="0" shapeId="0" xr:uid="{C49D91D8-98A6-4883-8103-12AA603FEF24}">
      <text>
        <r>
          <rPr>
            <sz val="10"/>
            <color indexed="81"/>
            <rFont val="Tahoma"/>
            <family val="2"/>
          </rPr>
          <t>Vul in:</t>
        </r>
        <r>
          <rPr>
            <b/>
            <sz val="10"/>
            <color indexed="81"/>
            <rFont val="Tahoma"/>
            <family val="2"/>
          </rPr>
          <t xml:space="preserve"> Reeks, leeftijd, poule, terrein</t>
        </r>
        <r>
          <rPr>
            <sz val="10"/>
            <color indexed="81"/>
            <rFont val="Tahoma"/>
            <family val="2"/>
          </rPr>
          <t xml:space="preserve">.Typ de </t>
        </r>
        <r>
          <rPr>
            <b/>
            <sz val="10"/>
            <color indexed="81"/>
            <rFont val="Tahoma"/>
            <family val="2"/>
          </rPr>
          <t>volgnrs</t>
        </r>
        <r>
          <rPr>
            <sz val="10"/>
            <color indexed="81"/>
            <rFont val="Tahoma"/>
            <family val="2"/>
          </rPr>
          <t xml:space="preserve"> in. Naam en club worden automatisch ingevuld. Doorstreep de overtollige poeles. </t>
        </r>
        <r>
          <rPr>
            <b/>
            <sz val="10"/>
            <color indexed="81"/>
            <rFont val="Tahoma"/>
            <family val="2"/>
          </rPr>
          <t>Uitslagen</t>
        </r>
        <r>
          <rPr>
            <sz val="10"/>
            <color indexed="81"/>
            <rFont val="Tahoma"/>
            <family val="2"/>
          </rPr>
          <t xml:space="preserve"> invullen. De punten worden automatisch ingevuld. Geef zelf de </t>
        </r>
        <r>
          <rPr>
            <b/>
            <sz val="10"/>
            <color indexed="81"/>
            <rFont val="Tahoma"/>
            <family val="2"/>
          </rPr>
          <t>rangschikking</t>
        </r>
        <r>
          <rPr>
            <sz val="10"/>
            <color indexed="81"/>
            <rFont val="Tahoma"/>
            <family val="2"/>
          </rPr>
          <t xml:space="preserve"> en vul het </t>
        </r>
        <r>
          <rPr>
            <b/>
            <sz val="10"/>
            <color indexed="81"/>
            <rFont val="Tahoma"/>
            <family val="2"/>
          </rPr>
          <t>volgnr</t>
        </r>
        <r>
          <rPr>
            <sz val="10"/>
            <color indexed="81"/>
            <rFont val="Tahoma"/>
            <family val="2"/>
          </rPr>
          <t xml:space="preserve"> van de </t>
        </r>
        <r>
          <rPr>
            <b/>
            <sz val="10"/>
            <color indexed="81"/>
            <rFont val="Tahoma"/>
            <family val="2"/>
          </rPr>
          <t>poulewinnaar</t>
        </r>
        <r>
          <rPr>
            <sz val="10"/>
            <color indexed="81"/>
            <rFont val="Tahoma"/>
            <family val="2"/>
          </rPr>
          <t xml:space="preserve"> in. Naam en club worden automatisch ingevuld.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 doms</author>
  </authors>
  <commentList>
    <comment ref="A1" authorId="0" shapeId="0" xr:uid="{8EE9C0AD-8B11-4E73-9EDB-827649B019FD}">
      <text>
        <r>
          <rPr>
            <sz val="10"/>
            <color indexed="81"/>
            <rFont val="Tahoma"/>
            <family val="2"/>
          </rPr>
          <t xml:space="preserve">Vul </t>
        </r>
        <r>
          <rPr>
            <b/>
            <sz val="10"/>
            <color indexed="81"/>
            <rFont val="Tahoma"/>
            <family val="2"/>
          </rPr>
          <t xml:space="preserve">Reeks en volgnrs in </t>
        </r>
        <r>
          <rPr>
            <sz val="10"/>
            <color indexed="81"/>
            <rFont val="Tahoma"/>
            <family val="2"/>
          </rPr>
          <t xml:space="preserve">op het </t>
        </r>
        <r>
          <rPr>
            <b/>
            <sz val="10"/>
            <color indexed="81"/>
            <rFont val="Tahoma"/>
            <family val="2"/>
          </rPr>
          <t>overzicht.</t>
        </r>
        <r>
          <rPr>
            <sz val="10"/>
            <color indexed="81"/>
            <rFont val="Tahoma"/>
            <family val="2"/>
          </rPr>
          <t xml:space="preserve"> Naam en club worden automatisch ingevuld. De poules worden automatisch gevormd. </t>
        </r>
        <r>
          <rPr>
            <b/>
            <sz val="10"/>
            <color indexed="81"/>
            <rFont val="Tahoma"/>
            <family val="2"/>
          </rPr>
          <t>Uitslagen</t>
        </r>
        <r>
          <rPr>
            <sz val="10"/>
            <color indexed="81"/>
            <rFont val="Tahoma"/>
            <family val="2"/>
          </rPr>
          <t xml:space="preserve"> en </t>
        </r>
        <r>
          <rPr>
            <b/>
            <sz val="10"/>
            <color indexed="81"/>
            <rFont val="Tahoma"/>
            <family val="2"/>
          </rPr>
          <t>volgnr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winnaar</t>
        </r>
        <r>
          <rPr>
            <sz val="10"/>
            <color indexed="81"/>
            <rFont val="Tahoma"/>
            <family val="2"/>
          </rPr>
          <t xml:space="preserve"> invullen in de poules. De punten en het KO-blad worden automatisch ingevuld. Vul de </t>
        </r>
        <r>
          <rPr>
            <b/>
            <sz val="10"/>
            <color indexed="81"/>
            <rFont val="Tahoma"/>
            <family val="2"/>
          </rPr>
          <t>uitslagen</t>
        </r>
        <r>
          <rPr>
            <sz val="10"/>
            <color indexed="81"/>
            <rFont val="Tahoma"/>
            <family val="2"/>
          </rPr>
          <t xml:space="preserve"> in het </t>
        </r>
        <r>
          <rPr>
            <b/>
            <sz val="10"/>
            <color indexed="81"/>
            <rFont val="Tahoma"/>
            <family val="2"/>
          </rPr>
          <t xml:space="preserve">overzicht. Volgnrs </t>
        </r>
        <r>
          <rPr>
            <sz val="10"/>
            <color indexed="81"/>
            <rFont val="Tahoma"/>
            <family val="2"/>
          </rPr>
          <t>en</t>
        </r>
        <r>
          <rPr>
            <b/>
            <sz val="10"/>
            <color indexed="81"/>
            <rFont val="Tahoma"/>
            <family val="2"/>
          </rPr>
          <t xml:space="preserve"> Punten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Totaal</t>
        </r>
        <r>
          <rPr>
            <sz val="10"/>
            <color indexed="81"/>
            <rFont val="Tahoma"/>
            <family val="2"/>
          </rPr>
          <t xml:space="preserve">  worden automatisch berekend.</t>
        </r>
      </text>
    </comment>
    <comment ref="A54" authorId="0" shapeId="0" xr:uid="{573E8958-A89B-4953-8DAD-2D23A866FBC8}">
      <text>
        <r>
          <rPr>
            <sz val="10"/>
            <color indexed="81"/>
            <rFont val="Tahoma"/>
            <family val="2"/>
          </rPr>
          <t>Vul in:</t>
        </r>
        <r>
          <rPr>
            <b/>
            <sz val="10"/>
            <color indexed="81"/>
            <rFont val="Tahoma"/>
            <family val="2"/>
          </rPr>
          <t xml:space="preserve"> Reeks, leeftijd, poule, terrein</t>
        </r>
        <r>
          <rPr>
            <sz val="10"/>
            <color indexed="81"/>
            <rFont val="Tahoma"/>
            <family val="2"/>
          </rPr>
          <t xml:space="preserve">.Typ de </t>
        </r>
        <r>
          <rPr>
            <b/>
            <sz val="10"/>
            <color indexed="81"/>
            <rFont val="Tahoma"/>
            <family val="2"/>
          </rPr>
          <t>volgnrs</t>
        </r>
        <r>
          <rPr>
            <sz val="10"/>
            <color indexed="81"/>
            <rFont val="Tahoma"/>
            <family val="2"/>
          </rPr>
          <t xml:space="preserve"> in. Naam en club worden automatisch ingevuld. Doorstreep de overtollige poeles. </t>
        </r>
        <r>
          <rPr>
            <b/>
            <sz val="10"/>
            <color indexed="81"/>
            <rFont val="Tahoma"/>
            <family val="2"/>
          </rPr>
          <t>Uitslagen</t>
        </r>
        <r>
          <rPr>
            <sz val="10"/>
            <color indexed="81"/>
            <rFont val="Tahoma"/>
            <family val="2"/>
          </rPr>
          <t xml:space="preserve"> invullen. De punten worden automatisch ingevuld. Geef zelf de </t>
        </r>
        <r>
          <rPr>
            <b/>
            <sz val="10"/>
            <color indexed="81"/>
            <rFont val="Tahoma"/>
            <family val="2"/>
          </rPr>
          <t>rangschikking</t>
        </r>
        <r>
          <rPr>
            <sz val="10"/>
            <color indexed="81"/>
            <rFont val="Tahoma"/>
            <family val="2"/>
          </rPr>
          <t xml:space="preserve"> en vul het </t>
        </r>
        <r>
          <rPr>
            <b/>
            <sz val="10"/>
            <color indexed="81"/>
            <rFont val="Tahoma"/>
            <family val="2"/>
          </rPr>
          <t>volgnr</t>
        </r>
        <r>
          <rPr>
            <sz val="10"/>
            <color indexed="81"/>
            <rFont val="Tahoma"/>
            <family val="2"/>
          </rPr>
          <t xml:space="preserve"> van de </t>
        </r>
        <r>
          <rPr>
            <b/>
            <sz val="10"/>
            <color indexed="81"/>
            <rFont val="Tahoma"/>
            <family val="2"/>
          </rPr>
          <t>poulewinnaar</t>
        </r>
        <r>
          <rPr>
            <sz val="10"/>
            <color indexed="81"/>
            <rFont val="Tahoma"/>
            <family val="2"/>
          </rPr>
          <t xml:space="preserve"> in. Naam en club worden automatisch ingevuld.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86" authorId="0" shapeId="0" xr:uid="{CCF0D898-BFF4-4AC3-A5B4-4BC6735DF9B6}">
      <text>
        <r>
          <rPr>
            <sz val="10"/>
            <color indexed="81"/>
            <rFont val="Tahoma"/>
            <family val="2"/>
          </rPr>
          <t>Vul in:</t>
        </r>
        <r>
          <rPr>
            <b/>
            <sz val="10"/>
            <color indexed="81"/>
            <rFont val="Tahoma"/>
            <family val="2"/>
          </rPr>
          <t xml:space="preserve"> Reeks, leeftijd, poule, terrein</t>
        </r>
        <r>
          <rPr>
            <sz val="10"/>
            <color indexed="81"/>
            <rFont val="Tahoma"/>
            <family val="2"/>
          </rPr>
          <t xml:space="preserve">.Typ de </t>
        </r>
        <r>
          <rPr>
            <b/>
            <sz val="10"/>
            <color indexed="81"/>
            <rFont val="Tahoma"/>
            <family val="2"/>
          </rPr>
          <t>volgnrs</t>
        </r>
        <r>
          <rPr>
            <sz val="10"/>
            <color indexed="81"/>
            <rFont val="Tahoma"/>
            <family val="2"/>
          </rPr>
          <t xml:space="preserve"> in. Naam en club worden automatisch ingevuld. Doorstreep de overtollige poeles. </t>
        </r>
        <r>
          <rPr>
            <b/>
            <sz val="10"/>
            <color indexed="81"/>
            <rFont val="Tahoma"/>
            <family val="2"/>
          </rPr>
          <t>Uitslagen</t>
        </r>
        <r>
          <rPr>
            <sz val="10"/>
            <color indexed="81"/>
            <rFont val="Tahoma"/>
            <family val="2"/>
          </rPr>
          <t xml:space="preserve"> invullen. De punten worden automatisch ingevuld. Geef zelf de </t>
        </r>
        <r>
          <rPr>
            <b/>
            <sz val="10"/>
            <color indexed="81"/>
            <rFont val="Tahoma"/>
            <family val="2"/>
          </rPr>
          <t>rangschikking</t>
        </r>
        <r>
          <rPr>
            <sz val="10"/>
            <color indexed="81"/>
            <rFont val="Tahoma"/>
            <family val="2"/>
          </rPr>
          <t xml:space="preserve"> en vul het </t>
        </r>
        <r>
          <rPr>
            <b/>
            <sz val="10"/>
            <color indexed="81"/>
            <rFont val="Tahoma"/>
            <family val="2"/>
          </rPr>
          <t>volgnr</t>
        </r>
        <r>
          <rPr>
            <sz val="10"/>
            <color indexed="81"/>
            <rFont val="Tahoma"/>
            <family val="2"/>
          </rPr>
          <t xml:space="preserve"> van de </t>
        </r>
        <r>
          <rPr>
            <b/>
            <sz val="10"/>
            <color indexed="81"/>
            <rFont val="Tahoma"/>
            <family val="2"/>
          </rPr>
          <t>poulewinnaar</t>
        </r>
        <r>
          <rPr>
            <sz val="10"/>
            <color indexed="81"/>
            <rFont val="Tahoma"/>
            <family val="2"/>
          </rPr>
          <t xml:space="preserve"> in. Naam en club worden automatisch ingevuld.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8" authorId="0" shapeId="0" xr:uid="{708AF14A-F2ED-47D8-A391-69BEF2564F09}">
      <text>
        <r>
          <rPr>
            <sz val="10"/>
            <color indexed="81"/>
            <rFont val="Tahoma"/>
            <family val="2"/>
          </rPr>
          <t>Vul in:</t>
        </r>
        <r>
          <rPr>
            <b/>
            <sz val="10"/>
            <color indexed="81"/>
            <rFont val="Tahoma"/>
            <family val="2"/>
          </rPr>
          <t xml:space="preserve"> Reeks, leeftijd, poule, terrein</t>
        </r>
        <r>
          <rPr>
            <sz val="10"/>
            <color indexed="81"/>
            <rFont val="Tahoma"/>
            <family val="2"/>
          </rPr>
          <t xml:space="preserve">.Typ de </t>
        </r>
        <r>
          <rPr>
            <b/>
            <sz val="10"/>
            <color indexed="81"/>
            <rFont val="Tahoma"/>
            <family val="2"/>
          </rPr>
          <t>volgnrs</t>
        </r>
        <r>
          <rPr>
            <sz val="10"/>
            <color indexed="81"/>
            <rFont val="Tahoma"/>
            <family val="2"/>
          </rPr>
          <t xml:space="preserve"> in. Naam en club worden automatisch ingevuld. Doorstreep de overtollige poeles. </t>
        </r>
        <r>
          <rPr>
            <b/>
            <sz val="10"/>
            <color indexed="81"/>
            <rFont val="Tahoma"/>
            <family val="2"/>
          </rPr>
          <t>Uitslagen</t>
        </r>
        <r>
          <rPr>
            <sz val="10"/>
            <color indexed="81"/>
            <rFont val="Tahoma"/>
            <family val="2"/>
          </rPr>
          <t xml:space="preserve"> invullen. De punten worden automatisch ingevuld. Geef zelf de </t>
        </r>
        <r>
          <rPr>
            <b/>
            <sz val="10"/>
            <color indexed="81"/>
            <rFont val="Tahoma"/>
            <family val="2"/>
          </rPr>
          <t>rangschikking</t>
        </r>
        <r>
          <rPr>
            <sz val="10"/>
            <color indexed="81"/>
            <rFont val="Tahoma"/>
            <family val="2"/>
          </rPr>
          <t xml:space="preserve"> en vul het </t>
        </r>
        <r>
          <rPr>
            <b/>
            <sz val="10"/>
            <color indexed="81"/>
            <rFont val="Tahoma"/>
            <family val="2"/>
          </rPr>
          <t>volgnr</t>
        </r>
        <r>
          <rPr>
            <sz val="10"/>
            <color indexed="81"/>
            <rFont val="Tahoma"/>
            <family val="2"/>
          </rPr>
          <t xml:space="preserve"> van de </t>
        </r>
        <r>
          <rPr>
            <b/>
            <sz val="10"/>
            <color indexed="81"/>
            <rFont val="Tahoma"/>
            <family val="2"/>
          </rPr>
          <t>poulewinnaar</t>
        </r>
        <r>
          <rPr>
            <sz val="10"/>
            <color indexed="81"/>
            <rFont val="Tahoma"/>
            <family val="2"/>
          </rPr>
          <t xml:space="preserve"> in. Naam en club worden automatisch ingevuld.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50" authorId="0" shapeId="0" xr:uid="{5F463FF3-DB15-4FF9-B4BB-129B0B30BA5C}">
      <text>
        <r>
          <rPr>
            <sz val="10"/>
            <color indexed="81"/>
            <rFont val="Tahoma"/>
            <family val="2"/>
          </rPr>
          <t>Vul in:</t>
        </r>
        <r>
          <rPr>
            <b/>
            <sz val="10"/>
            <color indexed="81"/>
            <rFont val="Tahoma"/>
            <family val="2"/>
          </rPr>
          <t xml:space="preserve"> Reeks, leeftijd, poule, terrein</t>
        </r>
        <r>
          <rPr>
            <sz val="10"/>
            <color indexed="81"/>
            <rFont val="Tahoma"/>
            <family val="2"/>
          </rPr>
          <t xml:space="preserve">.Typ de </t>
        </r>
        <r>
          <rPr>
            <b/>
            <sz val="10"/>
            <color indexed="81"/>
            <rFont val="Tahoma"/>
            <family val="2"/>
          </rPr>
          <t>volgnrs</t>
        </r>
        <r>
          <rPr>
            <sz val="10"/>
            <color indexed="81"/>
            <rFont val="Tahoma"/>
            <family val="2"/>
          </rPr>
          <t xml:space="preserve"> in. Naam en club worden automatisch ingevuld. Doorstreep de overtollige poeles. </t>
        </r>
        <r>
          <rPr>
            <b/>
            <sz val="10"/>
            <color indexed="81"/>
            <rFont val="Tahoma"/>
            <family val="2"/>
          </rPr>
          <t>Uitslagen</t>
        </r>
        <r>
          <rPr>
            <sz val="10"/>
            <color indexed="81"/>
            <rFont val="Tahoma"/>
            <family val="2"/>
          </rPr>
          <t xml:space="preserve"> invullen. De punten worden automatisch ingevuld. Geef zelf de </t>
        </r>
        <r>
          <rPr>
            <b/>
            <sz val="10"/>
            <color indexed="81"/>
            <rFont val="Tahoma"/>
            <family val="2"/>
          </rPr>
          <t>rangschikking</t>
        </r>
        <r>
          <rPr>
            <sz val="10"/>
            <color indexed="81"/>
            <rFont val="Tahoma"/>
            <family val="2"/>
          </rPr>
          <t xml:space="preserve"> en vul het </t>
        </r>
        <r>
          <rPr>
            <b/>
            <sz val="10"/>
            <color indexed="81"/>
            <rFont val="Tahoma"/>
            <family val="2"/>
          </rPr>
          <t>volgnr</t>
        </r>
        <r>
          <rPr>
            <sz val="10"/>
            <color indexed="81"/>
            <rFont val="Tahoma"/>
            <family val="2"/>
          </rPr>
          <t xml:space="preserve"> van de </t>
        </r>
        <r>
          <rPr>
            <b/>
            <sz val="10"/>
            <color indexed="81"/>
            <rFont val="Tahoma"/>
            <family val="2"/>
          </rPr>
          <t>poulewinnaar</t>
        </r>
        <r>
          <rPr>
            <sz val="10"/>
            <color indexed="81"/>
            <rFont val="Tahoma"/>
            <family val="2"/>
          </rPr>
          <t xml:space="preserve"> in. Naam en club worden automatisch ingevuld.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82" authorId="0" shapeId="0" xr:uid="{4A33ED81-1FB5-48F3-A8BB-5FA06E4EADD4}">
      <text>
        <r>
          <rPr>
            <sz val="10"/>
            <color indexed="81"/>
            <rFont val="Tahoma"/>
            <family val="2"/>
          </rPr>
          <t>Vul in:</t>
        </r>
        <r>
          <rPr>
            <b/>
            <sz val="10"/>
            <color indexed="81"/>
            <rFont val="Tahoma"/>
            <family val="2"/>
          </rPr>
          <t xml:space="preserve"> Reeks, leeftijd, poule, terrein</t>
        </r>
        <r>
          <rPr>
            <sz val="10"/>
            <color indexed="81"/>
            <rFont val="Tahoma"/>
            <family val="2"/>
          </rPr>
          <t xml:space="preserve">.Typ de </t>
        </r>
        <r>
          <rPr>
            <b/>
            <sz val="10"/>
            <color indexed="81"/>
            <rFont val="Tahoma"/>
            <family val="2"/>
          </rPr>
          <t>volgnrs</t>
        </r>
        <r>
          <rPr>
            <sz val="10"/>
            <color indexed="81"/>
            <rFont val="Tahoma"/>
            <family val="2"/>
          </rPr>
          <t xml:space="preserve"> in. Naam en club worden automatisch ingevuld. Doorstreep de overtollige poeles. </t>
        </r>
        <r>
          <rPr>
            <b/>
            <sz val="10"/>
            <color indexed="81"/>
            <rFont val="Tahoma"/>
            <family val="2"/>
          </rPr>
          <t>Uitslagen</t>
        </r>
        <r>
          <rPr>
            <sz val="10"/>
            <color indexed="81"/>
            <rFont val="Tahoma"/>
            <family val="2"/>
          </rPr>
          <t xml:space="preserve"> invullen. De punten worden automatisch ingevuld. Geef zelf de </t>
        </r>
        <r>
          <rPr>
            <b/>
            <sz val="10"/>
            <color indexed="81"/>
            <rFont val="Tahoma"/>
            <family val="2"/>
          </rPr>
          <t>rangschikking</t>
        </r>
        <r>
          <rPr>
            <sz val="10"/>
            <color indexed="81"/>
            <rFont val="Tahoma"/>
            <family val="2"/>
          </rPr>
          <t xml:space="preserve"> en vul het </t>
        </r>
        <r>
          <rPr>
            <b/>
            <sz val="10"/>
            <color indexed="81"/>
            <rFont val="Tahoma"/>
            <family val="2"/>
          </rPr>
          <t>volgnr</t>
        </r>
        <r>
          <rPr>
            <sz val="10"/>
            <color indexed="81"/>
            <rFont val="Tahoma"/>
            <family val="2"/>
          </rPr>
          <t xml:space="preserve"> van de </t>
        </r>
        <r>
          <rPr>
            <b/>
            <sz val="10"/>
            <color indexed="81"/>
            <rFont val="Tahoma"/>
            <family val="2"/>
          </rPr>
          <t>poulewinnaar</t>
        </r>
        <r>
          <rPr>
            <sz val="10"/>
            <color indexed="81"/>
            <rFont val="Tahoma"/>
            <family val="2"/>
          </rPr>
          <t xml:space="preserve"> in. Naam en club worden automatisch ingevuld.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<sst xmlns="http://schemas.openxmlformats.org/spreadsheetml/2006/main" count="2378" uniqueCount="84">
  <si>
    <t>?</t>
  </si>
  <si>
    <t>JEUGDONTMOETING</t>
  </si>
  <si>
    <t>Wedstrijdblad enkels</t>
  </si>
  <si>
    <t>Poule</t>
  </si>
  <si>
    <t>Terrein</t>
  </si>
  <si>
    <t>Nr</t>
  </si>
  <si>
    <t>Volgnr</t>
  </si>
  <si>
    <t xml:space="preserve">Naam </t>
  </si>
  <si>
    <t>Club</t>
  </si>
  <si>
    <t>Punten</t>
  </si>
  <si>
    <t>GW</t>
  </si>
  <si>
    <t>TG</t>
  </si>
  <si>
    <t>TP</t>
  </si>
  <si>
    <t>Ond Wed</t>
  </si>
  <si>
    <t>wedstrijd volgorde</t>
  </si>
  <si>
    <t>P 3</t>
  </si>
  <si>
    <t>P 4</t>
  </si>
  <si>
    <t>P 5</t>
  </si>
  <si>
    <t>P 6</t>
  </si>
  <si>
    <t>Game 1</t>
  </si>
  <si>
    <t>Game 2</t>
  </si>
  <si>
    <t>Game 3</t>
  </si>
  <si>
    <t>Gamestand</t>
  </si>
  <si>
    <t>WINNAAR POULE</t>
  </si>
  <si>
    <t>3-6</t>
  </si>
  <si>
    <t>4-5</t>
  </si>
  <si>
    <t>1-2</t>
  </si>
  <si>
    <t>1-6</t>
  </si>
  <si>
    <t>3-4</t>
  </si>
  <si>
    <t>2-5</t>
  </si>
  <si>
    <t>5-6</t>
  </si>
  <si>
    <t>1-3</t>
  </si>
  <si>
    <t>2-4</t>
  </si>
  <si>
    <t>2-6</t>
  </si>
  <si>
    <t>3-5</t>
  </si>
  <si>
    <t>1-4</t>
  </si>
  <si>
    <t>4-6</t>
  </si>
  <si>
    <t>2-3</t>
  </si>
  <si>
    <t>1-5</t>
  </si>
  <si>
    <t>Totaal</t>
  </si>
  <si>
    <t>volgnr</t>
  </si>
  <si>
    <t>naam</t>
  </si>
  <si>
    <t>punten</t>
  </si>
  <si>
    <t>Winnaars A</t>
  </si>
  <si>
    <t>Winnaars B</t>
  </si>
  <si>
    <t>WINNAAR A POULE 1</t>
  </si>
  <si>
    <t>P6</t>
  </si>
  <si>
    <t>WINNAAR B POULE 1</t>
  </si>
  <si>
    <t>WINNAAR A POULE 2</t>
  </si>
  <si>
    <t>WINNAAR B POULE 2</t>
  </si>
  <si>
    <t>Winnaar</t>
  </si>
  <si>
    <t>Uitslag</t>
  </si>
  <si>
    <t>WINNAAR A POULE 3</t>
  </si>
  <si>
    <t>WINNAAR B POULE 3</t>
  </si>
  <si>
    <t>WINNAAR A POULE 4</t>
  </si>
  <si>
    <t>WINNAAR B POULE 4</t>
  </si>
  <si>
    <t>Winnaar A</t>
  </si>
  <si>
    <t>WINNAAR POULE 1</t>
  </si>
  <si>
    <t>WINNAAR POULE 2</t>
  </si>
  <si>
    <t>WINNAAR POULE 3</t>
  </si>
  <si>
    <t>WINNAAR POULE 4</t>
  </si>
  <si>
    <t>WINNAAR POULE 5</t>
  </si>
  <si>
    <t>WINNAAR POULE 6</t>
  </si>
  <si>
    <t>WINNAAR POULE 7</t>
  </si>
  <si>
    <t>WINNAAR POULE 8</t>
  </si>
  <si>
    <t>WINNAAR POULE 9</t>
  </si>
  <si>
    <t>WINNAAR POULE 10</t>
  </si>
  <si>
    <t>WINNAAR POULE 11</t>
  </si>
  <si>
    <t>WINNAAR POULE 12</t>
  </si>
  <si>
    <t>WINNAAR POULE 13</t>
  </si>
  <si>
    <t>WINNAAR POULE 14</t>
  </si>
  <si>
    <t>WINNAAR POULE 15</t>
  </si>
  <si>
    <t>WINNAAR POULE 16</t>
  </si>
  <si>
    <t>Wedstrijdblad dubbels</t>
  </si>
  <si>
    <t>Naam</t>
  </si>
  <si>
    <t>WINNAARS A</t>
  </si>
  <si>
    <t>WINNAARS B</t>
  </si>
  <si>
    <t>volgnrs</t>
  </si>
  <si>
    <t>namen</t>
  </si>
  <si>
    <t>Volgnrs</t>
  </si>
  <si>
    <t>Spelers wisselen van helft tussen elke game. Tijdens een eventuele 3e game wordt gewisseld bij 6 punten.</t>
  </si>
  <si>
    <t>Alle wedstrijden worden gespeeld naar 2 winnende games van 15 punten</t>
  </si>
  <si>
    <t>geen verlengingen</t>
  </si>
  <si>
    <t>Wanneer een speler of ploeg in het derde game 8 punten heeft behaald, wordt van speelhelft gewisseld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</si>
</sst>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1"/>
      <color indexed="81"/>
      <name val="Tahoma"/>
      <family val="2"/>
    </font>
    <font>
      <sz val="8"/>
      <color indexed="81"/>
      <name val="Tahoma"/>
      <family val="2"/>
    </font>
    <font>
      <b/>
      <sz val="10"/>
      <name val="Bookman Old Style"/>
      <family val="1"/>
    </font>
    <font>
      <b/>
      <sz val="22"/>
      <name val="Arial"/>
      <family val="2"/>
    </font>
    <font>
      <b/>
      <sz val="20"/>
      <name val="Arial"/>
      <family val="2"/>
    </font>
    <font>
      <sz val="8"/>
      <color indexed="81"/>
      <name val="Tahoma"/>
    </font>
    <font>
      <sz val="10"/>
      <name val="Arial"/>
    </font>
    <font>
      <sz val="9"/>
      <name val="Arial"/>
      <family val="2"/>
    </font>
    <font>
      <b/>
      <sz val="14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12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3" fillId="0" borderId="0"/>
  </cellStyleXfs>
  <cellXfs count="879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1" fillId="0" borderId="19" xfId="1" applyBorder="1" applyAlignment="1">
      <alignment vertical="center"/>
    </xf>
    <xf numFmtId="0" fontId="1" fillId="0" borderId="20" xfId="1" applyBorder="1" applyAlignment="1">
      <alignment vertical="center"/>
    </xf>
    <xf numFmtId="0" fontId="1" fillId="0" borderId="20" xfId="1" applyBorder="1" applyAlignment="1">
      <alignment horizontal="center" vertical="center"/>
    </xf>
    <xf numFmtId="0" fontId="1" fillId="0" borderId="19" xfId="1" applyBorder="1" applyAlignment="1" applyProtection="1">
      <alignment horizontal="center" vertical="center"/>
      <protection locked="0"/>
    </xf>
    <xf numFmtId="0" fontId="1" fillId="0" borderId="20" xfId="1" applyBorder="1" applyAlignment="1" applyProtection="1">
      <alignment horizontal="center" vertical="center"/>
      <protection locked="0"/>
    </xf>
    <xf numFmtId="0" fontId="1" fillId="0" borderId="21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0" fillId="0" borderId="23" xfId="1" applyFont="1" applyBorder="1" applyAlignment="1">
      <alignment horizontal="center" vertical="center"/>
    </xf>
    <xf numFmtId="0" fontId="1" fillId="0" borderId="19" xfId="2" applyBorder="1" applyAlignment="1">
      <alignment vertical="center"/>
    </xf>
    <xf numFmtId="0" fontId="1" fillId="2" borderId="19" xfId="1" applyFill="1" applyBorder="1" applyAlignment="1">
      <alignment vertical="center"/>
    </xf>
    <xf numFmtId="0" fontId="1" fillId="0" borderId="25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1" fillId="0" borderId="0" xfId="1" applyAlignment="1" applyProtection="1">
      <alignment vertical="center"/>
      <protection locked="0"/>
    </xf>
    <xf numFmtId="0" fontId="1" fillId="2" borderId="20" xfId="1" applyFill="1" applyBorder="1" applyAlignment="1">
      <alignment vertical="center"/>
    </xf>
    <xf numFmtId="0" fontId="1" fillId="0" borderId="29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0" borderId="0" xfId="1" applyAlignment="1">
      <alignment horizontal="left" vertical="center"/>
    </xf>
    <xf numFmtId="0" fontId="1" fillId="0" borderId="0" xfId="1" applyAlignment="1" applyProtection="1">
      <alignment horizontal="center" vertical="center"/>
      <protection locked="0"/>
    </xf>
    <xf numFmtId="0" fontId="3" fillId="0" borderId="0" xfId="1" applyFont="1" applyAlignment="1" applyProtection="1">
      <alignment vertical="center"/>
      <protection locked="0"/>
    </xf>
    <xf numFmtId="49" fontId="1" fillId="0" borderId="19" xfId="1" applyNumberFormat="1" applyBorder="1" applyAlignment="1">
      <alignment horizontal="center" vertical="center"/>
    </xf>
    <xf numFmtId="49" fontId="1" fillId="0" borderId="32" xfId="1" applyNumberFormat="1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9" fontId="1" fillId="0" borderId="20" xfId="1" applyNumberFormat="1" applyBorder="1" applyAlignment="1" applyProtection="1">
      <alignment horizontal="center" vertical="center"/>
      <protection locked="0"/>
    </xf>
    <xf numFmtId="0" fontId="1" fillId="0" borderId="25" xfId="1" applyBorder="1" applyAlignment="1">
      <alignment horizontal="center"/>
    </xf>
    <xf numFmtId="0" fontId="1" fillId="0" borderId="27" xfId="1" applyBorder="1" applyAlignment="1">
      <alignment horizontal="center"/>
    </xf>
    <xf numFmtId="0" fontId="1" fillId="0" borderId="20" xfId="1" applyBorder="1" applyAlignment="1">
      <alignment horizontal="center"/>
    </xf>
    <xf numFmtId="0" fontId="1" fillId="0" borderId="26" xfId="1" applyBorder="1" applyAlignment="1">
      <alignment horizontal="center"/>
    </xf>
    <xf numFmtId="0" fontId="0" fillId="0" borderId="20" xfId="0" applyBorder="1" applyAlignment="1" applyProtection="1">
      <alignment vertical="center"/>
      <protection locked="0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9" fontId="1" fillId="0" borderId="0" xfId="1" applyNumberFormat="1" applyAlignment="1" applyProtection="1">
      <alignment vertical="center"/>
      <protection locked="0"/>
    </xf>
    <xf numFmtId="49" fontId="1" fillId="0" borderId="19" xfId="1" applyNumberFormat="1" applyBorder="1" applyAlignment="1" applyProtection="1">
      <alignment horizontal="center" vertical="center"/>
      <protection locked="0"/>
    </xf>
    <xf numFmtId="49" fontId="1" fillId="0" borderId="0" xfId="1" applyNumberFormat="1" applyAlignment="1">
      <alignment vertical="center"/>
    </xf>
    <xf numFmtId="0" fontId="1" fillId="0" borderId="29" xfId="1" applyBorder="1" applyAlignment="1">
      <alignment horizontal="center"/>
    </xf>
    <xf numFmtId="0" fontId="1" fillId="0" borderId="31" xfId="1" applyBorder="1" applyAlignment="1">
      <alignment horizontal="center"/>
    </xf>
    <xf numFmtId="0" fontId="1" fillId="0" borderId="36" xfId="1" applyBorder="1" applyAlignment="1">
      <alignment horizontal="center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2" borderId="19" xfId="0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2" borderId="20" xfId="0" applyFill="1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49" fontId="0" fillId="0" borderId="19" xfId="0" applyNumberFormat="1" applyBorder="1" applyAlignment="1" applyProtection="1">
      <alignment horizontal="center" vertical="center"/>
      <protection locked="0"/>
    </xf>
    <xf numFmtId="49" fontId="0" fillId="0" borderId="32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vertical="center"/>
      <protection locked="0"/>
    </xf>
    <xf numFmtId="49" fontId="0" fillId="0" borderId="20" xfId="0" applyNumberForma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27" xfId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49" fontId="1" fillId="0" borderId="56" xfId="1" applyNumberFormat="1" applyBorder="1" applyAlignment="1" applyProtection="1">
      <alignment horizontal="center" vertical="center"/>
      <protection locked="0"/>
    </xf>
    <xf numFmtId="0" fontId="2" fillId="0" borderId="0" xfId="3" applyFont="1" applyAlignment="1" applyProtection="1">
      <alignment horizontal="center" vertical="center"/>
      <protection locked="0"/>
    </xf>
    <xf numFmtId="0" fontId="3" fillId="0" borderId="0" xfId="3" applyFont="1" applyAlignment="1" applyProtection="1">
      <alignment vertical="center"/>
      <protection locked="0"/>
    </xf>
    <xf numFmtId="0" fontId="9" fillId="0" borderId="0" xfId="3" applyFont="1" applyAlignment="1" applyProtection="1">
      <alignment horizontal="center" vertical="center" wrapText="1"/>
      <protection locked="0"/>
    </xf>
    <xf numFmtId="0" fontId="13" fillId="0" borderId="0" xfId="3" applyAlignment="1" applyProtection="1">
      <alignment vertical="center"/>
      <protection locked="0"/>
    </xf>
    <xf numFmtId="0" fontId="13" fillId="0" borderId="0" xfId="3" applyAlignment="1">
      <alignment vertical="center" wrapText="1"/>
    </xf>
    <xf numFmtId="0" fontId="13" fillId="0" borderId="0" xfId="3" applyAlignment="1">
      <alignment horizontal="left" vertical="center" wrapText="1"/>
    </xf>
    <xf numFmtId="0" fontId="3" fillId="0" borderId="0" xfId="3" applyFont="1" applyAlignment="1">
      <alignment vertical="center"/>
    </xf>
    <xf numFmtId="0" fontId="13" fillId="0" borderId="0" xfId="3" applyAlignment="1">
      <alignment vertical="center"/>
    </xf>
    <xf numFmtId="0" fontId="13" fillId="0" borderId="0" xfId="3" applyAlignment="1">
      <alignment horizontal="center" vertical="center"/>
    </xf>
    <xf numFmtId="0" fontId="13" fillId="0" borderId="0" xfId="3" applyAlignment="1">
      <alignment horizontal="left" vertical="center"/>
    </xf>
    <xf numFmtId="0" fontId="13" fillId="0" borderId="0" xfId="3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13" fillId="0" borderId="23" xfId="3" applyBorder="1" applyAlignment="1" applyProtection="1">
      <alignment vertical="center"/>
      <protection locked="0"/>
    </xf>
    <xf numFmtId="0" fontId="13" fillId="0" borderId="23" xfId="3" applyBorder="1" applyAlignment="1">
      <alignment vertical="center"/>
    </xf>
    <xf numFmtId="0" fontId="13" fillId="0" borderId="24" xfId="3" applyBorder="1" applyAlignment="1">
      <alignment vertical="center"/>
    </xf>
    <xf numFmtId="0" fontId="13" fillId="0" borderId="46" xfId="3" applyBorder="1" applyAlignment="1">
      <alignment vertical="center"/>
    </xf>
    <xf numFmtId="0" fontId="13" fillId="0" borderId="19" xfId="3" applyBorder="1" applyAlignment="1" applyProtection="1">
      <alignment vertical="center"/>
      <protection locked="0"/>
    </xf>
    <xf numFmtId="0" fontId="13" fillId="0" borderId="19" xfId="3" applyBorder="1" applyAlignment="1">
      <alignment vertical="center"/>
    </xf>
    <xf numFmtId="0" fontId="13" fillId="0" borderId="27" xfId="3" applyBorder="1" applyAlignment="1">
      <alignment vertical="center"/>
    </xf>
    <xf numFmtId="0" fontId="13" fillId="0" borderId="48" xfId="3" applyBorder="1" applyAlignment="1">
      <alignment vertical="center"/>
    </xf>
    <xf numFmtId="0" fontId="2" fillId="0" borderId="0" xfId="3" applyFont="1" applyAlignment="1">
      <alignment horizontal="center" vertical="center"/>
    </xf>
    <xf numFmtId="0" fontId="13" fillId="0" borderId="30" xfId="3" applyBorder="1" applyAlignment="1" applyProtection="1">
      <alignment vertical="center"/>
      <protection locked="0"/>
    </xf>
    <xf numFmtId="0" fontId="13" fillId="0" borderId="30" xfId="3" applyBorder="1" applyAlignment="1">
      <alignment vertical="center"/>
    </xf>
    <xf numFmtId="0" fontId="13" fillId="0" borderId="31" xfId="3" applyBorder="1" applyAlignment="1">
      <alignment vertical="center"/>
    </xf>
    <xf numFmtId="0" fontId="13" fillId="0" borderId="52" xfId="3" applyBorder="1" applyAlignment="1">
      <alignment vertical="center"/>
    </xf>
    <xf numFmtId="0" fontId="4" fillId="0" borderId="0" xfId="3" applyFont="1" applyAlignment="1">
      <alignment horizontal="center" vertical="center"/>
    </xf>
    <xf numFmtId="0" fontId="3" fillId="0" borderId="19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13" fillId="0" borderId="0" xfId="3" applyAlignment="1" applyProtection="1">
      <alignment horizontal="left" vertical="center"/>
      <protection locked="0"/>
    </xf>
    <xf numFmtId="0" fontId="9" fillId="0" borderId="0" xfId="3" applyFont="1" applyAlignment="1">
      <alignment horizontal="left" vertical="center" wrapText="1"/>
    </xf>
    <xf numFmtId="0" fontId="13" fillId="0" borderId="20" xfId="3" applyBorder="1" applyAlignment="1">
      <alignment vertical="center"/>
    </xf>
    <xf numFmtId="0" fontId="13" fillId="0" borderId="20" xfId="3" applyBorder="1" applyAlignment="1">
      <alignment horizontal="center" vertical="center"/>
    </xf>
    <xf numFmtId="0" fontId="13" fillId="0" borderId="20" xfId="3" applyBorder="1" applyAlignment="1" applyProtection="1">
      <alignment vertical="center"/>
      <protection locked="0"/>
    </xf>
    <xf numFmtId="49" fontId="13" fillId="0" borderId="0" xfId="3" applyNumberFormat="1" applyAlignment="1">
      <alignment vertical="center"/>
    </xf>
    <xf numFmtId="0" fontId="10" fillId="0" borderId="6" xfId="3" applyFont="1" applyBorder="1" applyAlignment="1" applyProtection="1">
      <alignment vertical="center" wrapText="1"/>
      <protection locked="0"/>
    </xf>
    <xf numFmtId="49" fontId="13" fillId="0" borderId="19" xfId="3" applyNumberFormat="1" applyBorder="1" applyAlignment="1">
      <alignment horizontal="center" vertical="center"/>
    </xf>
    <xf numFmtId="49" fontId="13" fillId="0" borderId="20" xfId="3" applyNumberFormat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3" fillId="0" borderId="27" xfId="3" applyBorder="1" applyAlignment="1">
      <alignment horizontal="center" vertical="center"/>
    </xf>
    <xf numFmtId="0" fontId="13" fillId="0" borderId="31" xfId="3" applyBorder="1" applyAlignment="1">
      <alignment horizontal="center" vertical="center"/>
    </xf>
    <xf numFmtId="0" fontId="13" fillId="0" borderId="26" xfId="3" applyBorder="1" applyAlignment="1">
      <alignment horizontal="center"/>
    </xf>
    <xf numFmtId="0" fontId="13" fillId="0" borderId="27" xfId="3" applyBorder="1" applyAlignment="1">
      <alignment horizontal="center"/>
    </xf>
    <xf numFmtId="0" fontId="13" fillId="0" borderId="31" xfId="3" applyBorder="1" applyAlignment="1">
      <alignment horizontal="center"/>
    </xf>
    <xf numFmtId="0" fontId="13" fillId="0" borderId="29" xfId="3" applyBorder="1" applyAlignment="1">
      <alignment horizontal="center"/>
    </xf>
    <xf numFmtId="0" fontId="13" fillId="0" borderId="25" xfId="3" applyBorder="1" applyAlignment="1">
      <alignment horizontal="center" vertical="center"/>
    </xf>
    <xf numFmtId="0" fontId="13" fillId="0" borderId="29" xfId="3" applyBorder="1" applyAlignment="1">
      <alignment horizontal="center" vertical="center"/>
    </xf>
    <xf numFmtId="0" fontId="13" fillId="0" borderId="56" xfId="3" applyBorder="1" applyAlignment="1">
      <alignment horizontal="center" vertical="center"/>
    </xf>
    <xf numFmtId="0" fontId="14" fillId="0" borderId="0" xfId="3" applyFont="1" applyAlignment="1">
      <alignment vertical="center" wrapText="1"/>
    </xf>
    <xf numFmtId="0" fontId="1" fillId="0" borderId="0" xfId="3" applyFont="1" applyAlignment="1">
      <alignment vertical="center" wrapText="1"/>
    </xf>
    <xf numFmtId="0" fontId="2" fillId="0" borderId="0" xfId="1" applyFont="1" applyAlignment="1" applyProtection="1">
      <alignment horizontal="center" vertical="center"/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0" fontId="1" fillId="0" borderId="0" xfId="1" applyAlignment="1">
      <alignment vertical="center" wrapText="1"/>
    </xf>
    <xf numFmtId="0" fontId="1" fillId="0" borderId="0" xfId="1" applyAlignment="1">
      <alignment horizontal="left" vertical="center" wrapText="1"/>
    </xf>
    <xf numFmtId="0" fontId="1" fillId="0" borderId="0" xfId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" fillId="0" borderId="23" xfId="1" applyBorder="1" applyAlignment="1" applyProtection="1">
      <alignment vertical="center"/>
      <protection locked="0"/>
    </xf>
    <xf numFmtId="0" fontId="1" fillId="0" borderId="23" xfId="1" applyBorder="1" applyAlignment="1">
      <alignment vertical="center"/>
    </xf>
    <xf numFmtId="0" fontId="1" fillId="0" borderId="24" xfId="1" applyBorder="1" applyAlignment="1">
      <alignment vertical="center"/>
    </xf>
    <xf numFmtId="0" fontId="1" fillId="0" borderId="46" xfId="1" applyBorder="1" applyAlignment="1">
      <alignment vertical="center"/>
    </xf>
    <xf numFmtId="0" fontId="1" fillId="0" borderId="19" xfId="1" applyBorder="1" applyAlignment="1" applyProtection="1">
      <alignment vertical="center"/>
      <protection locked="0"/>
    </xf>
    <xf numFmtId="0" fontId="1" fillId="0" borderId="27" xfId="1" applyBorder="1" applyAlignment="1">
      <alignment vertical="center"/>
    </xf>
    <xf numFmtId="0" fontId="1" fillId="0" borderId="48" xfId="1" applyBorder="1" applyAlignment="1">
      <alignment vertical="center"/>
    </xf>
    <xf numFmtId="0" fontId="1" fillId="0" borderId="30" xfId="1" applyBorder="1" applyAlignment="1" applyProtection="1">
      <alignment vertical="center"/>
      <protection locked="0"/>
    </xf>
    <xf numFmtId="0" fontId="1" fillId="0" borderId="30" xfId="1" applyBorder="1" applyAlignment="1">
      <alignment vertical="center"/>
    </xf>
    <xf numFmtId="0" fontId="1" fillId="0" borderId="31" xfId="1" applyBorder="1" applyAlignment="1">
      <alignment vertical="center"/>
    </xf>
    <xf numFmtId="0" fontId="1" fillId="0" borderId="52" xfId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0" borderId="0" xfId="1" applyAlignment="1" applyProtection="1">
      <alignment horizontal="left" vertical="center"/>
      <protection locked="0"/>
    </xf>
    <xf numFmtId="0" fontId="9" fillId="0" borderId="0" xfId="1" applyFont="1" applyAlignment="1">
      <alignment horizontal="left" vertical="center" wrapText="1"/>
    </xf>
    <xf numFmtId="0" fontId="1" fillId="0" borderId="20" xfId="1" applyBorder="1" applyAlignment="1" applyProtection="1">
      <alignment vertical="center"/>
      <protection locked="0"/>
    </xf>
    <xf numFmtId="49" fontId="1" fillId="0" borderId="20" xfId="1" applyNumberFormat="1" applyBorder="1" applyAlignment="1">
      <alignment horizontal="center" vertical="center"/>
    </xf>
    <xf numFmtId="0" fontId="1" fillId="0" borderId="44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25" xfId="1" applyBorder="1" applyAlignment="1" applyProtection="1">
      <alignment horizontal="center" vertical="center"/>
      <protection locked="0"/>
    </xf>
    <xf numFmtId="0" fontId="1" fillId="0" borderId="27" xfId="1" applyBorder="1" applyAlignment="1" applyProtection="1">
      <alignment horizontal="center" vertical="center"/>
      <protection locked="0"/>
    </xf>
    <xf numFmtId="0" fontId="1" fillId="0" borderId="29" xfId="1" applyBorder="1" applyAlignment="1" applyProtection="1">
      <alignment horizontal="center" vertical="center"/>
      <protection locked="0"/>
    </xf>
    <xf numFmtId="0" fontId="1" fillId="0" borderId="31" xfId="1" applyBorder="1" applyAlignment="1" applyProtection="1">
      <alignment horizontal="center" vertical="center"/>
      <protection locked="0"/>
    </xf>
    <xf numFmtId="0" fontId="3" fillId="0" borderId="0" xfId="3" applyFont="1" applyAlignment="1">
      <alignment horizontal="left" vertical="center" wrapText="1"/>
    </xf>
    <xf numFmtId="0" fontId="1" fillId="0" borderId="0" xfId="3" applyFont="1" applyAlignment="1">
      <alignment vertical="center"/>
    </xf>
    <xf numFmtId="0" fontId="13" fillId="0" borderId="26" xfId="3" applyBorder="1" applyAlignment="1">
      <alignment vertical="center" wrapText="1"/>
    </xf>
    <xf numFmtId="0" fontId="13" fillId="0" borderId="0" xfId="3" applyAlignment="1" applyProtection="1">
      <alignment vertical="center" wrapText="1"/>
      <protection locked="0"/>
    </xf>
    <xf numFmtId="0" fontId="13" fillId="0" borderId="57" xfId="3" applyBorder="1" applyAlignment="1" applyProtection="1">
      <alignment vertical="center"/>
      <protection locked="0"/>
    </xf>
    <xf numFmtId="0" fontId="13" fillId="0" borderId="40" xfId="3" applyBorder="1" applyAlignment="1">
      <alignment vertical="center"/>
    </xf>
    <xf numFmtId="0" fontId="13" fillId="0" borderId="38" xfId="3" applyBorder="1" applyAlignment="1">
      <alignment vertical="center"/>
    </xf>
    <xf numFmtId="0" fontId="13" fillId="0" borderId="39" xfId="3" applyBorder="1" applyAlignment="1">
      <alignment vertical="center"/>
    </xf>
    <xf numFmtId="0" fontId="15" fillId="0" borderId="0" xfId="3" applyFont="1" applyAlignment="1">
      <alignment vertical="center"/>
    </xf>
    <xf numFmtId="49" fontId="13" fillId="0" borderId="0" xfId="3" applyNumberFormat="1" applyAlignment="1" applyProtection="1">
      <alignment vertical="center"/>
      <protection locked="0"/>
    </xf>
    <xf numFmtId="0" fontId="13" fillId="0" borderId="19" xfId="3" applyBorder="1" applyAlignment="1">
      <alignment horizontal="center" vertical="center"/>
    </xf>
    <xf numFmtId="49" fontId="13" fillId="0" borderId="0" xfId="3" applyNumberFormat="1" applyAlignment="1">
      <alignment horizontal="left" vertical="center"/>
    </xf>
    <xf numFmtId="0" fontId="13" fillId="0" borderId="0" xfId="3" applyAlignment="1" applyProtection="1">
      <alignment horizontal="center" vertical="center"/>
      <protection locked="0"/>
    </xf>
    <xf numFmtId="0" fontId="16" fillId="0" borderId="0" xfId="3" applyFont="1" applyAlignment="1" applyProtection="1">
      <alignment horizontal="center" vertical="center"/>
      <protection locked="0"/>
    </xf>
    <xf numFmtId="0" fontId="16" fillId="0" borderId="0" xfId="3" applyFont="1" applyAlignment="1">
      <alignment horizontal="center" vertical="center"/>
    </xf>
    <xf numFmtId="0" fontId="13" fillId="0" borderId="65" xfId="3" applyBorder="1" applyAlignment="1">
      <alignment vertical="center"/>
    </xf>
    <xf numFmtId="0" fontId="13" fillId="0" borderId="57" xfId="3" applyBorder="1" applyAlignment="1">
      <alignment vertical="center" wrapText="1"/>
    </xf>
    <xf numFmtId="0" fontId="13" fillId="0" borderId="57" xfId="3" applyBorder="1" applyAlignment="1" applyProtection="1">
      <alignment vertical="center" wrapText="1"/>
      <protection locked="0"/>
    </xf>
    <xf numFmtId="0" fontId="13" fillId="0" borderId="55" xfId="3" applyBorder="1" applyAlignment="1">
      <alignment vertical="center" wrapText="1"/>
    </xf>
    <xf numFmtId="0" fontId="3" fillId="0" borderId="67" xfId="3" applyFont="1" applyBorder="1" applyAlignment="1">
      <alignment vertical="center"/>
    </xf>
    <xf numFmtId="0" fontId="13" fillId="0" borderId="19" xfId="3" applyBorder="1" applyAlignment="1">
      <alignment horizontal="right" vertical="center"/>
    </xf>
    <xf numFmtId="0" fontId="13" fillId="2" borderId="19" xfId="3" applyFill="1" applyBorder="1" applyAlignment="1">
      <alignment horizontal="right" vertical="center"/>
    </xf>
    <xf numFmtId="0" fontId="13" fillId="0" borderId="25" xfId="3" applyBorder="1" applyAlignment="1">
      <alignment horizontal="center"/>
    </xf>
    <xf numFmtId="0" fontId="1" fillId="0" borderId="0" xfId="3" applyFont="1" applyAlignment="1">
      <alignment horizontal="left" vertical="center"/>
    </xf>
    <xf numFmtId="0" fontId="13" fillId="0" borderId="57" xfId="3" applyBorder="1" applyAlignment="1">
      <alignment vertical="center"/>
    </xf>
    <xf numFmtId="0" fontId="13" fillId="0" borderId="56" xfId="3" applyBorder="1" applyAlignment="1">
      <alignment vertical="center"/>
    </xf>
    <xf numFmtId="0" fontId="13" fillId="0" borderId="19" xfId="3" applyBorder="1" applyAlignment="1" applyProtection="1">
      <alignment horizontal="center" vertical="center"/>
      <protection locked="0"/>
    </xf>
    <xf numFmtId="0" fontId="13" fillId="0" borderId="19" xfId="3" applyBorder="1" applyAlignment="1">
      <alignment horizontal="center"/>
    </xf>
    <xf numFmtId="0" fontId="3" fillId="0" borderId="0" xfId="1" applyFont="1" applyAlignment="1">
      <alignment horizontal="left" vertical="center" wrapText="1"/>
    </xf>
    <xf numFmtId="0" fontId="1" fillId="0" borderId="0" xfId="1" applyAlignment="1" applyProtection="1">
      <alignment vertical="center" wrapText="1"/>
      <protection locked="0"/>
    </xf>
    <xf numFmtId="0" fontId="1" fillId="0" borderId="26" xfId="1" applyBorder="1" applyAlignment="1">
      <alignment vertical="center" wrapText="1"/>
    </xf>
    <xf numFmtId="0" fontId="1" fillId="0" borderId="57" xfId="1" applyBorder="1" applyAlignment="1">
      <alignment vertical="center" wrapText="1"/>
    </xf>
    <xf numFmtId="0" fontId="1" fillId="0" borderId="56" xfId="1" applyBorder="1" applyAlignment="1" applyProtection="1">
      <alignment vertical="center"/>
      <protection locked="0"/>
    </xf>
    <xf numFmtId="0" fontId="1" fillId="0" borderId="38" xfId="1" applyBorder="1" applyAlignment="1" applyProtection="1">
      <alignment vertical="center"/>
      <protection locked="0"/>
    </xf>
    <xf numFmtId="0" fontId="1" fillId="0" borderId="54" xfId="1" applyBorder="1" applyAlignment="1" applyProtection="1">
      <alignment vertical="center"/>
      <protection locked="0"/>
    </xf>
    <xf numFmtId="49" fontId="1" fillId="0" borderId="0" xfId="1" applyNumberFormat="1" applyAlignment="1" applyProtection="1">
      <alignment horizontal="center" vertical="center"/>
      <protection locked="0"/>
    </xf>
    <xf numFmtId="0" fontId="1" fillId="0" borderId="65" xfId="1" applyBorder="1" applyAlignment="1">
      <alignment vertical="center"/>
    </xf>
    <xf numFmtId="0" fontId="1" fillId="0" borderId="57" xfId="1" applyBorder="1" applyAlignment="1">
      <alignment vertical="center"/>
    </xf>
    <xf numFmtId="0" fontId="1" fillId="0" borderId="57" xfId="1" applyBorder="1" applyAlignment="1" applyProtection="1">
      <alignment vertical="center" wrapText="1"/>
      <protection locked="0"/>
    </xf>
    <xf numFmtId="0" fontId="1" fillId="0" borderId="40" xfId="1" applyBorder="1" applyAlignment="1" applyProtection="1">
      <alignment vertical="center"/>
      <protection locked="0"/>
    </xf>
    <xf numFmtId="0" fontId="1" fillId="2" borderId="20" xfId="1" applyFill="1" applyBorder="1" applyAlignment="1">
      <alignment horizontal="center" vertical="center"/>
    </xf>
    <xf numFmtId="0" fontId="1" fillId="0" borderId="19" xfId="1" applyBorder="1" applyAlignment="1">
      <alignment horizontal="right" vertical="center"/>
    </xf>
    <xf numFmtId="0" fontId="1" fillId="2" borderId="19" xfId="1" applyFill="1" applyBorder="1" applyAlignment="1">
      <alignment horizontal="right" vertical="center"/>
    </xf>
    <xf numFmtId="1" fontId="1" fillId="0" borderId="27" xfId="1" applyNumberFormat="1" applyBorder="1" applyAlignment="1" applyProtection="1">
      <alignment vertical="center"/>
      <protection locked="0"/>
    </xf>
    <xf numFmtId="1" fontId="1" fillId="0" borderId="31" xfId="1" applyNumberFormat="1" applyBorder="1" applyAlignment="1" applyProtection="1">
      <alignment vertical="center"/>
      <protection locked="0"/>
    </xf>
    <xf numFmtId="0" fontId="1" fillId="0" borderId="23" xfId="1" applyBorder="1" applyAlignment="1" applyProtection="1">
      <alignment horizontal="center" vertical="center"/>
      <protection locked="0"/>
    </xf>
    <xf numFmtId="0" fontId="1" fillId="0" borderId="40" xfId="1" applyBorder="1" applyAlignment="1">
      <alignment horizontal="center" vertical="center"/>
    </xf>
    <xf numFmtId="0" fontId="1" fillId="0" borderId="39" xfId="1" applyBorder="1" applyAlignment="1">
      <alignment horizontal="center" vertical="center"/>
    </xf>
    <xf numFmtId="0" fontId="3" fillId="0" borderId="0" xfId="1" applyFont="1" applyAlignment="1" applyProtection="1">
      <alignment horizontal="left" vertical="center"/>
      <protection locked="0"/>
    </xf>
    <xf numFmtId="0" fontId="1" fillId="0" borderId="35" xfId="1" applyBorder="1" applyAlignment="1">
      <alignment horizontal="center" vertical="center"/>
    </xf>
    <xf numFmtId="0" fontId="1" fillId="0" borderId="55" xfId="1" applyBorder="1" applyAlignment="1">
      <alignment horizontal="center" vertical="center"/>
    </xf>
    <xf numFmtId="0" fontId="1" fillId="0" borderId="54" xfId="1" applyBorder="1" applyAlignment="1" applyProtection="1">
      <alignment horizontal="center" vertical="center"/>
      <protection locked="0"/>
    </xf>
    <xf numFmtId="49" fontId="1" fillId="0" borderId="0" xfId="1" applyNumberFormat="1" applyAlignment="1">
      <alignment horizontal="center" vertical="center"/>
    </xf>
    <xf numFmtId="0" fontId="1" fillId="0" borderId="32" xfId="1" applyBorder="1" applyAlignment="1">
      <alignment vertical="center"/>
    </xf>
    <xf numFmtId="0" fontId="1" fillId="0" borderId="56" xfId="1" applyBorder="1" applyAlignment="1">
      <alignment vertical="center"/>
    </xf>
    <xf numFmtId="0" fontId="2" fillId="0" borderId="0" xfId="1" applyFont="1" applyAlignment="1">
      <alignment vertical="center"/>
    </xf>
    <xf numFmtId="0" fontId="1" fillId="0" borderId="26" xfId="1" applyBorder="1" applyAlignment="1">
      <alignment vertical="center"/>
    </xf>
    <xf numFmtId="0" fontId="1" fillId="0" borderId="72" xfId="1" applyBorder="1" applyAlignment="1">
      <alignment vertical="center"/>
    </xf>
    <xf numFmtId="0" fontId="1" fillId="0" borderId="57" xfId="1" applyBorder="1" applyAlignment="1">
      <alignment horizontal="center" vertical="center"/>
    </xf>
    <xf numFmtId="0" fontId="2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1" fillId="0" borderId="0" xfId="1" applyAlignment="1" applyProtection="1">
      <alignment horizontal="center" vertical="center" wrapText="1"/>
      <protection locked="0"/>
    </xf>
    <xf numFmtId="0" fontId="1" fillId="0" borderId="46" xfId="1" applyBorder="1" applyAlignment="1">
      <alignment horizontal="center" vertical="center"/>
    </xf>
    <xf numFmtId="0" fontId="1" fillId="0" borderId="48" xfId="1" applyBorder="1" applyAlignment="1">
      <alignment horizontal="center" vertical="center"/>
    </xf>
    <xf numFmtId="0" fontId="1" fillId="0" borderId="30" xfId="1" applyBorder="1" applyAlignment="1" applyProtection="1">
      <alignment horizontal="center" vertical="center"/>
      <protection locked="0"/>
    </xf>
    <xf numFmtId="0" fontId="1" fillId="0" borderId="52" xfId="1" applyBorder="1" applyAlignment="1">
      <alignment horizontal="center" vertical="center"/>
    </xf>
    <xf numFmtId="0" fontId="1" fillId="0" borderId="56" xfId="1" applyBorder="1" applyAlignment="1" applyProtection="1">
      <alignment horizontal="center" vertical="center"/>
      <protection locked="0"/>
    </xf>
    <xf numFmtId="0" fontId="1" fillId="0" borderId="38" xfId="1" applyBorder="1" applyAlignment="1" applyProtection="1">
      <alignment horizontal="center" vertical="center"/>
      <protection locked="0"/>
    </xf>
    <xf numFmtId="0" fontId="1" fillId="0" borderId="40" xfId="1" applyBorder="1" applyAlignment="1" applyProtection="1">
      <alignment horizontal="center" vertical="center"/>
      <protection locked="0"/>
    </xf>
    <xf numFmtId="0" fontId="3" fillId="0" borderId="19" xfId="1" applyFont="1" applyBorder="1" applyAlignment="1">
      <alignment horizontal="center" vertical="center" wrapText="1"/>
    </xf>
    <xf numFmtId="0" fontId="1" fillId="0" borderId="65" xfId="1" applyBorder="1" applyAlignment="1">
      <alignment horizontal="center" vertical="center"/>
    </xf>
    <xf numFmtId="0" fontId="1" fillId="0" borderId="38" xfId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1" fillId="0" borderId="47" xfId="1" applyBorder="1" applyAlignment="1">
      <alignment horizontal="center" vertical="center"/>
    </xf>
    <xf numFmtId="0" fontId="1" fillId="0" borderId="39" xfId="1" applyBorder="1" applyAlignment="1" applyProtection="1">
      <alignment horizontal="center" vertical="center"/>
      <protection locked="0"/>
    </xf>
    <xf numFmtId="0" fontId="1" fillId="0" borderId="38" xfId="1" applyBorder="1" applyAlignment="1" applyProtection="1">
      <alignment horizontal="center" vertical="center" wrapText="1"/>
      <protection locked="0"/>
    </xf>
    <xf numFmtId="0" fontId="1" fillId="0" borderId="32" xfId="1" applyBorder="1" applyAlignment="1">
      <alignment horizontal="center" vertical="center"/>
    </xf>
    <xf numFmtId="0" fontId="1" fillId="0" borderId="56" xfId="1" applyBorder="1" applyAlignment="1">
      <alignment horizontal="center" vertical="center"/>
    </xf>
    <xf numFmtId="0" fontId="1" fillId="0" borderId="40" xfId="1" applyBorder="1" applyAlignment="1">
      <alignment horizontal="center" vertical="center" wrapText="1"/>
    </xf>
    <xf numFmtId="0" fontId="1" fillId="0" borderId="39" xfId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1" fillId="0" borderId="55" xfId="1" applyBorder="1" applyAlignment="1" applyProtection="1">
      <alignment horizontal="center" vertical="center"/>
      <protection locked="0"/>
    </xf>
    <xf numFmtId="0" fontId="3" fillId="0" borderId="67" xfId="1" applyFont="1" applyBorder="1" applyAlignment="1">
      <alignment vertical="center"/>
    </xf>
    <xf numFmtId="0" fontId="13" fillId="0" borderId="36" xfId="3" applyBorder="1" applyAlignment="1">
      <alignment horizontal="center" vertical="center"/>
    </xf>
    <xf numFmtId="0" fontId="13" fillId="0" borderId="23" xfId="3" applyBorder="1" applyAlignment="1">
      <alignment horizontal="center" vertical="center"/>
    </xf>
    <xf numFmtId="0" fontId="13" fillId="0" borderId="54" xfId="3" applyBorder="1" applyAlignment="1">
      <alignment horizontal="center" vertical="center"/>
    </xf>
    <xf numFmtId="0" fontId="1" fillId="0" borderId="72" xfId="1" applyBorder="1" applyAlignment="1">
      <alignment horizontal="center" vertical="center"/>
    </xf>
    <xf numFmtId="0" fontId="1" fillId="0" borderId="53" xfId="1" applyBorder="1" applyAlignment="1" applyProtection="1">
      <alignment vertical="center"/>
      <protection locked="0"/>
    </xf>
    <xf numFmtId="0" fontId="1" fillId="0" borderId="32" xfId="1" applyBorder="1" applyAlignment="1" applyProtection="1">
      <alignment vertical="center"/>
      <protection locked="0"/>
    </xf>
    <xf numFmtId="0" fontId="1" fillId="0" borderId="40" xfId="1" applyBorder="1" applyAlignment="1">
      <alignment vertical="center"/>
    </xf>
    <xf numFmtId="0" fontId="1" fillId="0" borderId="35" xfId="1" applyBorder="1" applyAlignment="1" applyProtection="1">
      <alignment vertical="center"/>
      <protection locked="0"/>
    </xf>
    <xf numFmtId="0" fontId="1" fillId="0" borderId="36" xfId="1" applyBorder="1" applyAlignment="1" applyProtection="1">
      <alignment vertical="center"/>
      <protection locked="0"/>
    </xf>
    <xf numFmtId="0" fontId="1" fillId="0" borderId="25" xfId="1" applyBorder="1" applyAlignment="1" applyProtection="1">
      <alignment horizontal="center"/>
      <protection locked="0"/>
    </xf>
    <xf numFmtId="0" fontId="1" fillId="0" borderId="27" xfId="1" applyBorder="1" applyAlignment="1" applyProtection="1">
      <alignment horizontal="center"/>
      <protection locked="0"/>
    </xf>
    <xf numFmtId="0" fontId="1" fillId="0" borderId="29" xfId="1" applyBorder="1" applyAlignment="1" applyProtection="1">
      <alignment horizontal="center"/>
      <protection locked="0"/>
    </xf>
    <xf numFmtId="0" fontId="1" fillId="0" borderId="31" xfId="1" applyBorder="1" applyAlignment="1" applyProtection="1">
      <alignment horizontal="center"/>
      <protection locked="0"/>
    </xf>
    <xf numFmtId="0" fontId="3" fillId="0" borderId="63" xfId="1" applyFont="1" applyBorder="1" applyAlignment="1">
      <alignment horizontal="center" vertical="center"/>
    </xf>
    <xf numFmtId="0" fontId="1" fillId="0" borderId="54" xfId="1" applyBorder="1" applyAlignment="1">
      <alignment horizontal="center" vertical="center"/>
    </xf>
    <xf numFmtId="0" fontId="13" fillId="0" borderId="53" xfId="3" applyBorder="1" applyAlignment="1" applyProtection="1">
      <alignment vertical="center"/>
      <protection locked="0"/>
    </xf>
    <xf numFmtId="0" fontId="13" fillId="0" borderId="32" xfId="3" applyBorder="1" applyAlignment="1" applyProtection="1">
      <alignment vertical="center"/>
      <protection locked="0"/>
    </xf>
    <xf numFmtId="0" fontId="13" fillId="0" borderId="30" xfId="3" applyBorder="1" applyAlignment="1">
      <alignment horizontal="center" vertical="center"/>
    </xf>
    <xf numFmtId="0" fontId="13" fillId="0" borderId="55" xfId="3" applyBorder="1" applyAlignment="1">
      <alignment vertical="center"/>
    </xf>
    <xf numFmtId="0" fontId="13" fillId="0" borderId="35" xfId="3" applyBorder="1" applyAlignment="1" applyProtection="1">
      <alignment vertical="center"/>
      <protection locked="0"/>
    </xf>
    <xf numFmtId="0" fontId="13" fillId="0" borderId="62" xfId="3" applyBorder="1" applyAlignment="1">
      <alignment vertical="center"/>
    </xf>
    <xf numFmtId="0" fontId="13" fillId="0" borderId="36" xfId="3" applyBorder="1" applyAlignment="1" applyProtection="1">
      <alignment vertical="center"/>
      <protection locked="0"/>
    </xf>
    <xf numFmtId="0" fontId="13" fillId="0" borderId="64" xfId="3" applyBorder="1" applyAlignment="1">
      <alignment vertical="center"/>
    </xf>
    <xf numFmtId="49" fontId="13" fillId="0" borderId="19" xfId="3" applyNumberFormat="1" applyBorder="1" applyAlignment="1" applyProtection="1">
      <alignment horizontal="center" vertical="center"/>
      <protection locked="0"/>
    </xf>
    <xf numFmtId="49" fontId="13" fillId="0" borderId="0" xfId="3" applyNumberFormat="1" applyAlignment="1" applyProtection="1">
      <alignment horizontal="center" vertical="center"/>
      <protection locked="0"/>
    </xf>
    <xf numFmtId="49" fontId="13" fillId="0" borderId="20" xfId="3" applyNumberFormat="1" applyBorder="1" applyAlignment="1" applyProtection="1">
      <alignment horizontal="center" vertical="center"/>
      <protection locked="0"/>
    </xf>
    <xf numFmtId="0" fontId="13" fillId="0" borderId="21" xfId="3" applyBorder="1" applyAlignment="1">
      <alignment horizontal="center" vertical="center"/>
    </xf>
    <xf numFmtId="49" fontId="1" fillId="0" borderId="20" xfId="3" applyNumberFormat="1" applyFont="1" applyBorder="1" applyAlignment="1" applyProtection="1">
      <alignment horizontal="center" vertical="center"/>
      <protection locked="0"/>
    </xf>
    <xf numFmtId="49" fontId="13" fillId="0" borderId="56" xfId="3" applyNumberFormat="1" applyBorder="1" applyAlignment="1" applyProtection="1">
      <alignment horizontal="center" vertical="center"/>
      <protection locked="0"/>
    </xf>
    <xf numFmtId="0" fontId="13" fillId="0" borderId="25" xfId="3" applyBorder="1" applyAlignment="1" applyProtection="1">
      <alignment horizontal="center"/>
      <protection locked="0"/>
    </xf>
    <xf numFmtId="0" fontId="13" fillId="0" borderId="27" xfId="3" applyBorder="1" applyAlignment="1" applyProtection="1">
      <alignment horizontal="center"/>
      <protection locked="0"/>
    </xf>
    <xf numFmtId="0" fontId="13" fillId="0" borderId="29" xfId="3" applyBorder="1" applyAlignment="1" applyProtection="1">
      <alignment horizontal="center"/>
      <protection locked="0"/>
    </xf>
    <xf numFmtId="0" fontId="13" fillId="0" borderId="31" xfId="3" applyBorder="1" applyAlignment="1" applyProtection="1">
      <alignment horizontal="center"/>
      <protection locked="0"/>
    </xf>
    <xf numFmtId="0" fontId="13" fillId="0" borderId="35" xfId="3" applyBorder="1" applyAlignment="1">
      <alignment horizontal="center" vertical="center"/>
    </xf>
    <xf numFmtId="0" fontId="13" fillId="0" borderId="0" xfId="3" applyAlignment="1" applyProtection="1">
      <alignment horizontal="left" vertical="center" wrapText="1"/>
      <protection locked="0"/>
    </xf>
    <xf numFmtId="0" fontId="1" fillId="0" borderId="89" xfId="1" applyBorder="1" applyAlignment="1" applyProtection="1">
      <alignment vertical="center"/>
      <protection locked="0"/>
    </xf>
    <xf numFmtId="0" fontId="3" fillId="0" borderId="26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1" fillId="0" borderId="53" xfId="1" applyBorder="1" applyAlignment="1">
      <alignment vertical="center"/>
    </xf>
    <xf numFmtId="0" fontId="1" fillId="0" borderId="35" xfId="1" applyBorder="1" applyAlignment="1">
      <alignment vertical="center"/>
    </xf>
    <xf numFmtId="0" fontId="1" fillId="0" borderId="36" xfId="1" applyBorder="1" applyAlignment="1">
      <alignment vertical="center"/>
    </xf>
    <xf numFmtId="0" fontId="1" fillId="0" borderId="23" xfId="1" applyBorder="1" applyAlignment="1">
      <alignment horizontal="left" vertical="center"/>
    </xf>
    <xf numFmtId="0" fontId="1" fillId="0" borderId="30" xfId="1" applyBorder="1" applyAlignment="1">
      <alignment horizontal="left" vertical="center"/>
    </xf>
    <xf numFmtId="0" fontId="1" fillId="0" borderId="54" xfId="1" applyBorder="1" applyAlignment="1">
      <alignment vertical="center"/>
    </xf>
    <xf numFmtId="0" fontId="1" fillId="0" borderId="39" xfId="1" applyBorder="1" applyAlignment="1">
      <alignment vertical="center"/>
    </xf>
    <xf numFmtId="0" fontId="18" fillId="0" borderId="0" xfId="1" applyFont="1" applyAlignment="1">
      <alignment horizontal="left" vertical="center"/>
    </xf>
    <xf numFmtId="0" fontId="1" fillId="0" borderId="38" xfId="1" applyBorder="1" applyAlignment="1">
      <alignment vertical="center"/>
    </xf>
    <xf numFmtId="0" fontId="1" fillId="0" borderId="65" xfId="1" applyBorder="1" applyAlignment="1">
      <alignment horizontal="left" vertical="center"/>
    </xf>
    <xf numFmtId="0" fontId="3" fillId="0" borderId="19" xfId="1" applyFont="1" applyBorder="1" applyAlignment="1">
      <alignment vertical="center"/>
    </xf>
    <xf numFmtId="0" fontId="9" fillId="0" borderId="0" xfId="1" applyFont="1" applyAlignment="1">
      <alignment vertical="center" wrapText="1"/>
    </xf>
    <xf numFmtId="0" fontId="3" fillId="0" borderId="20" xfId="1" applyFont="1" applyBorder="1" applyAlignment="1">
      <alignment vertical="center"/>
    </xf>
    <xf numFmtId="0" fontId="1" fillId="0" borderId="63" xfId="1" applyBorder="1" applyAlignment="1">
      <alignment vertical="center"/>
    </xf>
    <xf numFmtId="0" fontId="1" fillId="0" borderId="87" xfId="1" applyBorder="1" applyAlignment="1">
      <alignment vertical="center"/>
    </xf>
    <xf numFmtId="0" fontId="1" fillId="0" borderId="91" xfId="1" applyBorder="1" applyAlignment="1" applyProtection="1">
      <alignment vertical="center"/>
      <protection locked="0"/>
    </xf>
    <xf numFmtId="0" fontId="1" fillId="0" borderId="91" xfId="1" applyBorder="1" applyAlignment="1">
      <alignment vertical="center"/>
    </xf>
    <xf numFmtId="0" fontId="1" fillId="0" borderId="92" xfId="1" applyBorder="1" applyAlignment="1">
      <alignment vertical="center"/>
    </xf>
    <xf numFmtId="0" fontId="1" fillId="0" borderId="93" xfId="1" applyBorder="1" applyAlignment="1">
      <alignment vertical="center"/>
    </xf>
    <xf numFmtId="0" fontId="1" fillId="0" borderId="95" xfId="1" applyBorder="1" applyAlignment="1">
      <alignment vertical="center"/>
    </xf>
    <xf numFmtId="0" fontId="1" fillId="0" borderId="96" xfId="1" applyBorder="1" applyAlignment="1">
      <alignment vertical="center"/>
    </xf>
    <xf numFmtId="0" fontId="1" fillId="0" borderId="98" xfId="1" applyBorder="1" applyAlignment="1" applyProtection="1">
      <alignment vertical="center"/>
      <protection locked="0"/>
    </xf>
    <xf numFmtId="0" fontId="1" fillId="0" borderId="98" xfId="1" applyBorder="1" applyAlignment="1">
      <alignment vertical="center"/>
    </xf>
    <xf numFmtId="0" fontId="1" fillId="0" borderId="99" xfId="1" applyBorder="1" applyAlignment="1">
      <alignment vertical="center"/>
    </xf>
    <xf numFmtId="0" fontId="1" fillId="0" borderId="100" xfId="1" applyBorder="1" applyAlignment="1">
      <alignment vertical="center"/>
    </xf>
    <xf numFmtId="0" fontId="2" fillId="0" borderId="0" xfId="3" applyFont="1" applyAlignment="1" applyProtection="1">
      <alignment vertical="center"/>
      <protection locked="0"/>
    </xf>
    <xf numFmtId="0" fontId="13" fillId="0" borderId="0" xfId="3" applyAlignment="1" applyProtection="1">
      <alignment horizontal="center" vertical="center" wrapText="1"/>
      <protection locked="0"/>
    </xf>
    <xf numFmtId="0" fontId="13" fillId="0" borderId="89" xfId="3" applyBorder="1" applyAlignment="1" applyProtection="1">
      <alignment vertical="center"/>
      <protection locked="0"/>
    </xf>
    <xf numFmtId="0" fontId="13" fillId="0" borderId="54" xfId="3" applyBorder="1" applyAlignment="1" applyProtection="1">
      <alignment vertical="center"/>
      <protection locked="0"/>
    </xf>
    <xf numFmtId="0" fontId="13" fillId="0" borderId="101" xfId="3" applyBorder="1" applyAlignment="1">
      <alignment horizontal="left" vertical="center"/>
    </xf>
    <xf numFmtId="0" fontId="13" fillId="0" borderId="88" xfId="3" applyBorder="1" applyAlignment="1">
      <alignment vertical="center"/>
    </xf>
    <xf numFmtId="0" fontId="13" fillId="0" borderId="26" xfId="3" applyBorder="1" applyAlignment="1">
      <alignment vertical="center"/>
    </xf>
    <xf numFmtId="0" fontId="13" fillId="0" borderId="65" xfId="3" applyBorder="1" applyAlignment="1" applyProtection="1">
      <alignment horizontal="center" vertical="center"/>
      <protection locked="0"/>
    </xf>
    <xf numFmtId="0" fontId="13" fillId="0" borderId="56" xfId="3" applyBorder="1" applyAlignment="1" applyProtection="1">
      <alignment vertical="center"/>
      <protection locked="0"/>
    </xf>
    <xf numFmtId="0" fontId="13" fillId="0" borderId="65" xfId="3" applyBorder="1" applyAlignment="1" applyProtection="1">
      <alignment vertical="center"/>
      <protection locked="0"/>
    </xf>
    <xf numFmtId="0" fontId="13" fillId="0" borderId="63" xfId="3" applyBorder="1" applyAlignment="1">
      <alignment vertical="center"/>
    </xf>
    <xf numFmtId="0" fontId="13" fillId="0" borderId="38" xfId="3" applyBorder="1" applyAlignment="1" applyProtection="1">
      <alignment vertical="center"/>
      <protection locked="0"/>
    </xf>
    <xf numFmtId="0" fontId="13" fillId="0" borderId="19" xfId="3" applyBorder="1" applyAlignment="1">
      <alignment horizontal="left" vertical="center"/>
    </xf>
    <xf numFmtId="0" fontId="13" fillId="0" borderId="53" xfId="3" applyBorder="1" applyAlignment="1">
      <alignment horizontal="left" vertical="center"/>
    </xf>
    <xf numFmtId="0" fontId="13" fillId="0" borderId="53" xfId="3" applyBorder="1" applyAlignment="1">
      <alignment vertical="center"/>
    </xf>
    <xf numFmtId="0" fontId="13" fillId="0" borderId="23" xfId="3" applyBorder="1" applyAlignment="1">
      <alignment horizontal="left" vertical="center"/>
    </xf>
    <xf numFmtId="0" fontId="13" fillId="0" borderId="30" xfId="3" applyBorder="1" applyAlignment="1">
      <alignment horizontal="left" vertical="center"/>
    </xf>
    <xf numFmtId="49" fontId="13" fillId="0" borderId="0" xfId="3" applyNumberFormat="1" applyAlignment="1">
      <alignment horizontal="center" vertical="center"/>
    </xf>
    <xf numFmtId="0" fontId="3" fillId="0" borderId="19" xfId="3" applyFont="1" applyBorder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13" fillId="0" borderId="38" xfId="3" applyBorder="1" applyAlignment="1" applyProtection="1">
      <alignment horizontal="left" vertical="center"/>
      <protection locked="0"/>
    </xf>
    <xf numFmtId="0" fontId="13" fillId="0" borderId="40" xfId="3" applyBorder="1" applyAlignment="1" applyProtection="1">
      <alignment horizontal="center" vertical="center"/>
      <protection locked="0"/>
    </xf>
    <xf numFmtId="0" fontId="3" fillId="0" borderId="20" xfId="3" applyFont="1" applyBorder="1" applyAlignment="1">
      <alignment horizontal="left" vertical="center"/>
    </xf>
    <xf numFmtId="0" fontId="13" fillId="0" borderId="39" xfId="3" applyBorder="1" applyAlignment="1" applyProtection="1">
      <alignment horizontal="center" vertical="center"/>
      <protection locked="0"/>
    </xf>
    <xf numFmtId="0" fontId="9" fillId="0" borderId="0" xfId="3" applyFont="1" applyAlignment="1" applyProtection="1">
      <alignment horizontal="left" vertical="center" wrapText="1"/>
      <protection locked="0"/>
    </xf>
    <xf numFmtId="0" fontId="13" fillId="0" borderId="104" xfId="3" applyBorder="1" applyAlignment="1">
      <alignment horizontal="center" vertical="center"/>
    </xf>
    <xf numFmtId="0" fontId="1" fillId="0" borderId="23" xfId="3" applyFont="1" applyBorder="1" applyAlignment="1">
      <alignment horizontal="center" vertical="center"/>
    </xf>
    <xf numFmtId="0" fontId="2" fillId="0" borderId="0" xfId="3" applyFont="1" applyAlignment="1">
      <alignment horizontal="left" vertical="center"/>
    </xf>
    <xf numFmtId="0" fontId="13" fillId="0" borderId="91" xfId="3" applyBorder="1" applyAlignment="1" applyProtection="1">
      <alignment vertical="center"/>
      <protection locked="0"/>
    </xf>
    <xf numFmtId="0" fontId="13" fillId="0" borderId="91" xfId="3" applyBorder="1" applyAlignment="1">
      <alignment horizontal="left" vertical="center"/>
    </xf>
    <xf numFmtId="0" fontId="13" fillId="0" borderId="92" xfId="3" applyBorder="1" applyAlignment="1">
      <alignment vertical="center"/>
    </xf>
    <xf numFmtId="0" fontId="13" fillId="0" borderId="109" xfId="3" applyBorder="1" applyAlignment="1">
      <alignment vertical="center"/>
    </xf>
    <xf numFmtId="0" fontId="13" fillId="0" borderId="111" xfId="3" applyBorder="1" applyAlignment="1">
      <alignment vertical="center"/>
    </xf>
    <xf numFmtId="0" fontId="13" fillId="0" borderId="96" xfId="3" applyBorder="1" applyAlignment="1">
      <alignment vertical="center"/>
    </xf>
    <xf numFmtId="0" fontId="13" fillId="0" borderId="113" xfId="3" applyBorder="1" applyAlignment="1" applyProtection="1">
      <alignment vertical="center"/>
      <protection locked="0"/>
    </xf>
    <xf numFmtId="0" fontId="13" fillId="0" borderId="98" xfId="3" applyBorder="1" applyAlignment="1">
      <alignment horizontal="left" vertical="center"/>
    </xf>
    <xf numFmtId="0" fontId="13" fillId="0" borderId="99" xfId="3" applyBorder="1" applyAlignment="1">
      <alignment vertical="center"/>
    </xf>
    <xf numFmtId="0" fontId="13" fillId="0" borderId="117" xfId="3" applyBorder="1" applyAlignment="1">
      <alignment vertical="center"/>
    </xf>
    <xf numFmtId="0" fontId="13" fillId="0" borderId="118" xfId="3" applyBorder="1" applyAlignment="1">
      <alignment horizontal="left" vertical="center"/>
    </xf>
    <xf numFmtId="0" fontId="1" fillId="0" borderId="0" xfId="3" applyFont="1" applyAlignment="1" applyProtection="1">
      <alignment vertical="center"/>
      <protection locked="0"/>
    </xf>
    <xf numFmtId="0" fontId="9" fillId="0" borderId="65" xfId="3" applyFont="1" applyBorder="1" applyAlignment="1" applyProtection="1">
      <alignment horizontal="center" vertical="center" wrapText="1"/>
      <protection locked="0"/>
    </xf>
    <xf numFmtId="0" fontId="13" fillId="0" borderId="39" xfId="3" applyBorder="1" applyAlignment="1" applyProtection="1">
      <alignment vertical="center"/>
      <protection locked="0"/>
    </xf>
    <xf numFmtId="0" fontId="13" fillId="0" borderId="55" xfId="3" applyBorder="1" applyAlignment="1" applyProtection="1">
      <alignment horizontal="center" vertical="center"/>
      <protection locked="0"/>
    </xf>
    <xf numFmtId="0" fontId="13" fillId="0" borderId="38" xfId="3" applyBorder="1" applyAlignment="1">
      <alignment horizontal="center" vertical="center"/>
    </xf>
    <xf numFmtId="0" fontId="1" fillId="0" borderId="0" xfId="3" applyFont="1" applyAlignment="1" applyProtection="1">
      <alignment horizontal="center" vertical="center"/>
      <protection locked="0"/>
    </xf>
    <xf numFmtId="0" fontId="2" fillId="0" borderId="43" xfId="1" applyFont="1" applyBorder="1" applyAlignment="1" applyProtection="1">
      <alignment horizontal="center" vertical="center"/>
      <protection locked="0"/>
    </xf>
    <xf numFmtId="0" fontId="2" fillId="0" borderId="58" xfId="1" applyFont="1" applyBorder="1" applyAlignment="1" applyProtection="1">
      <alignment horizontal="center" vertical="center"/>
      <protection locked="0"/>
    </xf>
    <xf numFmtId="0" fontId="2" fillId="0" borderId="43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59" xfId="1" applyFont="1" applyBorder="1" applyAlignment="1">
      <alignment horizontal="center" vertical="center"/>
    </xf>
    <xf numFmtId="0" fontId="2" fillId="0" borderId="49" xfId="1" applyFont="1" applyBorder="1" applyAlignment="1">
      <alignment horizontal="center" vertical="center"/>
    </xf>
    <xf numFmtId="0" fontId="2" fillId="0" borderId="66" xfId="1" applyFont="1" applyBorder="1" applyAlignment="1">
      <alignment horizontal="center" vertical="center"/>
    </xf>
    <xf numFmtId="0" fontId="2" fillId="0" borderId="50" xfId="1" applyFont="1" applyBorder="1" applyAlignment="1">
      <alignment horizontal="center" vertical="center"/>
    </xf>
    <xf numFmtId="0" fontId="1" fillId="0" borderId="32" xfId="1" applyBorder="1" applyAlignment="1">
      <alignment horizontal="center" vertical="center"/>
    </xf>
    <xf numFmtId="0" fontId="1" fillId="0" borderId="40" xfId="1" applyBorder="1" applyAlignment="1">
      <alignment horizontal="center" vertical="center"/>
    </xf>
    <xf numFmtId="0" fontId="1" fillId="0" borderId="56" xfId="1" applyBorder="1" applyAlignment="1">
      <alignment horizontal="center" vertical="center"/>
    </xf>
    <xf numFmtId="0" fontId="1" fillId="0" borderId="39" xfId="1" applyBorder="1" applyAlignment="1">
      <alignment horizontal="center" vertical="center"/>
    </xf>
    <xf numFmtId="0" fontId="1" fillId="0" borderId="55" xfId="1" applyBorder="1" applyAlignment="1">
      <alignment horizontal="center" vertical="center"/>
    </xf>
    <xf numFmtId="0" fontId="1" fillId="0" borderId="57" xfId="1" applyBorder="1" applyAlignment="1">
      <alignment horizontal="center" vertical="center"/>
    </xf>
    <xf numFmtId="0" fontId="1" fillId="0" borderId="53" xfId="1" applyBorder="1" applyAlignment="1" applyProtection="1">
      <alignment horizontal="center" vertical="center"/>
      <protection locked="0"/>
    </xf>
    <xf numFmtId="0" fontId="1" fillId="0" borderId="54" xfId="1" applyBorder="1" applyAlignment="1" applyProtection="1">
      <alignment horizontal="center" vertical="center"/>
      <protection locked="0"/>
    </xf>
    <xf numFmtId="0" fontId="1" fillId="0" borderId="19" xfId="1" applyBorder="1" applyAlignment="1">
      <alignment horizontal="center" vertical="center"/>
    </xf>
    <xf numFmtId="0" fontId="1" fillId="0" borderId="0" xfId="1" applyAlignment="1">
      <alignment horizontal="center" vertical="center" wrapText="1"/>
    </xf>
    <xf numFmtId="0" fontId="1" fillId="0" borderId="53" xfId="1" applyBorder="1" applyAlignment="1">
      <alignment horizontal="center" vertical="center"/>
    </xf>
    <xf numFmtId="0" fontId="1" fillId="0" borderId="54" xfId="1" applyBorder="1" applyAlignment="1">
      <alignment horizontal="center" vertical="center"/>
    </xf>
    <xf numFmtId="0" fontId="1" fillId="0" borderId="56" xfId="1" applyBorder="1" applyAlignment="1" applyProtection="1">
      <alignment horizontal="center" vertical="center" wrapText="1"/>
      <protection locked="0"/>
    </xf>
    <xf numFmtId="0" fontId="1" fillId="0" borderId="57" xfId="1" applyBorder="1" applyAlignment="1" applyProtection="1">
      <alignment horizontal="center" vertical="center" wrapText="1"/>
      <protection locked="0"/>
    </xf>
    <xf numFmtId="0" fontId="1" fillId="0" borderId="56" xfId="1" applyBorder="1" applyAlignment="1">
      <alignment horizontal="center" vertical="center" wrapText="1"/>
    </xf>
    <xf numFmtId="0" fontId="1" fillId="0" borderId="57" xfId="1" applyBorder="1" applyAlignment="1">
      <alignment horizontal="center" vertical="center" wrapText="1"/>
    </xf>
    <xf numFmtId="0" fontId="4" fillId="0" borderId="76" xfId="1" applyFont="1" applyBorder="1" applyAlignment="1" applyProtection="1">
      <alignment horizontal="center" vertical="center"/>
      <protection locked="0"/>
    </xf>
    <xf numFmtId="0" fontId="4" fillId="0" borderId="77" xfId="1" applyFont="1" applyBorder="1" applyAlignment="1" applyProtection="1">
      <alignment horizontal="center" vertical="center"/>
      <protection locked="0"/>
    </xf>
    <xf numFmtId="0" fontId="4" fillId="0" borderId="19" xfId="1" applyFont="1" applyBorder="1" applyAlignment="1" applyProtection="1">
      <alignment horizontal="center" vertical="center"/>
      <protection locked="0"/>
    </xf>
    <xf numFmtId="0" fontId="4" fillId="0" borderId="79" xfId="1" applyFont="1" applyBorder="1" applyAlignment="1" applyProtection="1">
      <alignment horizontal="center" vertical="center"/>
      <protection locked="0"/>
    </xf>
    <xf numFmtId="0" fontId="4" fillId="0" borderId="19" xfId="1" applyFont="1" applyBorder="1" applyAlignment="1">
      <alignment horizontal="center" vertical="center"/>
    </xf>
    <xf numFmtId="0" fontId="4" fillId="0" borderId="79" xfId="1" applyFont="1" applyBorder="1" applyAlignment="1">
      <alignment horizontal="center" vertical="center"/>
    </xf>
    <xf numFmtId="0" fontId="4" fillId="0" borderId="81" xfId="1" applyFont="1" applyBorder="1" applyAlignment="1">
      <alignment horizontal="center" vertical="center"/>
    </xf>
    <xf numFmtId="0" fontId="4" fillId="0" borderId="82" xfId="1" applyFont="1" applyBorder="1" applyAlignment="1">
      <alignment horizontal="center" vertical="center"/>
    </xf>
    <xf numFmtId="0" fontId="3" fillId="0" borderId="75" xfId="1" applyFont="1" applyBorder="1" applyAlignment="1">
      <alignment horizontal="center" vertical="center"/>
    </xf>
    <xf numFmtId="0" fontId="3" fillId="0" borderId="76" xfId="1" applyFont="1" applyBorder="1" applyAlignment="1">
      <alignment horizontal="center" vertical="center"/>
    </xf>
    <xf numFmtId="0" fontId="3" fillId="0" borderId="78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80" xfId="1" applyFont="1" applyBorder="1" applyAlignment="1">
      <alignment horizontal="center" vertical="center"/>
    </xf>
    <xf numFmtId="0" fontId="3" fillId="0" borderId="81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63" xfId="1" applyFont="1" applyBorder="1" applyAlignment="1">
      <alignment horizontal="center" vertical="center"/>
    </xf>
    <xf numFmtId="0" fontId="3" fillId="0" borderId="61" xfId="1" applyFont="1" applyBorder="1" applyAlignment="1">
      <alignment horizontal="center" vertical="center"/>
    </xf>
    <xf numFmtId="0" fontId="1" fillId="0" borderId="68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63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" fillId="0" borderId="83" xfId="1" applyBorder="1" applyAlignment="1">
      <alignment horizontal="center" vertical="center"/>
    </xf>
    <xf numFmtId="0" fontId="1" fillId="0" borderId="84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62" xfId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1" fillId="0" borderId="56" xfId="1" applyBorder="1" applyAlignment="1" applyProtection="1">
      <alignment horizontal="center" vertical="center"/>
      <protection locked="0"/>
    </xf>
    <xf numFmtId="0" fontId="1" fillId="0" borderId="57" xfId="1" applyBorder="1" applyAlignment="1" applyProtection="1">
      <alignment horizontal="center" vertical="center"/>
      <protection locked="0"/>
    </xf>
    <xf numFmtId="0" fontId="1" fillId="0" borderId="19" xfId="1" applyBorder="1" applyAlignment="1" applyProtection="1">
      <alignment horizontal="center" vertical="center"/>
      <protection locked="0"/>
    </xf>
    <xf numFmtId="0" fontId="1" fillId="0" borderId="0" xfId="1" applyAlignment="1" applyProtection="1">
      <alignment horizontal="left" vertical="center"/>
      <protection locked="0"/>
    </xf>
    <xf numFmtId="0" fontId="1" fillId="0" borderId="0" xfId="1" applyAlignment="1">
      <alignment horizontal="center" vertical="center"/>
    </xf>
    <xf numFmtId="0" fontId="3" fillId="0" borderId="57" xfId="1" applyFont="1" applyBorder="1" applyAlignment="1">
      <alignment horizontal="center" vertical="center"/>
    </xf>
    <xf numFmtId="0" fontId="1" fillId="0" borderId="65" xfId="1" applyBorder="1" applyAlignment="1" applyProtection="1">
      <alignment horizontal="center" vertical="center" wrapText="1"/>
      <protection locked="0"/>
    </xf>
    <xf numFmtId="0" fontId="1" fillId="0" borderId="0" xfId="1" applyAlignment="1" applyProtection="1">
      <alignment horizontal="center" vertical="center" wrapText="1"/>
      <protection locked="0"/>
    </xf>
    <xf numFmtId="0" fontId="1" fillId="0" borderId="59" xfId="1" applyBorder="1" applyAlignment="1" applyProtection="1">
      <alignment horizontal="center" vertical="center"/>
      <protection locked="0"/>
    </xf>
    <xf numFmtId="0" fontId="1" fillId="0" borderId="49" xfId="1" applyBorder="1" applyAlignment="1" applyProtection="1">
      <alignment horizontal="center" vertical="center"/>
      <protection locked="0"/>
    </xf>
    <xf numFmtId="0" fontId="1" fillId="0" borderId="66" xfId="1" applyBorder="1" applyAlignment="1" applyProtection="1">
      <alignment horizontal="center" vertical="center"/>
      <protection locked="0"/>
    </xf>
    <xf numFmtId="0" fontId="1" fillId="0" borderId="50" xfId="1" applyBorder="1" applyAlignment="1" applyProtection="1">
      <alignment horizontal="center" vertical="center"/>
      <protection locked="0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1" fillId="0" borderId="35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60" xfId="1" applyBorder="1" applyAlignment="1">
      <alignment horizontal="center" vertical="center"/>
    </xf>
    <xf numFmtId="1" fontId="1" fillId="0" borderId="36" xfId="1" applyNumberFormat="1" applyBorder="1" applyAlignment="1" applyProtection="1">
      <alignment horizontal="center" vertical="center"/>
      <protection locked="0"/>
    </xf>
    <xf numFmtId="1" fontId="1" fillId="0" borderId="42" xfId="1" applyNumberFormat="1" applyBorder="1" applyAlignment="1" applyProtection="1">
      <alignment horizontal="center" vertical="center"/>
      <protection locked="0"/>
    </xf>
    <xf numFmtId="1" fontId="1" fillId="0" borderId="29" xfId="1" applyNumberFormat="1" applyBorder="1" applyAlignment="1" applyProtection="1">
      <alignment horizontal="center" vertical="center"/>
      <protection locked="0"/>
    </xf>
    <xf numFmtId="1" fontId="1" fillId="0" borderId="30" xfId="1" applyNumberFormat="1" applyBorder="1" applyAlignment="1" applyProtection="1">
      <alignment horizontal="center" vertical="center"/>
      <protection locked="0"/>
    </xf>
    <xf numFmtId="0" fontId="1" fillId="0" borderId="69" xfId="1" applyBorder="1" applyAlignment="1">
      <alignment horizontal="center" vertical="center"/>
    </xf>
    <xf numFmtId="0" fontId="1" fillId="0" borderId="64" xfId="1" applyBorder="1" applyAlignment="1">
      <alignment horizontal="center" vertical="center"/>
    </xf>
    <xf numFmtId="0" fontId="1" fillId="0" borderId="42" xfId="1" applyBorder="1" applyAlignment="1">
      <alignment horizontal="center" vertical="center"/>
    </xf>
    <xf numFmtId="0" fontId="1" fillId="0" borderId="73" xfId="1" applyBorder="1" applyAlignment="1">
      <alignment horizontal="center" vertical="center"/>
    </xf>
    <xf numFmtId="0" fontId="1" fillId="0" borderId="74" xfId="1" applyBorder="1" applyAlignment="1">
      <alignment horizontal="center" vertical="center"/>
    </xf>
    <xf numFmtId="0" fontId="1" fillId="2" borderId="20" xfId="1" applyFill="1" applyBorder="1" applyAlignment="1">
      <alignment horizontal="right" vertical="center"/>
    </xf>
    <xf numFmtId="0" fontId="1" fillId="2" borderId="63" xfId="1" applyFill="1" applyBorder="1" applyAlignment="1">
      <alignment horizontal="right" vertical="center"/>
    </xf>
    <xf numFmtId="0" fontId="1" fillId="2" borderId="26" xfId="1" applyFill="1" applyBorder="1" applyAlignment="1">
      <alignment horizontal="right" vertical="center"/>
    </xf>
    <xf numFmtId="0" fontId="3" fillId="0" borderId="28" xfId="1" applyFont="1" applyBorder="1" applyAlignment="1">
      <alignment horizontal="center" vertical="center"/>
    </xf>
    <xf numFmtId="0" fontId="1" fillId="0" borderId="20" xfId="1" applyBorder="1" applyAlignment="1">
      <alignment horizontal="right" vertical="center"/>
    </xf>
    <xf numFmtId="0" fontId="1" fillId="0" borderId="63" xfId="1" applyBorder="1" applyAlignment="1">
      <alignment horizontal="right" vertical="center"/>
    </xf>
    <xf numFmtId="0" fontId="1" fillId="0" borderId="28" xfId="1" applyBorder="1" applyAlignment="1">
      <alignment horizontal="right" vertical="center"/>
    </xf>
    <xf numFmtId="0" fontId="1" fillId="0" borderId="67" xfId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1" fillId="0" borderId="65" xfId="1" applyBorder="1" applyAlignment="1" applyProtection="1">
      <alignment horizontal="center" vertical="center"/>
      <protection locked="0"/>
    </xf>
    <xf numFmtId="0" fontId="1" fillId="0" borderId="0" xfId="1" applyAlignment="1" applyProtection="1">
      <alignment horizontal="center" vertical="center"/>
      <protection locked="0"/>
    </xf>
    <xf numFmtId="0" fontId="1" fillId="0" borderId="68" xfId="1" applyBorder="1" applyAlignment="1" applyProtection="1">
      <alignment horizontal="center" vertical="center"/>
      <protection locked="0"/>
    </xf>
    <xf numFmtId="1" fontId="1" fillId="0" borderId="26" xfId="1" applyNumberFormat="1" applyBorder="1" applyAlignment="1" applyProtection="1">
      <alignment horizontal="center" vertical="center"/>
      <protection locked="0"/>
    </xf>
    <xf numFmtId="1" fontId="1" fillId="0" borderId="20" xfId="1" applyNumberFormat="1" applyBorder="1" applyAlignment="1" applyProtection="1">
      <alignment horizontal="center" vertical="center"/>
      <protection locked="0"/>
    </xf>
    <xf numFmtId="1" fontId="1" fillId="0" borderId="28" xfId="1" applyNumberFormat="1" applyBorder="1" applyAlignment="1" applyProtection="1">
      <alignment horizontal="center" vertical="center"/>
      <protection locked="0"/>
    </xf>
    <xf numFmtId="1" fontId="1" fillId="0" borderId="25" xfId="1" applyNumberFormat="1" applyBorder="1" applyAlignment="1" applyProtection="1">
      <alignment horizontal="center" vertical="center"/>
      <protection locked="0"/>
    </xf>
    <xf numFmtId="1" fontId="1" fillId="0" borderId="19" xfId="1" applyNumberFormat="1" applyBorder="1" applyAlignment="1" applyProtection="1">
      <alignment horizontal="center" vertical="center"/>
      <protection locked="0"/>
    </xf>
    <xf numFmtId="1" fontId="1" fillId="0" borderId="27" xfId="1" applyNumberFormat="1" applyBorder="1" applyAlignment="1" applyProtection="1">
      <alignment horizontal="center" vertical="center"/>
      <protection locked="0"/>
    </xf>
    <xf numFmtId="0" fontId="1" fillId="0" borderId="19" xfId="1" applyBorder="1" applyAlignment="1">
      <alignment horizontal="center"/>
    </xf>
    <xf numFmtId="0" fontId="1" fillId="0" borderId="27" xfId="1" applyBorder="1" applyAlignment="1">
      <alignment horizontal="center"/>
    </xf>
    <xf numFmtId="0" fontId="1" fillId="0" borderId="69" xfId="1" applyBorder="1" applyAlignment="1" applyProtection="1">
      <alignment horizontal="center" vertical="center"/>
      <protection locked="0"/>
    </xf>
    <xf numFmtId="1" fontId="1" fillId="0" borderId="44" xfId="1" applyNumberFormat="1" applyBorder="1" applyAlignment="1" applyProtection="1">
      <alignment horizontal="center" vertical="center"/>
      <protection locked="0"/>
    </xf>
    <xf numFmtId="0" fontId="4" fillId="0" borderId="45" xfId="1" applyFont="1" applyBorder="1" applyAlignment="1" applyProtection="1">
      <alignment horizontal="center" vertical="center"/>
      <protection locked="0"/>
    </xf>
    <xf numFmtId="0" fontId="4" fillId="0" borderId="47" xfId="1" applyFont="1" applyBorder="1" applyAlignment="1" applyProtection="1">
      <alignment horizontal="center" vertical="center"/>
      <protection locked="0"/>
    </xf>
    <xf numFmtId="0" fontId="4" fillId="0" borderId="51" xfId="1" applyFont="1" applyBorder="1" applyAlignment="1" applyProtection="1">
      <alignment horizontal="center" vertical="center"/>
      <protection locked="0"/>
    </xf>
    <xf numFmtId="0" fontId="2" fillId="0" borderId="59" xfId="1" applyFont="1" applyBorder="1" applyAlignment="1" applyProtection="1">
      <alignment horizontal="center" vertical="center"/>
      <protection locked="0"/>
    </xf>
    <xf numFmtId="0" fontId="2" fillId="0" borderId="49" xfId="1" applyFont="1" applyBorder="1" applyAlignment="1" applyProtection="1">
      <alignment horizontal="center" vertical="center"/>
      <protection locked="0"/>
    </xf>
    <xf numFmtId="0" fontId="2" fillId="0" borderId="66" xfId="1" applyFont="1" applyBorder="1" applyAlignment="1" applyProtection="1">
      <alignment horizontal="center" vertical="center"/>
      <protection locked="0"/>
    </xf>
    <xf numFmtId="0" fontId="2" fillId="0" borderId="50" xfId="1" applyFont="1" applyBorder="1" applyAlignment="1" applyProtection="1">
      <alignment horizontal="center" vertical="center"/>
      <protection locked="0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10" fillId="0" borderId="2" xfId="1" applyFont="1" applyBorder="1" applyAlignment="1" applyProtection="1">
      <alignment horizontal="center" vertical="center" wrapText="1"/>
      <protection locked="0"/>
    </xf>
    <xf numFmtId="0" fontId="10" fillId="0" borderId="3" xfId="1" applyFont="1" applyBorder="1" applyAlignment="1" applyProtection="1">
      <alignment horizontal="center" vertical="center" wrapText="1"/>
      <protection locked="0"/>
    </xf>
    <xf numFmtId="0" fontId="10" fillId="0" borderId="6" xfId="1" applyFont="1" applyBorder="1" applyAlignment="1" applyProtection="1">
      <alignment horizontal="center" vertical="center" wrapText="1"/>
      <protection locked="0"/>
    </xf>
    <xf numFmtId="0" fontId="10" fillId="0" borderId="0" xfId="1" applyFont="1" applyAlignment="1" applyProtection="1">
      <alignment horizontal="center" vertical="center" wrapText="1"/>
      <protection locked="0"/>
    </xf>
    <xf numFmtId="0" fontId="10" fillId="0" borderId="7" xfId="1" applyFont="1" applyBorder="1" applyAlignment="1" applyProtection="1">
      <alignment horizontal="center" vertical="center" wrapText="1"/>
      <protection locked="0"/>
    </xf>
    <xf numFmtId="0" fontId="10" fillId="0" borderId="14" xfId="1" applyFont="1" applyBorder="1" applyAlignment="1" applyProtection="1">
      <alignment horizontal="center" vertical="center" wrapText="1"/>
      <protection locked="0"/>
    </xf>
    <xf numFmtId="0" fontId="10" fillId="0" borderId="15" xfId="1" applyFont="1" applyBorder="1" applyAlignment="1" applyProtection="1">
      <alignment horizontal="center" vertical="center" wrapText="1"/>
      <protection locked="0"/>
    </xf>
    <xf numFmtId="0" fontId="10" fillId="0" borderId="16" xfId="1" applyFont="1" applyBorder="1" applyAlignment="1" applyProtection="1">
      <alignment horizontal="center" vertical="center" wrapText="1"/>
      <protection locked="0"/>
    </xf>
    <xf numFmtId="0" fontId="1" fillId="0" borderId="26" xfId="1" applyBorder="1" applyAlignment="1">
      <alignment horizontal="right" vertical="center"/>
    </xf>
    <xf numFmtId="0" fontId="1" fillId="0" borderId="44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3" fillId="0" borderId="36" xfId="1" applyFont="1" applyBorder="1" applyAlignment="1">
      <alignment horizontal="center" vertical="center"/>
    </xf>
    <xf numFmtId="0" fontId="3" fillId="0" borderId="64" xfId="1" applyFont="1" applyBorder="1" applyAlignment="1">
      <alignment horizontal="center" vertical="center"/>
    </xf>
    <xf numFmtId="0" fontId="3" fillId="0" borderId="42" xfId="1" applyFont="1" applyBorder="1" applyAlignment="1">
      <alignment horizontal="center" vertical="center"/>
    </xf>
    <xf numFmtId="49" fontId="1" fillId="0" borderId="21" xfId="1" applyNumberFormat="1" applyBorder="1" applyAlignment="1" applyProtection="1">
      <alignment horizontal="center" vertical="center"/>
      <protection locked="0"/>
    </xf>
    <xf numFmtId="49" fontId="1" fillId="0" borderId="23" xfId="1" applyNumberFormat="1" applyBorder="1" applyAlignment="1" applyProtection="1">
      <alignment horizontal="center" vertical="center"/>
      <protection locked="0"/>
    </xf>
    <xf numFmtId="49" fontId="1" fillId="0" borderId="24" xfId="1" applyNumberFormat="1" applyBorder="1" applyAlignment="1" applyProtection="1">
      <alignment horizontal="center" vertical="center"/>
      <protection locked="0"/>
    </xf>
    <xf numFmtId="0" fontId="1" fillId="0" borderId="21" xfId="1" applyBorder="1" applyAlignment="1" applyProtection="1">
      <alignment horizontal="center" vertical="center"/>
      <protection locked="0"/>
    </xf>
    <xf numFmtId="0" fontId="1" fillId="0" borderId="23" xfId="1" applyBorder="1" applyAlignment="1" applyProtection="1">
      <alignment horizontal="center" vertical="center"/>
      <protection locked="0"/>
    </xf>
    <xf numFmtId="0" fontId="1" fillId="0" borderId="24" xfId="1" applyBorder="1" applyAlignment="1" applyProtection="1">
      <alignment horizontal="center" vertical="center"/>
      <protection locked="0"/>
    </xf>
    <xf numFmtId="0" fontId="1" fillId="2" borderId="20" xfId="1" applyFill="1" applyBorder="1" applyAlignment="1">
      <alignment horizontal="center" vertical="center"/>
    </xf>
    <xf numFmtId="0" fontId="1" fillId="2" borderId="63" xfId="1" applyFill="1" applyBorder="1" applyAlignment="1">
      <alignment horizontal="center" vertical="center"/>
    </xf>
    <xf numFmtId="0" fontId="1" fillId="2" borderId="28" xfId="1" applyFill="1" applyBorder="1" applyAlignment="1">
      <alignment horizontal="center" vertical="center"/>
    </xf>
    <xf numFmtId="1" fontId="1" fillId="0" borderId="31" xfId="1" applyNumberFormat="1" applyBorder="1" applyAlignment="1" applyProtection="1">
      <alignment horizontal="center" vertical="center"/>
      <protection locked="0"/>
    </xf>
    <xf numFmtId="0" fontId="1" fillId="0" borderId="30" xfId="1" applyBorder="1" applyAlignment="1">
      <alignment horizontal="center"/>
    </xf>
    <xf numFmtId="0" fontId="1" fillId="0" borderId="31" xfId="1" applyBorder="1" applyAlignment="1">
      <alignment horizontal="center"/>
    </xf>
    <xf numFmtId="0" fontId="1" fillId="0" borderId="65" xfId="1" applyBorder="1" applyAlignment="1">
      <alignment horizontal="center" vertical="center"/>
    </xf>
    <xf numFmtId="0" fontId="3" fillId="0" borderId="0" xfId="1" applyFont="1" applyAlignment="1" applyProtection="1">
      <alignment horizontal="left" vertical="center"/>
      <protection locked="0"/>
    </xf>
    <xf numFmtId="0" fontId="3" fillId="0" borderId="7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4" fillId="0" borderId="5" xfId="1" applyFont="1" applyBorder="1" applyAlignment="1" applyProtection="1">
      <alignment horizontal="center" vertical="center"/>
      <protection locked="0"/>
    </xf>
    <xf numFmtId="0" fontId="4" fillId="0" borderId="9" xfId="1" applyFont="1" applyBorder="1" applyAlignment="1" applyProtection="1">
      <alignment horizontal="center" vertical="center"/>
      <protection locked="0"/>
    </xf>
    <xf numFmtId="0" fontId="4" fillId="0" borderId="11" xfId="1" applyFont="1" applyBorder="1" applyAlignment="1" applyProtection="1">
      <alignment horizontal="center" vertical="center"/>
      <protection locked="0"/>
    </xf>
    <xf numFmtId="0" fontId="3" fillId="0" borderId="12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2" fillId="0" borderId="70" xfId="1" applyFont="1" applyBorder="1" applyAlignment="1">
      <alignment horizontal="center" vertical="center"/>
    </xf>
    <xf numFmtId="0" fontId="2" fillId="0" borderId="67" xfId="1" applyFont="1" applyBorder="1" applyAlignment="1">
      <alignment horizontal="center" vertical="center"/>
    </xf>
    <xf numFmtId="0" fontId="13" fillId="0" borderId="19" xfId="3" applyBorder="1" applyAlignment="1">
      <alignment horizontal="center" vertical="center"/>
    </xf>
    <xf numFmtId="0" fontId="13" fillId="0" borderId="65" xfId="3" applyBorder="1" applyAlignment="1">
      <alignment horizontal="center" vertical="center"/>
    </xf>
    <xf numFmtId="0" fontId="13" fillId="0" borderId="0" xfId="3" applyAlignment="1">
      <alignment horizontal="center" vertical="center"/>
    </xf>
    <xf numFmtId="0" fontId="13" fillId="0" borderId="19" xfId="3" applyBorder="1" applyAlignment="1" applyProtection="1">
      <alignment horizontal="center" vertical="center"/>
      <protection locked="0"/>
    </xf>
    <xf numFmtId="0" fontId="2" fillId="0" borderId="59" xfId="3" applyFont="1" applyBorder="1" applyAlignment="1">
      <alignment horizontal="center" vertical="center"/>
    </xf>
    <xf numFmtId="0" fontId="2" fillId="0" borderId="70" xfId="3" applyFont="1" applyBorder="1" applyAlignment="1">
      <alignment horizontal="center" vertical="center"/>
    </xf>
    <xf numFmtId="0" fontId="2" fillId="0" borderId="49" xfId="3" applyFont="1" applyBorder="1" applyAlignment="1">
      <alignment horizontal="center" vertical="center"/>
    </xf>
    <xf numFmtId="0" fontId="2" fillId="0" borderId="66" xfId="3" applyFont="1" applyBorder="1" applyAlignment="1">
      <alignment horizontal="center" vertical="center"/>
    </xf>
    <xf numFmtId="0" fontId="2" fillId="0" borderId="67" xfId="3" applyFont="1" applyBorder="1" applyAlignment="1">
      <alignment horizontal="center" vertical="center"/>
    </xf>
    <xf numFmtId="0" fontId="2" fillId="0" borderId="50" xfId="3" applyFont="1" applyBorder="1" applyAlignment="1">
      <alignment horizontal="center" vertical="center"/>
    </xf>
    <xf numFmtId="0" fontId="13" fillId="0" borderId="20" xfId="3" applyBorder="1" applyAlignment="1">
      <alignment horizontal="center" vertical="center"/>
    </xf>
    <xf numFmtId="0" fontId="13" fillId="0" borderId="63" xfId="3" applyBorder="1" applyAlignment="1">
      <alignment horizontal="center" vertical="center"/>
    </xf>
    <xf numFmtId="0" fontId="13" fillId="0" borderId="26" xfId="3" applyBorder="1" applyAlignment="1">
      <alignment horizontal="center" vertical="center"/>
    </xf>
    <xf numFmtId="0" fontId="13" fillId="0" borderId="32" xfId="3" applyBorder="1" applyAlignment="1">
      <alignment horizontal="center" vertical="center"/>
    </xf>
    <xf numFmtId="0" fontId="13" fillId="0" borderId="40" xfId="3" applyBorder="1" applyAlignment="1">
      <alignment horizontal="center" vertical="center"/>
    </xf>
    <xf numFmtId="0" fontId="13" fillId="0" borderId="56" xfId="3" applyBorder="1" applyAlignment="1">
      <alignment horizontal="center" vertical="center"/>
    </xf>
    <xf numFmtId="0" fontId="13" fillId="0" borderId="39" xfId="3" applyBorder="1" applyAlignment="1">
      <alignment horizontal="center" vertical="center"/>
    </xf>
    <xf numFmtId="0" fontId="1" fillId="0" borderId="65" xfId="3" applyFont="1" applyBorder="1" applyAlignment="1">
      <alignment horizontal="center" vertical="center"/>
    </xf>
    <xf numFmtId="1" fontId="13" fillId="0" borderId="25" xfId="3" applyNumberFormat="1" applyBorder="1" applyAlignment="1" applyProtection="1">
      <alignment horizontal="center"/>
      <protection locked="0"/>
    </xf>
    <xf numFmtId="1" fontId="13" fillId="0" borderId="19" xfId="3" applyNumberFormat="1" applyBorder="1" applyAlignment="1" applyProtection="1">
      <alignment horizontal="center"/>
      <protection locked="0"/>
    </xf>
    <xf numFmtId="1" fontId="13" fillId="0" borderId="19" xfId="3" applyNumberFormat="1" applyBorder="1" applyAlignment="1">
      <alignment horizontal="center"/>
    </xf>
    <xf numFmtId="1" fontId="13" fillId="0" borderId="27" xfId="3" applyNumberFormat="1" applyBorder="1" applyAlignment="1">
      <alignment horizontal="center"/>
    </xf>
    <xf numFmtId="1" fontId="13" fillId="0" borderId="25" xfId="3" applyNumberFormat="1" applyBorder="1" applyAlignment="1">
      <alignment horizontal="center"/>
    </xf>
    <xf numFmtId="49" fontId="1" fillId="0" borderId="20" xfId="3" applyNumberFormat="1" applyFont="1" applyBorder="1" applyAlignment="1">
      <alignment horizontal="center" vertical="center"/>
    </xf>
    <xf numFmtId="49" fontId="13" fillId="0" borderId="63" xfId="3" applyNumberFormat="1" applyBorder="1" applyAlignment="1">
      <alignment horizontal="center" vertical="center"/>
    </xf>
    <xf numFmtId="1" fontId="13" fillId="0" borderId="29" xfId="3" applyNumberFormat="1" applyBorder="1" applyAlignment="1">
      <alignment horizontal="center"/>
    </xf>
    <xf numFmtId="1" fontId="13" fillId="0" borderId="30" xfId="3" applyNumberFormat="1" applyBorder="1" applyAlignment="1">
      <alignment horizontal="center"/>
    </xf>
    <xf numFmtId="1" fontId="13" fillId="0" borderId="30" xfId="3" applyNumberFormat="1" applyBorder="1" applyAlignment="1" applyProtection="1">
      <alignment horizontal="center"/>
      <protection locked="0"/>
    </xf>
    <xf numFmtId="1" fontId="13" fillId="0" borderId="31" xfId="3" applyNumberFormat="1" applyBorder="1" applyAlignment="1" applyProtection="1">
      <alignment horizontal="center"/>
      <protection locked="0"/>
    </xf>
    <xf numFmtId="1" fontId="13" fillId="0" borderId="29" xfId="3" applyNumberFormat="1" applyBorder="1" applyAlignment="1" applyProtection="1">
      <alignment horizontal="center"/>
      <protection locked="0"/>
    </xf>
    <xf numFmtId="1" fontId="13" fillId="0" borderId="31" xfId="3" applyNumberFormat="1" applyBorder="1" applyAlignment="1">
      <alignment horizontal="center"/>
    </xf>
    <xf numFmtId="0" fontId="1" fillId="0" borderId="20" xfId="3" applyFont="1" applyBorder="1" applyAlignment="1">
      <alignment horizontal="center" vertical="center"/>
    </xf>
    <xf numFmtId="1" fontId="13" fillId="0" borderId="27" xfId="3" applyNumberFormat="1" applyBorder="1" applyAlignment="1" applyProtection="1">
      <alignment horizontal="center"/>
      <protection locked="0"/>
    </xf>
    <xf numFmtId="0" fontId="13" fillId="0" borderId="0" xfId="3" applyAlignment="1">
      <alignment horizontal="center" vertical="center" wrapText="1"/>
    </xf>
    <xf numFmtId="0" fontId="13" fillId="0" borderId="35" xfId="3" applyBorder="1" applyAlignment="1">
      <alignment horizontal="center" vertical="center"/>
    </xf>
    <xf numFmtId="0" fontId="13" fillId="0" borderId="62" xfId="3" applyBorder="1" applyAlignment="1">
      <alignment horizontal="center" vertical="center"/>
    </xf>
    <xf numFmtId="0" fontId="13" fillId="0" borderId="22" xfId="3" applyBorder="1" applyAlignment="1">
      <alignment horizontal="center" vertical="center"/>
    </xf>
    <xf numFmtId="0" fontId="13" fillId="0" borderId="36" xfId="3" applyBorder="1" applyAlignment="1">
      <alignment horizontal="center" vertical="center"/>
    </xf>
    <xf numFmtId="0" fontId="13" fillId="0" borderId="64" xfId="3" applyBorder="1" applyAlignment="1">
      <alignment horizontal="center" vertical="center"/>
    </xf>
    <xf numFmtId="0" fontId="13" fillId="0" borderId="44" xfId="3" applyBorder="1" applyAlignment="1">
      <alignment horizontal="center" vertical="center"/>
    </xf>
    <xf numFmtId="0" fontId="13" fillId="0" borderId="20" xfId="3" applyBorder="1" applyAlignment="1">
      <alignment horizontal="right" vertical="center"/>
    </xf>
    <xf numFmtId="0" fontId="13" fillId="0" borderId="26" xfId="3" applyBorder="1" applyAlignment="1">
      <alignment horizontal="right" vertical="center"/>
    </xf>
    <xf numFmtId="0" fontId="13" fillId="3" borderId="20" xfId="3" applyFill="1" applyBorder="1" applyAlignment="1">
      <alignment horizontal="right" vertical="center"/>
    </xf>
    <xf numFmtId="0" fontId="13" fillId="3" borderId="26" xfId="3" applyFill="1" applyBorder="1" applyAlignment="1">
      <alignment horizontal="right" vertical="center"/>
    </xf>
    <xf numFmtId="0" fontId="13" fillId="0" borderId="68" xfId="3" applyBorder="1" applyAlignment="1">
      <alignment horizontal="center" vertical="center"/>
    </xf>
    <xf numFmtId="0" fontId="1" fillId="0" borderId="26" xfId="3" applyFont="1" applyBorder="1" applyAlignment="1">
      <alignment horizontal="center" vertical="center"/>
    </xf>
    <xf numFmtId="0" fontId="3" fillId="0" borderId="20" xfId="3" applyFont="1" applyBorder="1" applyAlignment="1">
      <alignment horizontal="center" vertical="center"/>
    </xf>
    <xf numFmtId="0" fontId="3" fillId="0" borderId="63" xfId="3" applyFont="1" applyBorder="1" applyAlignment="1">
      <alignment horizontal="center" vertical="center"/>
    </xf>
    <xf numFmtId="0" fontId="3" fillId="0" borderId="28" xfId="3" applyFont="1" applyBorder="1" applyAlignment="1">
      <alignment horizontal="center" vertical="center"/>
    </xf>
    <xf numFmtId="0" fontId="13" fillId="0" borderId="69" xfId="3" applyBorder="1" applyAlignment="1">
      <alignment horizontal="center" vertical="center"/>
    </xf>
    <xf numFmtId="0" fontId="1" fillId="0" borderId="36" xfId="3" applyFont="1" applyBorder="1" applyAlignment="1">
      <alignment horizontal="center" vertical="center"/>
    </xf>
    <xf numFmtId="0" fontId="1" fillId="0" borderId="44" xfId="3" applyFont="1" applyBorder="1" applyAlignment="1">
      <alignment horizontal="center" vertical="center"/>
    </xf>
    <xf numFmtId="0" fontId="3" fillId="0" borderId="36" xfId="3" applyFont="1" applyBorder="1" applyAlignment="1">
      <alignment horizontal="center" vertical="center"/>
    </xf>
    <xf numFmtId="0" fontId="3" fillId="0" borderId="64" xfId="3" applyFont="1" applyBorder="1" applyAlignment="1">
      <alignment horizontal="center" vertical="center"/>
    </xf>
    <xf numFmtId="0" fontId="3" fillId="0" borderId="42" xfId="3" applyFont="1" applyBorder="1" applyAlignment="1">
      <alignment horizontal="center" vertical="center"/>
    </xf>
    <xf numFmtId="0" fontId="13" fillId="3" borderId="32" xfId="3" applyFill="1" applyBorder="1" applyAlignment="1">
      <alignment horizontal="center" vertical="center"/>
    </xf>
    <xf numFmtId="0" fontId="13" fillId="3" borderId="65" xfId="3" applyFill="1" applyBorder="1" applyAlignment="1">
      <alignment horizontal="center" vertical="center"/>
    </xf>
    <xf numFmtId="0" fontId="13" fillId="3" borderId="56" xfId="3" applyFill="1" applyBorder="1" applyAlignment="1">
      <alignment horizontal="center" vertical="center"/>
    </xf>
    <xf numFmtId="0" fontId="1" fillId="0" borderId="33" xfId="3" applyFont="1" applyBorder="1" applyAlignment="1">
      <alignment horizontal="center" vertical="center"/>
    </xf>
    <xf numFmtId="0" fontId="1" fillId="0" borderId="35" xfId="3" applyFont="1" applyBorder="1" applyAlignment="1">
      <alignment horizontal="center" vertical="center"/>
    </xf>
    <xf numFmtId="49" fontId="1" fillId="0" borderId="21" xfId="3" applyNumberFormat="1" applyFont="1" applyBorder="1" applyAlignment="1">
      <alignment horizontal="center" vertical="center"/>
    </xf>
    <xf numFmtId="49" fontId="13" fillId="0" borderId="23" xfId="3" applyNumberFormat="1" applyBorder="1" applyAlignment="1">
      <alignment horizontal="center" vertical="center"/>
    </xf>
    <xf numFmtId="49" fontId="13" fillId="0" borderId="24" xfId="3" applyNumberFormat="1" applyBorder="1" applyAlignment="1">
      <alignment horizontal="center" vertical="center"/>
    </xf>
    <xf numFmtId="0" fontId="1" fillId="0" borderId="21" xfId="3" applyFont="1" applyBorder="1" applyAlignment="1">
      <alignment horizontal="center" vertical="center"/>
    </xf>
    <xf numFmtId="0" fontId="13" fillId="0" borderId="23" xfId="3" applyBorder="1" applyAlignment="1">
      <alignment horizontal="center" vertical="center"/>
    </xf>
    <xf numFmtId="0" fontId="13" fillId="0" borderId="24" xfId="3" applyBorder="1" applyAlignment="1">
      <alignment horizontal="center" vertical="center"/>
    </xf>
    <xf numFmtId="0" fontId="13" fillId="0" borderId="34" xfId="3" applyBorder="1" applyAlignment="1">
      <alignment horizontal="center" vertical="center"/>
    </xf>
    <xf numFmtId="0" fontId="1" fillId="0" borderId="34" xfId="3" applyFont="1" applyBorder="1" applyAlignment="1">
      <alignment horizontal="center" vertical="center"/>
    </xf>
    <xf numFmtId="1" fontId="1" fillId="0" borderId="25" xfId="3" applyNumberFormat="1" applyFont="1" applyBorder="1" applyAlignment="1">
      <alignment horizontal="center"/>
    </xf>
    <xf numFmtId="0" fontId="10" fillId="0" borderId="1" xfId="3" applyFont="1" applyBorder="1" applyAlignment="1" applyProtection="1">
      <alignment horizontal="center" vertical="center" wrapText="1"/>
      <protection locked="0"/>
    </xf>
    <xf numFmtId="0" fontId="10" fillId="0" borderId="2" xfId="3" applyFont="1" applyBorder="1" applyAlignment="1" applyProtection="1">
      <alignment horizontal="center" vertical="center" wrapText="1"/>
      <protection locked="0"/>
    </xf>
    <xf numFmtId="0" fontId="10" fillId="0" borderId="3" xfId="3" applyFont="1" applyBorder="1" applyAlignment="1" applyProtection="1">
      <alignment horizontal="center" vertical="center" wrapText="1"/>
      <protection locked="0"/>
    </xf>
    <xf numFmtId="0" fontId="10" fillId="0" borderId="6" xfId="3" applyFont="1" applyBorder="1" applyAlignment="1" applyProtection="1">
      <alignment horizontal="center" vertical="center" wrapText="1"/>
      <protection locked="0"/>
    </xf>
    <xf numFmtId="0" fontId="10" fillId="0" borderId="0" xfId="3" applyFont="1" applyAlignment="1" applyProtection="1">
      <alignment horizontal="center" vertical="center" wrapText="1"/>
      <protection locked="0"/>
    </xf>
    <xf numFmtId="0" fontId="10" fillId="0" borderId="7" xfId="3" applyFont="1" applyBorder="1" applyAlignment="1" applyProtection="1">
      <alignment horizontal="center" vertical="center" wrapText="1"/>
      <protection locked="0"/>
    </xf>
    <xf numFmtId="0" fontId="10" fillId="0" borderId="14" xfId="3" applyFont="1" applyBorder="1" applyAlignment="1" applyProtection="1">
      <alignment horizontal="center" vertical="center" wrapText="1"/>
      <protection locked="0"/>
    </xf>
    <xf numFmtId="0" fontId="10" fillId="0" borderId="15" xfId="3" applyFont="1" applyBorder="1" applyAlignment="1" applyProtection="1">
      <alignment horizontal="center" vertical="center" wrapText="1"/>
      <protection locked="0"/>
    </xf>
    <xf numFmtId="0" fontId="10" fillId="0" borderId="16" xfId="3" applyFont="1" applyBorder="1" applyAlignment="1" applyProtection="1">
      <alignment horizontal="center" vertical="center" wrapText="1"/>
      <protection locked="0"/>
    </xf>
    <xf numFmtId="0" fontId="4" fillId="0" borderId="45" xfId="3" applyFont="1" applyBorder="1" applyAlignment="1">
      <alignment horizontal="center" vertical="center"/>
    </xf>
    <xf numFmtId="0" fontId="4" fillId="0" borderId="47" xfId="3" applyFont="1" applyBorder="1" applyAlignment="1">
      <alignment horizontal="center" vertical="center"/>
    </xf>
    <xf numFmtId="0" fontId="4" fillId="0" borderId="51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4" fillId="0" borderId="14" xfId="3" applyFont="1" applyBorder="1" applyAlignment="1">
      <alignment horizontal="center" vertical="center" wrapText="1"/>
    </xf>
    <xf numFmtId="0" fontId="4" fillId="0" borderId="15" xfId="3" applyFont="1" applyBorder="1" applyAlignment="1">
      <alignment horizontal="center" vertical="center" wrapText="1"/>
    </xf>
    <xf numFmtId="0" fontId="4" fillId="0" borderId="16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0" fontId="3" fillId="0" borderId="10" xfId="3" applyFont="1" applyBorder="1" applyAlignment="1">
      <alignment horizontal="center" vertical="center"/>
    </xf>
    <xf numFmtId="0" fontId="4" fillId="0" borderId="5" xfId="3" applyFont="1" applyBorder="1" applyAlignment="1" applyProtection="1">
      <alignment horizontal="center" vertical="center"/>
      <protection locked="0"/>
    </xf>
    <xf numFmtId="0" fontId="4" fillId="0" borderId="9" xfId="3" applyFont="1" applyBorder="1" applyAlignment="1" applyProtection="1">
      <alignment horizontal="center" vertical="center"/>
      <protection locked="0"/>
    </xf>
    <xf numFmtId="0" fontId="4" fillId="0" borderId="11" xfId="3" applyFont="1" applyBorder="1" applyAlignment="1" applyProtection="1">
      <alignment horizontal="center" vertical="center"/>
      <protection locked="0"/>
    </xf>
    <xf numFmtId="0" fontId="3" fillId="0" borderId="12" xfId="3" applyFont="1" applyBorder="1" applyAlignment="1">
      <alignment horizontal="center" vertical="center"/>
    </xf>
    <xf numFmtId="0" fontId="3" fillId="0" borderId="17" xfId="3" applyFont="1" applyBorder="1" applyAlignment="1">
      <alignment horizontal="center" vertical="center"/>
    </xf>
    <xf numFmtId="0" fontId="4" fillId="0" borderId="13" xfId="3" applyFont="1" applyBorder="1" applyAlignment="1" applyProtection="1">
      <alignment horizontal="center" vertical="center"/>
      <protection locked="0"/>
    </xf>
    <xf numFmtId="0" fontId="4" fillId="0" borderId="18" xfId="3" applyFont="1" applyBorder="1" applyAlignment="1" applyProtection="1">
      <alignment horizontal="center" vertical="center"/>
      <protection locked="0"/>
    </xf>
    <xf numFmtId="0" fontId="13" fillId="0" borderId="53" xfId="3" applyBorder="1" applyAlignment="1">
      <alignment horizontal="center" vertical="center"/>
    </xf>
    <xf numFmtId="0" fontId="13" fillId="0" borderId="54" xfId="3" applyBorder="1" applyAlignment="1">
      <alignment horizontal="center" vertical="center"/>
    </xf>
    <xf numFmtId="0" fontId="13" fillId="0" borderId="55" xfId="3" applyBorder="1" applyAlignment="1">
      <alignment horizontal="center" vertical="center"/>
    </xf>
    <xf numFmtId="0" fontId="13" fillId="0" borderId="57" xfId="3" applyBorder="1" applyAlignment="1">
      <alignment horizontal="center" vertical="center"/>
    </xf>
    <xf numFmtId="0" fontId="13" fillId="0" borderId="28" xfId="3" applyBorder="1" applyAlignment="1">
      <alignment horizontal="center" vertical="center"/>
    </xf>
    <xf numFmtId="0" fontId="13" fillId="0" borderId="53" xfId="3" applyBorder="1" applyAlignment="1" applyProtection="1">
      <alignment horizontal="center" vertical="center"/>
      <protection locked="0"/>
    </xf>
    <xf numFmtId="0" fontId="13" fillId="0" borderId="54" xfId="3" applyBorder="1" applyAlignment="1" applyProtection="1">
      <alignment horizontal="center" vertical="center"/>
      <protection locked="0"/>
    </xf>
    <xf numFmtId="0" fontId="10" fillId="0" borderId="1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  <xf numFmtId="0" fontId="10" fillId="0" borderId="6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 wrapText="1"/>
    </xf>
    <xf numFmtId="0" fontId="10" fillId="0" borderId="7" xfId="3" applyFont="1" applyBorder="1" applyAlignment="1">
      <alignment horizontal="center" vertical="center" wrapText="1"/>
    </xf>
    <xf numFmtId="0" fontId="10" fillId="0" borderId="14" xfId="3" applyFont="1" applyBorder="1" applyAlignment="1">
      <alignment horizontal="center" vertical="center" wrapText="1"/>
    </xf>
    <xf numFmtId="0" fontId="10" fillId="0" borderId="15" xfId="3" applyFont="1" applyBorder="1" applyAlignment="1">
      <alignment horizontal="center" vertical="center" wrapText="1"/>
    </xf>
    <xf numFmtId="0" fontId="10" fillId="0" borderId="16" xfId="3" applyFont="1" applyBorder="1" applyAlignment="1">
      <alignment horizontal="center" vertical="center" wrapText="1"/>
    </xf>
    <xf numFmtId="0" fontId="2" fillId="0" borderId="43" xfId="3" applyFont="1" applyBorder="1" applyAlignment="1">
      <alignment horizontal="center" vertical="center"/>
    </xf>
    <xf numFmtId="0" fontId="2" fillId="0" borderId="58" xfId="3" applyFont="1" applyBorder="1" applyAlignment="1">
      <alignment horizontal="center" vertical="center"/>
    </xf>
    <xf numFmtId="0" fontId="13" fillId="0" borderId="42" xfId="3" applyBorder="1" applyAlignment="1">
      <alignment horizontal="center" vertical="center"/>
    </xf>
    <xf numFmtId="0" fontId="2" fillId="0" borderId="59" xfId="3" applyFont="1" applyBorder="1" applyAlignment="1" applyProtection="1">
      <alignment horizontal="center" vertical="center"/>
      <protection locked="0"/>
    </xf>
    <xf numFmtId="0" fontId="2" fillId="0" borderId="49" xfId="3" applyFont="1" applyBorder="1" applyAlignment="1" applyProtection="1">
      <alignment horizontal="center" vertical="center"/>
      <protection locked="0"/>
    </xf>
    <xf numFmtId="0" fontId="2" fillId="0" borderId="66" xfId="3" applyFont="1" applyBorder="1" applyAlignment="1" applyProtection="1">
      <alignment horizontal="center" vertical="center"/>
      <protection locked="0"/>
    </xf>
    <xf numFmtId="0" fontId="2" fillId="0" borderId="50" xfId="3" applyFont="1" applyBorder="1" applyAlignment="1" applyProtection="1">
      <alignment horizontal="center" vertical="center"/>
      <protection locked="0"/>
    </xf>
    <xf numFmtId="0" fontId="3" fillId="0" borderId="0" xfId="3" applyFont="1" applyAlignment="1">
      <alignment horizontal="center" vertical="center"/>
    </xf>
    <xf numFmtId="0" fontId="3" fillId="0" borderId="38" xfId="3" applyFont="1" applyBorder="1" applyAlignment="1">
      <alignment horizontal="center" vertical="center"/>
    </xf>
    <xf numFmtId="0" fontId="1" fillId="0" borderId="0" xfId="3" applyFont="1" applyAlignment="1" applyProtection="1">
      <alignment horizontal="left" vertical="center" wrapText="1"/>
      <protection locked="0"/>
    </xf>
    <xf numFmtId="0" fontId="13" fillId="0" borderId="0" xfId="3" applyAlignment="1" applyProtection="1">
      <alignment horizontal="left" vertical="center" wrapText="1"/>
      <protection locked="0"/>
    </xf>
    <xf numFmtId="0" fontId="1" fillId="0" borderId="33" xfId="1" applyBorder="1" applyAlignment="1">
      <alignment horizontal="center"/>
    </xf>
    <xf numFmtId="0" fontId="1" fillId="0" borderId="34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35" xfId="1" applyBorder="1" applyAlignment="1">
      <alignment horizontal="center"/>
    </xf>
    <xf numFmtId="0" fontId="1" fillId="0" borderId="24" xfId="1" applyBorder="1" applyAlignment="1">
      <alignment horizontal="center"/>
    </xf>
    <xf numFmtId="0" fontId="1" fillId="0" borderId="22" xfId="1" applyBorder="1" applyAlignment="1">
      <alignment horizontal="center"/>
    </xf>
    <xf numFmtId="0" fontId="3" fillId="0" borderId="27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0" fillId="0" borderId="23" xfId="1" applyFont="1" applyBorder="1" applyAlignment="1">
      <alignment horizontal="center" vertical="center"/>
    </xf>
    <xf numFmtId="0" fontId="0" fillId="0" borderId="24" xfId="1" applyFont="1" applyBorder="1" applyAlignment="1">
      <alignment horizontal="center" vertical="center"/>
    </xf>
    <xf numFmtId="0" fontId="4" fillId="0" borderId="13" xfId="1" applyFont="1" applyBorder="1" applyAlignment="1" applyProtection="1">
      <alignment horizontal="center" vertical="center"/>
      <protection locked="0"/>
    </xf>
    <xf numFmtId="0" fontId="4" fillId="0" borderId="18" xfId="1" applyFont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" fillId="0" borderId="53" xfId="3" applyFont="1" applyBorder="1" applyAlignment="1" applyProtection="1">
      <alignment horizontal="center" vertical="center"/>
      <protection locked="0"/>
    </xf>
    <xf numFmtId="0" fontId="1" fillId="0" borderId="54" xfId="3" applyFont="1" applyBorder="1" applyAlignment="1" applyProtection="1">
      <alignment horizontal="center" vertical="center"/>
      <protection locked="0"/>
    </xf>
    <xf numFmtId="0" fontId="1" fillId="0" borderId="53" xfId="3" applyFont="1" applyBorder="1" applyAlignment="1">
      <alignment horizontal="center" vertical="center"/>
    </xf>
    <xf numFmtId="0" fontId="1" fillId="0" borderId="54" xfId="3" applyFont="1" applyBorder="1" applyAlignment="1">
      <alignment horizontal="center" vertical="center"/>
    </xf>
    <xf numFmtId="0" fontId="1" fillId="0" borderId="19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/>
    </xf>
    <xf numFmtId="0" fontId="10" fillId="0" borderId="6" xfId="3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0" fillId="0" borderId="7" xfId="3" applyFont="1" applyBorder="1" applyAlignment="1">
      <alignment horizontal="center" vertical="center"/>
    </xf>
    <xf numFmtId="0" fontId="10" fillId="0" borderId="14" xfId="3" applyFont="1" applyBorder="1" applyAlignment="1">
      <alignment horizontal="center" vertical="center"/>
    </xf>
    <xf numFmtId="0" fontId="10" fillId="0" borderId="15" xfId="3" applyFont="1" applyBorder="1" applyAlignment="1">
      <alignment horizontal="center" vertical="center"/>
    </xf>
    <xf numFmtId="0" fontId="10" fillId="0" borderId="16" xfId="3" applyFont="1" applyBorder="1" applyAlignment="1">
      <alignment horizontal="center" vertical="center"/>
    </xf>
    <xf numFmtId="0" fontId="0" fillId="0" borderId="35" xfId="1" applyFont="1" applyBorder="1" applyAlignment="1">
      <alignment horizontal="center" vertical="center"/>
    </xf>
    <xf numFmtId="0" fontId="0" fillId="0" borderId="60" xfId="1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" fillId="0" borderId="22" xfId="3" applyFont="1" applyBorder="1" applyAlignment="1">
      <alignment horizontal="center" vertical="center"/>
    </xf>
    <xf numFmtId="0" fontId="1" fillId="0" borderId="59" xfId="1" applyBorder="1" applyAlignment="1">
      <alignment horizontal="center" vertical="center"/>
    </xf>
    <xf numFmtId="0" fontId="1" fillId="0" borderId="49" xfId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4" fillId="0" borderId="45" xfId="1" applyFont="1" applyBorder="1" applyAlignment="1">
      <alignment horizontal="center" vertical="center"/>
    </xf>
    <xf numFmtId="0" fontId="4" fillId="0" borderId="47" xfId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/>
    </xf>
    <xf numFmtId="0" fontId="1" fillId="0" borderId="19" xfId="3" applyFont="1" applyBorder="1" applyAlignment="1" applyProtection="1">
      <alignment horizontal="center" vertical="center"/>
      <protection locked="0"/>
    </xf>
    <xf numFmtId="0" fontId="13" fillId="0" borderId="65" xfId="3" applyBorder="1" applyAlignment="1" applyProtection="1">
      <alignment horizontal="center" vertical="center"/>
      <protection locked="0"/>
    </xf>
    <xf numFmtId="0" fontId="13" fillId="0" borderId="0" xfId="3" applyAlignment="1" applyProtection="1">
      <alignment horizontal="center" vertical="center"/>
      <protection locked="0"/>
    </xf>
    <xf numFmtId="0" fontId="13" fillId="0" borderId="25" xfId="3" applyBorder="1" applyAlignment="1" applyProtection="1">
      <alignment horizontal="center"/>
      <protection locked="0"/>
    </xf>
    <xf numFmtId="0" fontId="13" fillId="0" borderId="19" xfId="3" applyBorder="1" applyAlignment="1" applyProtection="1">
      <alignment horizontal="center"/>
      <protection locked="0"/>
    </xf>
    <xf numFmtId="0" fontId="13" fillId="0" borderId="27" xfId="3" applyBorder="1" applyAlignment="1" applyProtection="1">
      <alignment horizontal="center"/>
      <protection locked="0"/>
    </xf>
    <xf numFmtId="0" fontId="13" fillId="0" borderId="29" xfId="3" applyBorder="1" applyAlignment="1" applyProtection="1">
      <alignment horizontal="center"/>
      <protection locked="0"/>
    </xf>
    <xf numFmtId="0" fontId="13" fillId="0" borderId="30" xfId="3" applyBorder="1" applyAlignment="1" applyProtection="1">
      <alignment horizontal="center"/>
      <protection locked="0"/>
    </xf>
    <xf numFmtId="0" fontId="13" fillId="0" borderId="31" xfId="3" applyBorder="1" applyAlignment="1" applyProtection="1">
      <alignment horizontal="center"/>
      <protection locked="0"/>
    </xf>
    <xf numFmtId="0" fontId="13" fillId="0" borderId="29" xfId="3" applyBorder="1" applyAlignment="1">
      <alignment horizontal="center"/>
    </xf>
    <xf numFmtId="0" fontId="13" fillId="0" borderId="30" xfId="3" applyBorder="1" applyAlignment="1">
      <alignment horizontal="center"/>
    </xf>
    <xf numFmtId="0" fontId="13" fillId="0" borderId="31" xfId="3" applyBorder="1" applyAlignment="1">
      <alignment horizontal="center"/>
    </xf>
    <xf numFmtId="0" fontId="13" fillId="0" borderId="25" xfId="3" applyBorder="1" applyAlignment="1">
      <alignment horizontal="center"/>
    </xf>
    <xf numFmtId="0" fontId="13" fillId="0" borderId="19" xfId="3" applyBorder="1" applyAlignment="1">
      <alignment horizontal="center"/>
    </xf>
    <xf numFmtId="0" fontId="13" fillId="0" borderId="27" xfId="3" applyBorder="1" applyAlignment="1">
      <alignment horizontal="center"/>
    </xf>
    <xf numFmtId="0" fontId="13" fillId="0" borderId="20" xfId="3" applyBorder="1" applyAlignment="1">
      <alignment horizontal="left" vertical="center"/>
    </xf>
    <xf numFmtId="0" fontId="13" fillId="0" borderId="63" xfId="3" applyBorder="1" applyAlignment="1">
      <alignment horizontal="left" vertical="center"/>
    </xf>
    <xf numFmtId="0" fontId="13" fillId="0" borderId="26" xfId="3" applyBorder="1" applyAlignment="1">
      <alignment horizontal="left" vertical="center"/>
    </xf>
    <xf numFmtId="0" fontId="3" fillId="0" borderId="19" xfId="3" applyFont="1" applyBorder="1" applyAlignment="1">
      <alignment horizontal="center" vertical="center"/>
    </xf>
    <xf numFmtId="0" fontId="3" fillId="0" borderId="27" xfId="3" applyFont="1" applyBorder="1" applyAlignment="1">
      <alignment horizontal="center" vertical="center"/>
    </xf>
    <xf numFmtId="0" fontId="3" fillId="0" borderId="30" xfId="3" applyFont="1" applyBorder="1" applyAlignment="1">
      <alignment horizontal="center" vertical="center"/>
    </xf>
    <xf numFmtId="0" fontId="3" fillId="0" borderId="31" xfId="3" applyFont="1" applyBorder="1" applyAlignment="1">
      <alignment horizontal="center" vertical="center"/>
    </xf>
    <xf numFmtId="0" fontId="13" fillId="0" borderId="36" xfId="3" applyBorder="1" applyAlignment="1">
      <alignment horizontal="left" vertical="center"/>
    </xf>
    <xf numFmtId="0" fontId="13" fillId="0" borderId="64" xfId="3" applyBorder="1" applyAlignment="1">
      <alignment horizontal="left" vertical="center"/>
    </xf>
    <xf numFmtId="0" fontId="13" fillId="0" borderId="44" xfId="3" applyBorder="1" applyAlignment="1">
      <alignment horizontal="left" vertical="center"/>
    </xf>
    <xf numFmtId="0" fontId="13" fillId="0" borderId="21" xfId="3" applyBorder="1" applyAlignment="1" applyProtection="1">
      <alignment horizontal="center" vertical="center"/>
      <protection locked="0"/>
    </xf>
    <xf numFmtId="0" fontId="13" fillId="0" borderId="23" xfId="3" applyBorder="1" applyAlignment="1" applyProtection="1">
      <alignment horizontal="center" vertical="center"/>
      <protection locked="0"/>
    </xf>
    <xf numFmtId="0" fontId="13" fillId="0" borderId="24" xfId="3" applyBorder="1" applyAlignment="1" applyProtection="1">
      <alignment horizontal="center" vertical="center"/>
      <protection locked="0"/>
    </xf>
    <xf numFmtId="0" fontId="13" fillId="0" borderId="35" xfId="3" applyBorder="1" applyAlignment="1">
      <alignment horizontal="left" vertical="center"/>
    </xf>
    <xf numFmtId="0" fontId="13" fillId="0" borderId="62" xfId="3" applyBorder="1" applyAlignment="1">
      <alignment horizontal="left" vertical="center"/>
    </xf>
    <xf numFmtId="0" fontId="13" fillId="0" borderId="22" xfId="3" applyBorder="1" applyAlignment="1">
      <alignment horizontal="left" vertical="center"/>
    </xf>
    <xf numFmtId="0" fontId="13" fillId="0" borderId="19" xfId="3" applyBorder="1" applyAlignment="1">
      <alignment horizontal="right" vertical="center"/>
    </xf>
    <xf numFmtId="0" fontId="13" fillId="2" borderId="20" xfId="3" applyFill="1" applyBorder="1" applyAlignment="1">
      <alignment horizontal="right" vertical="center"/>
    </xf>
    <xf numFmtId="0" fontId="13" fillId="0" borderId="25" xfId="3" applyBorder="1" applyAlignment="1">
      <alignment horizontal="center" vertical="center"/>
    </xf>
    <xf numFmtId="0" fontId="13" fillId="0" borderId="29" xfId="3" applyBorder="1" applyAlignment="1">
      <alignment horizontal="center" vertical="center"/>
    </xf>
    <xf numFmtId="0" fontId="13" fillId="0" borderId="30" xfId="3" applyBorder="1" applyAlignment="1">
      <alignment horizontal="center" vertical="center"/>
    </xf>
    <xf numFmtId="0" fontId="1" fillId="0" borderId="30" xfId="3" applyFont="1" applyBorder="1" applyAlignment="1">
      <alignment horizontal="center" vertical="center"/>
    </xf>
    <xf numFmtId="0" fontId="13" fillId="2" borderId="19" xfId="3" applyFill="1" applyBorder="1" applyAlignment="1">
      <alignment horizontal="right" vertical="center"/>
    </xf>
    <xf numFmtId="0" fontId="13" fillId="0" borderId="21" xfId="3" applyBorder="1" applyAlignment="1">
      <alignment horizontal="center" vertical="center"/>
    </xf>
    <xf numFmtId="0" fontId="1" fillId="0" borderId="23" xfId="3" applyFont="1" applyBorder="1" applyAlignment="1">
      <alignment horizontal="center" vertical="center"/>
    </xf>
    <xf numFmtId="0" fontId="15" fillId="0" borderId="1" xfId="3" applyFont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 wrapText="1"/>
    </xf>
    <xf numFmtId="0" fontId="17" fillId="0" borderId="3" xfId="3" applyFont="1" applyBorder="1" applyAlignment="1">
      <alignment vertical="center" wrapText="1"/>
    </xf>
    <xf numFmtId="0" fontId="17" fillId="0" borderId="6" xfId="3" applyFont="1" applyBorder="1" applyAlignment="1">
      <alignment vertical="center" wrapText="1"/>
    </xf>
    <xf numFmtId="0" fontId="17" fillId="0" borderId="0" xfId="3" applyFont="1" applyAlignment="1">
      <alignment vertical="center" wrapText="1"/>
    </xf>
    <xf numFmtId="0" fontId="17" fillId="0" borderId="7" xfId="3" applyFont="1" applyBorder="1" applyAlignment="1">
      <alignment vertical="center" wrapText="1"/>
    </xf>
    <xf numFmtId="0" fontId="17" fillId="0" borderId="14" xfId="3" applyFont="1" applyBorder="1" applyAlignment="1">
      <alignment vertical="center" wrapText="1"/>
    </xf>
    <xf numFmtId="0" fontId="17" fillId="0" borderId="15" xfId="3" applyFont="1" applyBorder="1" applyAlignment="1">
      <alignment vertical="center" wrapText="1"/>
    </xf>
    <xf numFmtId="0" fontId="17" fillId="0" borderId="16" xfId="3" applyFont="1" applyBorder="1" applyAlignment="1">
      <alignment vertical="center" wrapText="1"/>
    </xf>
    <xf numFmtId="0" fontId="13" fillId="2" borderId="25" xfId="3" applyFill="1" applyBorder="1" applyAlignment="1">
      <alignment horizontal="right" vertical="center"/>
    </xf>
    <xf numFmtId="0" fontId="13" fillId="0" borderId="102" xfId="3" applyBorder="1" applyAlignment="1">
      <alignment horizontal="left" vertical="center"/>
    </xf>
    <xf numFmtId="0" fontId="13" fillId="0" borderId="70" xfId="3" applyBorder="1" applyAlignment="1">
      <alignment horizontal="left" vertical="center"/>
    </xf>
    <xf numFmtId="0" fontId="13" fillId="0" borderId="103" xfId="3" applyBorder="1" applyAlignment="1">
      <alignment horizontal="left" vertical="center"/>
    </xf>
    <xf numFmtId="0" fontId="13" fillId="0" borderId="114" xfId="3" applyBorder="1" applyAlignment="1">
      <alignment horizontal="left" vertical="center"/>
    </xf>
    <xf numFmtId="0" fontId="13" fillId="0" borderId="115" xfId="3" applyBorder="1" applyAlignment="1">
      <alignment horizontal="left" vertical="center"/>
    </xf>
    <xf numFmtId="0" fontId="13" fillId="0" borderId="116" xfId="3" applyBorder="1" applyAlignment="1">
      <alignment horizontal="left" vertical="center"/>
    </xf>
    <xf numFmtId="0" fontId="13" fillId="0" borderId="119" xfId="3" applyBorder="1" applyAlignment="1">
      <alignment horizontal="left" vertical="center"/>
    </xf>
    <xf numFmtId="0" fontId="13" fillId="0" borderId="120" xfId="3" applyBorder="1" applyAlignment="1">
      <alignment horizontal="left" vertical="center"/>
    </xf>
    <xf numFmtId="0" fontId="13" fillId="0" borderId="121" xfId="3" applyBorder="1" applyAlignment="1">
      <alignment horizontal="left" vertical="center"/>
    </xf>
    <xf numFmtId="0" fontId="15" fillId="0" borderId="1" xfId="3" applyFont="1" applyBorder="1" applyAlignment="1">
      <alignment horizontal="center" vertical="center"/>
    </xf>
    <xf numFmtId="0" fontId="15" fillId="0" borderId="2" xfId="3" applyFont="1" applyBorder="1" applyAlignment="1">
      <alignment horizontal="center" vertical="center"/>
    </xf>
    <xf numFmtId="0" fontId="15" fillId="0" borderId="3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14" xfId="3" applyFont="1" applyBorder="1" applyAlignment="1">
      <alignment horizontal="center" vertical="center"/>
    </xf>
    <xf numFmtId="0" fontId="15" fillId="0" borderId="15" xfId="3" applyFont="1" applyBorder="1" applyAlignment="1">
      <alignment horizontal="center" vertical="center"/>
    </xf>
    <xf numFmtId="0" fontId="15" fillId="0" borderId="16" xfId="3" applyFont="1" applyBorder="1" applyAlignment="1">
      <alignment horizontal="center" vertical="center"/>
    </xf>
    <xf numFmtId="0" fontId="13" fillId="0" borderId="32" xfId="3" applyBorder="1" applyAlignment="1" applyProtection="1">
      <alignment horizontal="center" vertical="center"/>
      <protection locked="0"/>
    </xf>
    <xf numFmtId="0" fontId="13" fillId="0" borderId="40" xfId="3" applyBorder="1" applyAlignment="1" applyProtection="1">
      <alignment horizontal="center" vertical="center"/>
      <protection locked="0"/>
    </xf>
    <xf numFmtId="0" fontId="13" fillId="0" borderId="56" xfId="3" applyBorder="1" applyAlignment="1" applyProtection="1">
      <alignment horizontal="center" vertical="center"/>
      <protection locked="0"/>
    </xf>
    <xf numFmtId="0" fontId="13" fillId="0" borderId="39" xfId="3" applyBorder="1" applyAlignment="1" applyProtection="1">
      <alignment horizontal="center" vertical="center"/>
      <protection locked="0"/>
    </xf>
    <xf numFmtId="0" fontId="13" fillId="0" borderId="45" xfId="3" applyBorder="1" applyAlignment="1" applyProtection="1">
      <alignment horizontal="center" vertical="center"/>
      <protection locked="0"/>
    </xf>
    <xf numFmtId="0" fontId="13" fillId="0" borderId="51" xfId="3" applyBorder="1" applyAlignment="1" applyProtection="1">
      <alignment horizontal="center" vertical="center"/>
      <protection locked="0"/>
    </xf>
    <xf numFmtId="0" fontId="13" fillId="0" borderId="25" xfId="3" applyBorder="1" applyAlignment="1">
      <alignment horizontal="right" vertical="center"/>
    </xf>
    <xf numFmtId="0" fontId="3" fillId="0" borderId="4" xfId="3" applyFont="1" applyBorder="1" applyAlignment="1" applyProtection="1">
      <alignment horizontal="center" vertical="center"/>
      <protection locked="0"/>
    </xf>
    <xf numFmtId="0" fontId="3" fillId="0" borderId="10" xfId="3" applyFont="1" applyBorder="1" applyAlignment="1" applyProtection="1">
      <alignment horizontal="center" vertical="center"/>
      <protection locked="0"/>
    </xf>
    <xf numFmtId="0" fontId="3" fillId="0" borderId="12" xfId="3" applyFont="1" applyBorder="1" applyAlignment="1" applyProtection="1">
      <alignment horizontal="center" vertical="center"/>
      <protection locked="0"/>
    </xf>
    <xf numFmtId="0" fontId="3" fillId="0" borderId="17" xfId="3" applyFont="1" applyBorder="1" applyAlignment="1" applyProtection="1">
      <alignment horizontal="center" vertical="center"/>
      <protection locked="0"/>
    </xf>
    <xf numFmtId="0" fontId="4" fillId="0" borderId="13" xfId="3" applyFont="1" applyBorder="1" applyAlignment="1">
      <alignment horizontal="center" vertical="center"/>
    </xf>
    <xf numFmtId="0" fontId="4" fillId="0" borderId="18" xfId="3" applyFont="1" applyBorder="1" applyAlignment="1">
      <alignment horizontal="center" vertical="center"/>
    </xf>
    <xf numFmtId="0" fontId="4" fillId="0" borderId="105" xfId="3" applyFont="1" applyBorder="1" applyAlignment="1" applyProtection="1">
      <alignment horizontal="center" vertical="center"/>
      <protection locked="0"/>
    </xf>
    <xf numFmtId="0" fontId="4" fillId="0" borderId="110" xfId="3" applyFont="1" applyBorder="1" applyAlignment="1" applyProtection="1">
      <alignment horizontal="center" vertical="center"/>
      <protection locked="0"/>
    </xf>
    <xf numFmtId="0" fontId="4" fillId="0" borderId="112" xfId="3" applyFont="1" applyBorder="1" applyAlignment="1" applyProtection="1">
      <alignment horizontal="center" vertical="center"/>
      <protection locked="0"/>
    </xf>
    <xf numFmtId="0" fontId="16" fillId="0" borderId="1" xfId="3" applyFont="1" applyBorder="1" applyAlignment="1" applyProtection="1">
      <alignment horizontal="center" vertical="center" wrapText="1"/>
      <protection locked="0"/>
    </xf>
    <xf numFmtId="0" fontId="16" fillId="0" borderId="2" xfId="3" applyFont="1" applyBorder="1" applyAlignment="1" applyProtection="1">
      <alignment horizontal="center" vertical="center" wrapText="1"/>
      <protection locked="0"/>
    </xf>
    <xf numFmtId="0" fontId="16" fillId="0" borderId="3" xfId="3" applyFont="1" applyBorder="1" applyAlignment="1" applyProtection="1">
      <alignment horizontal="center" vertical="center" wrapText="1"/>
      <protection locked="0"/>
    </xf>
    <xf numFmtId="0" fontId="16" fillId="0" borderId="6" xfId="3" applyFont="1" applyBorder="1" applyAlignment="1" applyProtection="1">
      <alignment horizontal="center" vertical="center" wrapText="1"/>
      <protection locked="0"/>
    </xf>
    <xf numFmtId="0" fontId="16" fillId="0" borderId="0" xfId="3" applyFont="1" applyAlignment="1" applyProtection="1">
      <alignment horizontal="center" vertical="center" wrapText="1"/>
      <protection locked="0"/>
    </xf>
    <xf numFmtId="0" fontId="16" fillId="0" borderId="7" xfId="3" applyFont="1" applyBorder="1" applyAlignment="1" applyProtection="1">
      <alignment horizontal="center" vertical="center" wrapText="1"/>
      <protection locked="0"/>
    </xf>
    <xf numFmtId="0" fontId="16" fillId="0" borderId="14" xfId="3" applyFont="1" applyBorder="1" applyAlignment="1" applyProtection="1">
      <alignment horizontal="center" vertical="center" wrapText="1"/>
      <protection locked="0"/>
    </xf>
    <xf numFmtId="0" fontId="16" fillId="0" borderId="15" xfId="3" applyFont="1" applyBorder="1" applyAlignment="1" applyProtection="1">
      <alignment horizontal="center" vertical="center" wrapText="1"/>
      <protection locked="0"/>
    </xf>
    <xf numFmtId="0" fontId="16" fillId="0" borderId="16" xfId="3" applyFont="1" applyBorder="1" applyAlignment="1" applyProtection="1">
      <alignment horizontal="center" vertical="center" wrapText="1"/>
      <protection locked="0"/>
    </xf>
    <xf numFmtId="0" fontId="13" fillId="0" borderId="106" xfId="3" applyBorder="1" applyAlignment="1">
      <alignment horizontal="left" vertical="center"/>
    </xf>
    <xf numFmtId="0" fontId="13" fillId="0" borderId="107" xfId="3" applyBorder="1" applyAlignment="1">
      <alignment horizontal="left" vertical="center"/>
    </xf>
    <xf numFmtId="0" fontId="13" fillId="0" borderId="108" xfId="3" applyBorder="1" applyAlignment="1">
      <alignment horizontal="left" vertical="center"/>
    </xf>
    <xf numFmtId="0" fontId="4" fillId="0" borderId="90" xfId="1" applyFont="1" applyBorder="1" applyAlignment="1">
      <alignment horizontal="center" vertical="center"/>
    </xf>
    <xf numFmtId="0" fontId="4" fillId="0" borderId="94" xfId="1" applyFont="1" applyBorder="1" applyAlignment="1">
      <alignment horizontal="center" vertical="center"/>
    </xf>
    <xf numFmtId="0" fontId="4" fillId="0" borderId="97" xfId="1" applyFont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0" borderId="56" xfId="1" applyBorder="1" applyAlignment="1">
      <alignment horizontal="right" vertical="center"/>
    </xf>
    <xf numFmtId="0" fontId="1" fillId="0" borderId="25" xfId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1" fillId="0" borderId="45" xfId="1" applyBorder="1" applyAlignment="1">
      <alignment horizontal="center" vertical="center"/>
    </xf>
    <xf numFmtId="0" fontId="1" fillId="0" borderId="51" xfId="1" applyBorder="1" applyAlignment="1">
      <alignment horizontal="center" vertical="center"/>
    </xf>
    <xf numFmtId="0" fontId="1" fillId="2" borderId="85" xfId="1" applyFill="1" applyBorder="1" applyAlignment="1">
      <alignment horizontal="center" vertical="center"/>
    </xf>
    <xf numFmtId="0" fontId="1" fillId="2" borderId="86" xfId="1" applyFill="1" applyBorder="1" applyAlignment="1">
      <alignment horizontal="center" vertical="center"/>
    </xf>
    <xf numFmtId="0" fontId="1" fillId="0" borderId="54" xfId="1" applyBorder="1" applyAlignment="1">
      <alignment horizontal="right" vertical="center"/>
    </xf>
    <xf numFmtId="0" fontId="1" fillId="0" borderId="19" xfId="1" applyBorder="1" applyAlignment="1">
      <alignment horizontal="right" vertical="center"/>
    </xf>
    <xf numFmtId="0" fontId="15" fillId="0" borderId="1" xfId="1" applyFont="1" applyBorder="1" applyAlignment="1">
      <alignment horizontal="center" vertical="center" wrapText="1"/>
    </xf>
    <xf numFmtId="0" fontId="17" fillId="0" borderId="3" xfId="1" applyFont="1" applyBorder="1" applyAlignment="1">
      <alignment vertical="center" wrapText="1"/>
    </xf>
    <xf numFmtId="0" fontId="17" fillId="0" borderId="6" xfId="1" applyFont="1" applyBorder="1" applyAlignment="1">
      <alignment vertical="center" wrapText="1"/>
    </xf>
    <xf numFmtId="0" fontId="17" fillId="0" borderId="7" xfId="1" applyFont="1" applyBorder="1" applyAlignment="1">
      <alignment vertical="center" wrapText="1"/>
    </xf>
    <xf numFmtId="0" fontId="17" fillId="0" borderId="14" xfId="1" applyFont="1" applyBorder="1" applyAlignment="1">
      <alignment vertical="center" wrapText="1"/>
    </xf>
    <xf numFmtId="0" fontId="17" fillId="0" borderId="16" xfId="1" applyFont="1" applyBorder="1" applyAlignment="1">
      <alignment vertical="center" wrapText="1"/>
    </xf>
    <xf numFmtId="0" fontId="1" fillId="0" borderId="25" xfId="1" applyBorder="1" applyAlignment="1">
      <alignment horizontal="right" vertical="center"/>
    </xf>
    <xf numFmtId="0" fontId="1" fillId="2" borderId="53" xfId="1" applyFill="1" applyBorder="1" applyAlignment="1">
      <alignment horizontal="center" vertical="center"/>
    </xf>
    <xf numFmtId="0" fontId="1" fillId="2" borderId="54" xfId="1" applyFill="1" applyBorder="1" applyAlignment="1">
      <alignment horizontal="center" vertical="center"/>
    </xf>
    <xf numFmtId="0" fontId="1" fillId="2" borderId="87" xfId="1" applyFill="1" applyBorder="1" applyAlignment="1">
      <alignment horizontal="center" vertical="center"/>
    </xf>
    <xf numFmtId="0" fontId="1" fillId="2" borderId="88" xfId="1" applyFill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33" xfId="1" applyBorder="1" applyAlignment="1" applyProtection="1">
      <alignment horizontal="center" vertical="center"/>
      <protection locked="0"/>
    </xf>
    <xf numFmtId="0" fontId="1" fillId="0" borderId="34" xfId="1" applyBorder="1" applyAlignment="1" applyProtection="1">
      <alignment horizontal="center" vertical="center"/>
      <protection locked="0"/>
    </xf>
    <xf numFmtId="0" fontId="1" fillId="3" borderId="32" xfId="1" applyFill="1" applyBorder="1" applyAlignment="1">
      <alignment horizontal="center" vertical="center"/>
    </xf>
    <xf numFmtId="0" fontId="1" fillId="3" borderId="40" xfId="1" applyFill="1" applyBorder="1" applyAlignment="1">
      <alignment horizontal="center" vertical="center"/>
    </xf>
    <xf numFmtId="0" fontId="1" fillId="3" borderId="56" xfId="1" applyFill="1" applyBorder="1" applyAlignment="1">
      <alignment horizontal="center" vertical="center"/>
    </xf>
    <xf numFmtId="0" fontId="1" fillId="3" borderId="39" xfId="1" applyFill="1" applyBorder="1" applyAlignment="1">
      <alignment horizontal="center" vertical="center"/>
    </xf>
    <xf numFmtId="0" fontId="1" fillId="0" borderId="32" xfId="1" applyBorder="1" applyAlignment="1">
      <alignment horizontal="left" vertical="center"/>
    </xf>
    <xf numFmtId="0" fontId="1" fillId="0" borderId="55" xfId="1" applyBorder="1" applyAlignment="1">
      <alignment horizontal="left" vertical="center"/>
    </xf>
    <xf numFmtId="0" fontId="1" fillId="0" borderId="40" xfId="1" applyBorder="1" applyAlignment="1">
      <alignment horizontal="left" vertical="center"/>
    </xf>
    <xf numFmtId="0" fontId="1" fillId="0" borderId="56" xfId="1" applyBorder="1" applyAlignment="1">
      <alignment horizontal="left" vertical="center"/>
    </xf>
    <xf numFmtId="0" fontId="1" fillId="0" borderId="57" xfId="1" applyBorder="1" applyAlignment="1">
      <alignment horizontal="left" vertical="center"/>
    </xf>
    <xf numFmtId="0" fontId="1" fillId="0" borderId="39" xfId="1" applyBorder="1" applyAlignment="1">
      <alignment horizontal="left" vertical="center"/>
    </xf>
    <xf numFmtId="0" fontId="1" fillId="0" borderId="53" xfId="1" applyBorder="1" applyAlignment="1" applyProtection="1">
      <alignment vertical="center"/>
      <protection locked="0"/>
    </xf>
    <xf numFmtId="0" fontId="1" fillId="0" borderId="54" xfId="1" applyBorder="1" applyAlignment="1" applyProtection="1">
      <alignment vertical="center"/>
      <protection locked="0"/>
    </xf>
    <xf numFmtId="0" fontId="15" fillId="0" borderId="1" xfId="1" applyFont="1" applyBorder="1" applyAlignment="1">
      <alignment horizontal="center" vertical="center"/>
    </xf>
    <xf numFmtId="0" fontId="17" fillId="0" borderId="2" xfId="1" applyFont="1" applyBorder="1" applyAlignment="1">
      <alignment vertical="center"/>
    </xf>
    <xf numFmtId="0" fontId="17" fillId="0" borderId="3" xfId="1" applyFont="1" applyBorder="1" applyAlignment="1">
      <alignment vertical="center"/>
    </xf>
    <xf numFmtId="0" fontId="17" fillId="0" borderId="6" xfId="1" applyFont="1" applyBorder="1" applyAlignment="1">
      <alignment vertical="center"/>
    </xf>
    <xf numFmtId="0" fontId="17" fillId="0" borderId="0" xfId="1" applyFont="1" applyAlignment="1">
      <alignment vertical="center"/>
    </xf>
    <xf numFmtId="0" fontId="17" fillId="0" borderId="7" xfId="1" applyFont="1" applyBorder="1" applyAlignment="1">
      <alignment vertical="center"/>
    </xf>
    <xf numFmtId="0" fontId="17" fillId="0" borderId="14" xfId="1" applyFont="1" applyBorder="1" applyAlignment="1">
      <alignment vertical="center"/>
    </xf>
    <xf numFmtId="0" fontId="17" fillId="0" borderId="15" xfId="1" applyFont="1" applyBorder="1" applyAlignment="1">
      <alignment vertical="center"/>
    </xf>
    <xf numFmtId="0" fontId="17" fillId="0" borderId="16" xfId="1" applyFont="1" applyBorder="1" applyAlignment="1">
      <alignment vertical="center"/>
    </xf>
    <xf numFmtId="49" fontId="1" fillId="0" borderId="20" xfId="1" applyNumberFormat="1" applyBorder="1" applyAlignment="1" applyProtection="1">
      <alignment horizontal="center" vertical="center"/>
      <protection locked="0"/>
    </xf>
    <xf numFmtId="49" fontId="1" fillId="0" borderId="26" xfId="1" applyNumberFormat="1" applyBorder="1" applyAlignment="1" applyProtection="1">
      <alignment horizontal="center" vertical="center"/>
      <protection locked="0"/>
    </xf>
    <xf numFmtId="49" fontId="1" fillId="0" borderId="32" xfId="1" applyNumberFormat="1" applyBorder="1" applyAlignment="1" applyProtection="1">
      <alignment horizontal="center" vertical="center"/>
      <protection locked="0"/>
    </xf>
    <xf numFmtId="49" fontId="1" fillId="0" borderId="84" xfId="1" applyNumberFormat="1" applyBorder="1" applyAlignment="1" applyProtection="1">
      <alignment horizontal="center" vertical="center"/>
      <protection locked="0"/>
    </xf>
    <xf numFmtId="0" fontId="1" fillId="0" borderId="24" xfId="1" applyBorder="1" applyAlignment="1">
      <alignment horizontal="center" vertical="center"/>
    </xf>
    <xf numFmtId="49" fontId="1" fillId="0" borderId="28" xfId="1" applyNumberFormat="1" applyBorder="1" applyAlignment="1" applyProtection="1">
      <alignment horizontal="center" vertical="center"/>
      <protection locked="0"/>
    </xf>
    <xf numFmtId="49" fontId="1" fillId="0" borderId="56" xfId="1" applyNumberFormat="1" applyBorder="1" applyAlignment="1" applyProtection="1">
      <alignment horizontal="center" vertical="center"/>
      <protection locked="0"/>
    </xf>
    <xf numFmtId="49" fontId="1" fillId="0" borderId="74" xfId="1" applyNumberFormat="1" applyBorder="1" applyAlignment="1" applyProtection="1">
      <alignment horizontal="center" vertical="center"/>
      <protection locked="0"/>
    </xf>
    <xf numFmtId="49" fontId="1" fillId="0" borderId="39" xfId="1" applyNumberFormat="1" applyBorder="1" applyAlignment="1" applyProtection="1">
      <alignment horizontal="center" vertical="center"/>
      <protection locked="0"/>
    </xf>
    <xf numFmtId="49" fontId="1" fillId="0" borderId="40" xfId="1" applyNumberFormat="1" applyBorder="1" applyAlignment="1" applyProtection="1">
      <alignment horizontal="center" vertical="center"/>
      <protection locked="0"/>
    </xf>
    <xf numFmtId="0" fontId="1" fillId="0" borderId="91" xfId="1" applyBorder="1" applyAlignment="1">
      <alignment horizontal="center" vertical="center"/>
    </xf>
    <xf numFmtId="0" fontId="1" fillId="0" borderId="98" xfId="1" applyBorder="1" applyAlignment="1">
      <alignment horizontal="center" vertical="center"/>
    </xf>
    <xf numFmtId="0" fontId="1" fillId="0" borderId="21" xfId="3" applyFont="1" applyBorder="1" applyAlignment="1" applyProtection="1">
      <alignment horizontal="center" vertical="center"/>
      <protection locked="0"/>
    </xf>
    <xf numFmtId="0" fontId="13" fillId="2" borderId="85" xfId="3" applyFill="1" applyBorder="1" applyAlignment="1">
      <alignment horizontal="center" vertical="center"/>
    </xf>
    <xf numFmtId="0" fontId="13" fillId="2" borderId="86" xfId="3" applyFill="1" applyBorder="1" applyAlignment="1">
      <alignment horizontal="center" vertical="center"/>
    </xf>
    <xf numFmtId="0" fontId="13" fillId="0" borderId="89" xfId="3" applyBorder="1" applyAlignment="1">
      <alignment horizontal="center" vertical="center"/>
    </xf>
    <xf numFmtId="0" fontId="1" fillId="0" borderId="33" xfId="3" applyFont="1" applyBorder="1" applyAlignment="1" applyProtection="1">
      <alignment horizontal="center" vertical="center"/>
      <protection locked="0"/>
    </xf>
    <xf numFmtId="0" fontId="13" fillId="0" borderId="34" xfId="3" applyBorder="1" applyAlignment="1" applyProtection="1">
      <alignment horizontal="center" vertical="center"/>
      <protection locked="0"/>
    </xf>
    <xf numFmtId="0" fontId="15" fillId="0" borderId="1" xfId="3" applyFont="1" applyBorder="1" applyAlignment="1" applyProtection="1">
      <alignment horizontal="center" vertical="center" wrapText="1"/>
      <protection locked="0"/>
    </xf>
    <xf numFmtId="0" fontId="15" fillId="0" borderId="3" xfId="3" applyFont="1" applyBorder="1" applyAlignment="1" applyProtection="1">
      <alignment horizontal="center" vertical="center" wrapText="1"/>
      <protection locked="0"/>
    </xf>
    <xf numFmtId="0" fontId="15" fillId="0" borderId="6" xfId="3" applyFont="1" applyBorder="1" applyAlignment="1" applyProtection="1">
      <alignment horizontal="center" vertical="center" wrapText="1"/>
      <protection locked="0"/>
    </xf>
    <xf numFmtId="0" fontId="15" fillId="0" borderId="7" xfId="3" applyFont="1" applyBorder="1" applyAlignment="1" applyProtection="1">
      <alignment horizontal="center" vertical="center" wrapText="1"/>
      <protection locked="0"/>
    </xf>
    <xf numFmtId="0" fontId="15" fillId="0" borderId="14" xfId="3" applyFont="1" applyBorder="1" applyAlignment="1" applyProtection="1">
      <alignment horizontal="center" vertical="center" wrapText="1"/>
      <protection locked="0"/>
    </xf>
    <xf numFmtId="0" fontId="15" fillId="0" borderId="16" xfId="3" applyFont="1" applyBorder="1" applyAlignment="1" applyProtection="1">
      <alignment horizontal="center" vertical="center" wrapText="1"/>
      <protection locked="0"/>
    </xf>
    <xf numFmtId="0" fontId="15" fillId="0" borderId="1" xfId="1" applyFont="1" applyBorder="1" applyAlignment="1" applyProtection="1">
      <alignment horizontal="center" vertical="center" wrapText="1"/>
      <protection locked="0"/>
    </xf>
    <xf numFmtId="0" fontId="15" fillId="0" borderId="3" xfId="1" applyFont="1" applyBorder="1" applyAlignment="1" applyProtection="1">
      <alignment horizontal="center" vertical="center" wrapText="1"/>
      <protection locked="0"/>
    </xf>
    <xf numFmtId="0" fontId="15" fillId="0" borderId="6" xfId="1" applyFont="1" applyBorder="1" applyAlignment="1" applyProtection="1">
      <alignment horizontal="center" vertical="center" wrapText="1"/>
      <protection locked="0"/>
    </xf>
    <xf numFmtId="0" fontId="15" fillId="0" borderId="7" xfId="1" applyFont="1" applyBorder="1" applyAlignment="1" applyProtection="1">
      <alignment horizontal="center" vertical="center" wrapText="1"/>
      <protection locked="0"/>
    </xf>
    <xf numFmtId="0" fontId="15" fillId="0" borderId="14" xfId="1" applyFont="1" applyBorder="1" applyAlignment="1" applyProtection="1">
      <alignment horizontal="center" vertical="center" wrapText="1"/>
      <protection locked="0"/>
    </xf>
    <xf numFmtId="0" fontId="15" fillId="0" borderId="16" xfId="1" applyFont="1" applyBorder="1" applyAlignment="1" applyProtection="1">
      <alignment horizontal="center" vertical="center" wrapText="1"/>
      <protection locked="0"/>
    </xf>
    <xf numFmtId="0" fontId="3" fillId="0" borderId="4" xfId="1" applyFont="1" applyBorder="1" applyAlignment="1" applyProtection="1">
      <alignment horizontal="center" vertical="center"/>
      <protection locked="0"/>
    </xf>
    <xf numFmtId="0" fontId="3" fillId="0" borderId="10" xfId="1" applyFont="1" applyBorder="1" applyAlignment="1" applyProtection="1">
      <alignment horizontal="center" vertical="center"/>
      <protection locked="0"/>
    </xf>
    <xf numFmtId="0" fontId="3" fillId="0" borderId="12" xfId="1" applyFont="1" applyBorder="1" applyAlignment="1" applyProtection="1">
      <alignment horizontal="center" vertical="center"/>
      <protection locked="0"/>
    </xf>
    <xf numFmtId="0" fontId="3" fillId="0" borderId="17" xfId="1" applyFont="1" applyBorder="1" applyAlignment="1" applyProtection="1">
      <alignment horizontal="center" vertical="center"/>
      <protection locked="0"/>
    </xf>
    <xf numFmtId="0" fontId="1" fillId="0" borderId="45" xfId="1" applyBorder="1" applyAlignment="1" applyProtection="1">
      <alignment horizontal="center" vertical="center"/>
      <protection locked="0"/>
    </xf>
    <xf numFmtId="0" fontId="1" fillId="0" borderId="51" xfId="1" applyBorder="1" applyAlignment="1" applyProtection="1">
      <alignment horizontal="center" vertical="center"/>
      <protection locked="0"/>
    </xf>
    <xf numFmtId="0" fontId="3" fillId="0" borderId="0" xfId="1" applyFont="1"/>
  </cellXfs>
  <cellStyles count="4">
    <cellStyle name="Standaard" xfId="0" builtinId="0"/>
    <cellStyle name="Standaard 2" xfId="1" xr:uid="{B08B7575-3A17-4C84-BD3C-C28B4EEF8AB6}"/>
    <cellStyle name="Standaard 3" xfId="3" xr:uid="{371D9AC1-5E5B-4516-96BD-73EAC855FC15}"/>
    <cellStyle name="Standaard_Enkels" xfId="2" xr:uid="{BC32D888-7EB0-42BD-952D-FC7F0C8AE0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9526</xdr:colOff>
      <xdr:row>505</xdr:row>
      <xdr:rowOff>9526</xdr:rowOff>
    </xdr:from>
    <xdr:to>
      <xdr:col>27</xdr:col>
      <xdr:colOff>363856</xdr:colOff>
      <xdr:row>509</xdr:row>
      <xdr:rowOff>161926</xdr:rowOff>
    </xdr:to>
    <xdr:sp macro="" textlink="">
      <xdr:nvSpPr>
        <xdr:cNvPr id="2" name="Freeform 54">
          <a:extLst>
            <a:ext uri="{FF2B5EF4-FFF2-40B4-BE49-F238E27FC236}">
              <a16:creationId xmlns:a16="http://schemas.microsoft.com/office/drawing/2014/main" id="{0399FE4A-FBB1-42C9-84ED-D1761D16A85B}"/>
            </a:ext>
          </a:extLst>
        </xdr:cNvPr>
        <xdr:cNvSpPr>
          <a:spLocks/>
        </xdr:cNvSpPr>
      </xdr:nvSpPr>
      <xdr:spPr bwMode="auto">
        <a:xfrm>
          <a:off x="7086601" y="104298751"/>
          <a:ext cx="1687830" cy="857250"/>
        </a:xfrm>
        <a:custGeom>
          <a:avLst/>
          <a:gdLst>
            <a:gd name="T0" fmla="*/ 2147483646 w 241"/>
            <a:gd name="T1" fmla="*/ 0 h 203"/>
            <a:gd name="T2" fmla="*/ 0 w 241"/>
            <a:gd name="T3" fmla="*/ 2147483646 h 203"/>
            <a:gd name="T4" fmla="*/ 0 60000 65536"/>
            <a:gd name="T5" fmla="*/ 0 60000 65536"/>
            <a:gd name="T6" fmla="*/ 0 w 241"/>
            <a:gd name="T7" fmla="*/ 0 h 203"/>
            <a:gd name="T8" fmla="*/ 241 w 241"/>
            <a:gd name="T9" fmla="*/ 203 h 20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41" h="203">
              <a:moveTo>
                <a:pt x="241" y="0"/>
              </a:moveTo>
              <a:lnTo>
                <a:pt x="0" y="203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19051</xdr:colOff>
      <xdr:row>535</xdr:row>
      <xdr:rowOff>161925</xdr:rowOff>
    </xdr:from>
    <xdr:to>
      <xdr:col>28</xdr:col>
      <xdr:colOff>0</xdr:colOff>
      <xdr:row>540</xdr:row>
      <xdr:rowOff>161925</xdr:rowOff>
    </xdr:to>
    <xdr:sp macro="" textlink="">
      <xdr:nvSpPr>
        <xdr:cNvPr id="3" name="Freeform 55">
          <a:extLst>
            <a:ext uri="{FF2B5EF4-FFF2-40B4-BE49-F238E27FC236}">
              <a16:creationId xmlns:a16="http://schemas.microsoft.com/office/drawing/2014/main" id="{AF98DB5C-9B59-4C89-A7A4-67301C39427E}"/>
            </a:ext>
          </a:extLst>
        </xdr:cNvPr>
        <xdr:cNvSpPr>
          <a:spLocks/>
        </xdr:cNvSpPr>
      </xdr:nvSpPr>
      <xdr:spPr bwMode="auto">
        <a:xfrm flipH="1">
          <a:off x="7096126" y="109699425"/>
          <a:ext cx="1685924" cy="866775"/>
        </a:xfrm>
        <a:custGeom>
          <a:avLst/>
          <a:gdLst>
            <a:gd name="T0" fmla="*/ 2147483646 w 237"/>
            <a:gd name="T1" fmla="*/ 2147483646 h 152"/>
            <a:gd name="T2" fmla="*/ 0 w 237"/>
            <a:gd name="T3" fmla="*/ 0 h 152"/>
            <a:gd name="T4" fmla="*/ 0 60000 65536"/>
            <a:gd name="T5" fmla="*/ 0 60000 65536"/>
            <a:gd name="T6" fmla="*/ 0 w 237"/>
            <a:gd name="T7" fmla="*/ 0 h 152"/>
            <a:gd name="T8" fmla="*/ 237 w 237"/>
            <a:gd name="T9" fmla="*/ 152 h 152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37" h="152">
              <a:moveTo>
                <a:pt x="237" y="152"/>
              </a:move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9525</xdr:colOff>
      <xdr:row>514</xdr:row>
      <xdr:rowOff>9525</xdr:rowOff>
    </xdr:from>
    <xdr:to>
      <xdr:col>28</xdr:col>
      <xdr:colOff>0</xdr:colOff>
      <xdr:row>519</xdr:row>
      <xdr:rowOff>19050</xdr:rowOff>
    </xdr:to>
    <xdr:sp macro="" textlink="">
      <xdr:nvSpPr>
        <xdr:cNvPr id="4" name="Freeform 54">
          <a:extLst>
            <a:ext uri="{FF2B5EF4-FFF2-40B4-BE49-F238E27FC236}">
              <a16:creationId xmlns:a16="http://schemas.microsoft.com/office/drawing/2014/main" id="{1721A747-3D2E-4E9B-A704-1D8D94E45070}"/>
            </a:ext>
          </a:extLst>
        </xdr:cNvPr>
        <xdr:cNvSpPr>
          <a:spLocks/>
        </xdr:cNvSpPr>
      </xdr:nvSpPr>
      <xdr:spPr bwMode="auto">
        <a:xfrm flipH="1">
          <a:off x="7086600" y="105870375"/>
          <a:ext cx="1695450" cy="885825"/>
        </a:xfrm>
        <a:custGeom>
          <a:avLst/>
          <a:gdLst>
            <a:gd name="T0" fmla="*/ 2147483646 w 241"/>
            <a:gd name="T1" fmla="*/ 0 h 203"/>
            <a:gd name="T2" fmla="*/ 0 w 241"/>
            <a:gd name="T3" fmla="*/ 2147483646 h 203"/>
            <a:gd name="T4" fmla="*/ 0 60000 65536"/>
            <a:gd name="T5" fmla="*/ 0 60000 65536"/>
            <a:gd name="T6" fmla="*/ 0 w 241"/>
            <a:gd name="T7" fmla="*/ 0 h 203"/>
            <a:gd name="T8" fmla="*/ 241 w 241"/>
            <a:gd name="T9" fmla="*/ 203 h 20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41" h="203">
              <a:moveTo>
                <a:pt x="241" y="0"/>
              </a:moveTo>
              <a:lnTo>
                <a:pt x="0" y="203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219074</xdr:colOff>
      <xdr:row>544</xdr:row>
      <xdr:rowOff>161925</xdr:rowOff>
    </xdr:from>
    <xdr:to>
      <xdr:col>28</xdr:col>
      <xdr:colOff>19049</xdr:colOff>
      <xdr:row>550</xdr:row>
      <xdr:rowOff>0</xdr:rowOff>
    </xdr:to>
    <xdr:sp macro="" textlink="">
      <xdr:nvSpPr>
        <xdr:cNvPr id="5" name="Freeform 55">
          <a:extLst>
            <a:ext uri="{FF2B5EF4-FFF2-40B4-BE49-F238E27FC236}">
              <a16:creationId xmlns:a16="http://schemas.microsoft.com/office/drawing/2014/main" id="{5CA00A98-2ECD-431A-9B54-73C41C4240E6}"/>
            </a:ext>
          </a:extLst>
        </xdr:cNvPr>
        <xdr:cNvSpPr>
          <a:spLocks/>
        </xdr:cNvSpPr>
      </xdr:nvSpPr>
      <xdr:spPr bwMode="auto">
        <a:xfrm>
          <a:off x="7077074" y="111252000"/>
          <a:ext cx="1724025" cy="885825"/>
        </a:xfrm>
        <a:custGeom>
          <a:avLst/>
          <a:gdLst>
            <a:gd name="T0" fmla="*/ 2147483646 w 237"/>
            <a:gd name="T1" fmla="*/ 2147483646 h 152"/>
            <a:gd name="T2" fmla="*/ 0 w 237"/>
            <a:gd name="T3" fmla="*/ 0 h 152"/>
            <a:gd name="T4" fmla="*/ 0 60000 65536"/>
            <a:gd name="T5" fmla="*/ 0 60000 65536"/>
            <a:gd name="T6" fmla="*/ 0 w 237"/>
            <a:gd name="T7" fmla="*/ 0 h 152"/>
            <a:gd name="T8" fmla="*/ 237 w 237"/>
            <a:gd name="T9" fmla="*/ 152 h 152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37" h="152">
              <a:moveTo>
                <a:pt x="237" y="152"/>
              </a:move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9524</xdr:colOff>
      <xdr:row>512</xdr:row>
      <xdr:rowOff>171448</xdr:rowOff>
    </xdr:from>
    <xdr:to>
      <xdr:col>32</xdr:col>
      <xdr:colOff>371474</xdr:colOff>
      <xdr:row>527</xdr:row>
      <xdr:rowOff>180974</xdr:rowOff>
    </xdr:to>
    <xdr:sp macro="" textlink="">
      <xdr:nvSpPr>
        <xdr:cNvPr id="6" name="Freeform 54">
          <a:extLst>
            <a:ext uri="{FF2B5EF4-FFF2-40B4-BE49-F238E27FC236}">
              <a16:creationId xmlns:a16="http://schemas.microsoft.com/office/drawing/2014/main" id="{8C71762E-9933-4E0B-A66C-E6A44477F7C4}"/>
            </a:ext>
          </a:extLst>
        </xdr:cNvPr>
        <xdr:cNvSpPr>
          <a:spLocks/>
        </xdr:cNvSpPr>
      </xdr:nvSpPr>
      <xdr:spPr bwMode="auto">
        <a:xfrm flipH="1" flipV="1">
          <a:off x="9191624" y="105689398"/>
          <a:ext cx="904875" cy="2609851"/>
        </a:xfrm>
        <a:custGeom>
          <a:avLst/>
          <a:gdLst>
            <a:gd name="T0" fmla="*/ 2147483646 w 241"/>
            <a:gd name="T1" fmla="*/ 0 h 203"/>
            <a:gd name="T2" fmla="*/ 0 w 241"/>
            <a:gd name="T3" fmla="*/ 2147483646 h 203"/>
            <a:gd name="T4" fmla="*/ 0 60000 65536"/>
            <a:gd name="T5" fmla="*/ 0 60000 65536"/>
            <a:gd name="T6" fmla="*/ 0 w 241"/>
            <a:gd name="T7" fmla="*/ 0 h 203"/>
            <a:gd name="T8" fmla="*/ 241 w 241"/>
            <a:gd name="T9" fmla="*/ 203 h 20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41" h="203">
              <a:moveTo>
                <a:pt x="241" y="0"/>
              </a:moveTo>
              <a:lnTo>
                <a:pt x="0" y="203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19050</xdr:colOff>
      <xdr:row>530</xdr:row>
      <xdr:rowOff>9524</xdr:rowOff>
    </xdr:from>
    <xdr:to>
      <xdr:col>33</xdr:col>
      <xdr:colOff>9525</xdr:colOff>
      <xdr:row>542</xdr:row>
      <xdr:rowOff>19048</xdr:rowOff>
    </xdr:to>
    <xdr:sp macro="" textlink="">
      <xdr:nvSpPr>
        <xdr:cNvPr id="7" name="Freeform 54">
          <a:extLst>
            <a:ext uri="{FF2B5EF4-FFF2-40B4-BE49-F238E27FC236}">
              <a16:creationId xmlns:a16="http://schemas.microsoft.com/office/drawing/2014/main" id="{D989DF31-F02B-4C84-9A98-18497EDFE459}"/>
            </a:ext>
          </a:extLst>
        </xdr:cNvPr>
        <xdr:cNvSpPr>
          <a:spLocks/>
        </xdr:cNvSpPr>
      </xdr:nvSpPr>
      <xdr:spPr bwMode="auto">
        <a:xfrm flipV="1">
          <a:off x="9201150" y="108661199"/>
          <a:ext cx="904875" cy="2114549"/>
        </a:xfrm>
        <a:custGeom>
          <a:avLst/>
          <a:gdLst>
            <a:gd name="T0" fmla="*/ 2147483646 w 241"/>
            <a:gd name="T1" fmla="*/ 0 h 203"/>
            <a:gd name="T2" fmla="*/ 0 w 241"/>
            <a:gd name="T3" fmla="*/ 2147483646 h 203"/>
            <a:gd name="T4" fmla="*/ 0 60000 65536"/>
            <a:gd name="T5" fmla="*/ 0 60000 65536"/>
            <a:gd name="T6" fmla="*/ 0 w 241"/>
            <a:gd name="T7" fmla="*/ 0 h 203"/>
            <a:gd name="T8" fmla="*/ 241 w 241"/>
            <a:gd name="T9" fmla="*/ 203 h 20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41" h="203">
              <a:moveTo>
                <a:pt x="241" y="0"/>
              </a:moveTo>
              <a:lnTo>
                <a:pt x="0" y="203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171450</xdr:colOff>
      <xdr:row>3</xdr:row>
      <xdr:rowOff>152401</xdr:rowOff>
    </xdr:from>
    <xdr:to>
      <xdr:col>34</xdr:col>
      <xdr:colOff>323851</xdr:colOff>
      <xdr:row>11</xdr:row>
      <xdr:rowOff>123827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997656CD-5233-526C-E122-8192055E7B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53550" y="657226"/>
          <a:ext cx="1285876" cy="1285876"/>
        </a:xfrm>
        <a:prstGeom prst="rect">
          <a:avLst/>
        </a:prstGeom>
      </xdr:spPr>
    </xdr:pic>
    <xdr:clientData/>
  </xdr:twoCellAnchor>
  <xdr:twoCellAnchor editAs="oneCell">
    <xdr:from>
      <xdr:col>27</xdr:col>
      <xdr:colOff>104774</xdr:colOff>
      <xdr:row>58</xdr:row>
      <xdr:rowOff>142874</xdr:rowOff>
    </xdr:from>
    <xdr:to>
      <xdr:col>33</xdr:col>
      <xdr:colOff>28574</xdr:colOff>
      <xdr:row>68</xdr:row>
      <xdr:rowOff>95249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8B333647-1D16-49D4-8242-B6F1F64457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15349" y="9686924"/>
          <a:ext cx="1609725" cy="1609725"/>
        </a:xfrm>
        <a:prstGeom prst="rect">
          <a:avLst/>
        </a:prstGeom>
      </xdr:spPr>
    </xdr:pic>
    <xdr:clientData/>
  </xdr:twoCellAnchor>
  <xdr:twoCellAnchor editAs="oneCell">
    <xdr:from>
      <xdr:col>27</xdr:col>
      <xdr:colOff>285750</xdr:colOff>
      <xdr:row>87</xdr:row>
      <xdr:rowOff>190500</xdr:rowOff>
    </xdr:from>
    <xdr:to>
      <xdr:col>33</xdr:col>
      <xdr:colOff>123825</xdr:colOff>
      <xdr:row>93</xdr:row>
      <xdr:rowOff>57150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D6476ECD-77C5-4BF0-9C37-DC05F9B1F6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96325" y="14763750"/>
          <a:ext cx="1524000" cy="1524000"/>
        </a:xfrm>
        <a:prstGeom prst="rect">
          <a:avLst/>
        </a:prstGeom>
      </xdr:spPr>
    </xdr:pic>
    <xdr:clientData/>
  </xdr:twoCellAnchor>
  <xdr:twoCellAnchor editAs="oneCell">
    <xdr:from>
      <xdr:col>28</xdr:col>
      <xdr:colOff>28575</xdr:colOff>
      <xdr:row>113</xdr:row>
      <xdr:rowOff>238125</xdr:rowOff>
    </xdr:from>
    <xdr:to>
      <xdr:col>34</xdr:col>
      <xdr:colOff>19050</xdr:colOff>
      <xdr:row>119</xdr:row>
      <xdr:rowOff>104775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796AA603-E9DA-4400-B477-DFF68265B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10625" y="20402550"/>
          <a:ext cx="1524000" cy="1524000"/>
        </a:xfrm>
        <a:prstGeom prst="rect">
          <a:avLst/>
        </a:prstGeom>
      </xdr:spPr>
    </xdr:pic>
    <xdr:clientData/>
  </xdr:twoCellAnchor>
  <xdr:twoCellAnchor editAs="oneCell">
    <xdr:from>
      <xdr:col>27</xdr:col>
      <xdr:colOff>266700</xdr:colOff>
      <xdr:row>140</xdr:row>
      <xdr:rowOff>0</xdr:rowOff>
    </xdr:from>
    <xdr:to>
      <xdr:col>33</xdr:col>
      <xdr:colOff>104775</xdr:colOff>
      <xdr:row>145</xdr:row>
      <xdr:rowOff>142875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51FB0933-451B-4119-A5C4-6EA9FAA0C2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77275" y="26031825"/>
          <a:ext cx="1524000" cy="1524000"/>
        </a:xfrm>
        <a:prstGeom prst="rect">
          <a:avLst/>
        </a:prstGeom>
      </xdr:spPr>
    </xdr:pic>
    <xdr:clientData/>
  </xdr:twoCellAnchor>
  <xdr:twoCellAnchor editAs="oneCell">
    <xdr:from>
      <xdr:col>28</xdr:col>
      <xdr:colOff>66675</xdr:colOff>
      <xdr:row>165</xdr:row>
      <xdr:rowOff>238125</xdr:rowOff>
    </xdr:from>
    <xdr:to>
      <xdr:col>34</xdr:col>
      <xdr:colOff>57150</xdr:colOff>
      <xdr:row>171</xdr:row>
      <xdr:rowOff>104775</xdr:rowOff>
    </xdr:to>
    <xdr:pic>
      <xdr:nvPicPr>
        <xdr:cNvPr id="14" name="Afbeelding 13">
          <a:extLst>
            <a:ext uri="{FF2B5EF4-FFF2-40B4-BE49-F238E27FC236}">
              <a16:creationId xmlns:a16="http://schemas.microsoft.com/office/drawing/2014/main" id="{030A6DA1-10D2-4A04-9B2A-F0CC21ACA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48725" y="31584900"/>
          <a:ext cx="1524000" cy="1524000"/>
        </a:xfrm>
        <a:prstGeom prst="rect">
          <a:avLst/>
        </a:prstGeom>
      </xdr:spPr>
    </xdr:pic>
    <xdr:clientData/>
  </xdr:twoCellAnchor>
  <xdr:twoCellAnchor editAs="oneCell">
    <xdr:from>
      <xdr:col>27</xdr:col>
      <xdr:colOff>361950</xdr:colOff>
      <xdr:row>191</xdr:row>
      <xdr:rowOff>266700</xdr:rowOff>
    </xdr:from>
    <xdr:to>
      <xdr:col>33</xdr:col>
      <xdr:colOff>200025</xdr:colOff>
      <xdr:row>197</xdr:row>
      <xdr:rowOff>133350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C944A5B9-E36C-4E36-819F-41D70FFF9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72525" y="37204650"/>
          <a:ext cx="1524000" cy="1524000"/>
        </a:xfrm>
        <a:prstGeom prst="rect">
          <a:avLst/>
        </a:prstGeom>
      </xdr:spPr>
    </xdr:pic>
    <xdr:clientData/>
  </xdr:twoCellAnchor>
  <xdr:twoCellAnchor editAs="oneCell">
    <xdr:from>
      <xdr:col>28</xdr:col>
      <xdr:colOff>57150</xdr:colOff>
      <xdr:row>217</xdr:row>
      <xdr:rowOff>161925</xdr:rowOff>
    </xdr:from>
    <xdr:to>
      <xdr:col>34</xdr:col>
      <xdr:colOff>47625</xdr:colOff>
      <xdr:row>223</xdr:row>
      <xdr:rowOff>28575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5625E88C-BFDC-4388-82BD-DD60E6ED8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39200" y="42691050"/>
          <a:ext cx="1524000" cy="1524000"/>
        </a:xfrm>
        <a:prstGeom prst="rect">
          <a:avLst/>
        </a:prstGeom>
      </xdr:spPr>
    </xdr:pic>
    <xdr:clientData/>
  </xdr:twoCellAnchor>
  <xdr:twoCellAnchor editAs="oneCell">
    <xdr:from>
      <xdr:col>27</xdr:col>
      <xdr:colOff>352425</xdr:colOff>
      <xdr:row>244</xdr:row>
      <xdr:rowOff>95250</xdr:rowOff>
    </xdr:from>
    <xdr:to>
      <xdr:col>33</xdr:col>
      <xdr:colOff>190500</xdr:colOff>
      <xdr:row>249</xdr:row>
      <xdr:rowOff>238125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id="{CCC61695-5BD6-47E2-B4DB-D284E3519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63000" y="48491775"/>
          <a:ext cx="1524000" cy="1524000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270</xdr:row>
      <xdr:rowOff>104775</xdr:rowOff>
    </xdr:from>
    <xdr:to>
      <xdr:col>34</xdr:col>
      <xdr:colOff>38100</xdr:colOff>
      <xdr:row>275</xdr:row>
      <xdr:rowOff>247650</xdr:rowOff>
    </xdr:to>
    <xdr:pic>
      <xdr:nvPicPr>
        <xdr:cNvPr id="18" name="Afbeelding 17">
          <a:extLst>
            <a:ext uri="{FF2B5EF4-FFF2-40B4-BE49-F238E27FC236}">
              <a16:creationId xmlns:a16="http://schemas.microsoft.com/office/drawing/2014/main" id="{5FC9D35D-F7A0-442F-A803-98C03E07CB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29675" y="54092475"/>
          <a:ext cx="1524000" cy="1524000"/>
        </a:xfrm>
        <a:prstGeom prst="rect">
          <a:avLst/>
        </a:prstGeom>
      </xdr:spPr>
    </xdr:pic>
    <xdr:clientData/>
  </xdr:twoCellAnchor>
  <xdr:twoCellAnchor editAs="oneCell">
    <xdr:from>
      <xdr:col>27</xdr:col>
      <xdr:colOff>314325</xdr:colOff>
      <xdr:row>297</xdr:row>
      <xdr:rowOff>104775</xdr:rowOff>
    </xdr:from>
    <xdr:to>
      <xdr:col>33</xdr:col>
      <xdr:colOff>152400</xdr:colOff>
      <xdr:row>302</xdr:row>
      <xdr:rowOff>247650</xdr:rowOff>
    </xdr:to>
    <xdr:pic>
      <xdr:nvPicPr>
        <xdr:cNvPr id="19" name="Afbeelding 18">
          <a:extLst>
            <a:ext uri="{FF2B5EF4-FFF2-40B4-BE49-F238E27FC236}">
              <a16:creationId xmlns:a16="http://schemas.microsoft.com/office/drawing/2014/main" id="{30CD3342-2E74-47E1-B972-A53576BDA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24900" y="59855100"/>
          <a:ext cx="1524000" cy="1524000"/>
        </a:xfrm>
        <a:prstGeom prst="rect">
          <a:avLst/>
        </a:prstGeom>
      </xdr:spPr>
    </xdr:pic>
    <xdr:clientData/>
  </xdr:twoCellAnchor>
  <xdr:twoCellAnchor editAs="oneCell">
    <xdr:from>
      <xdr:col>27</xdr:col>
      <xdr:colOff>266700</xdr:colOff>
      <xdr:row>323</xdr:row>
      <xdr:rowOff>104775</xdr:rowOff>
    </xdr:from>
    <xdr:to>
      <xdr:col>33</xdr:col>
      <xdr:colOff>104775</xdr:colOff>
      <xdr:row>328</xdr:row>
      <xdr:rowOff>247650</xdr:rowOff>
    </xdr:to>
    <xdr:pic>
      <xdr:nvPicPr>
        <xdr:cNvPr id="20" name="Afbeelding 19">
          <a:extLst>
            <a:ext uri="{FF2B5EF4-FFF2-40B4-BE49-F238E27FC236}">
              <a16:creationId xmlns:a16="http://schemas.microsoft.com/office/drawing/2014/main" id="{2C857116-3BAA-4AFB-97E1-3358176AA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77275" y="65446275"/>
          <a:ext cx="1524000" cy="1524000"/>
        </a:xfrm>
        <a:prstGeom prst="rect">
          <a:avLst/>
        </a:prstGeom>
      </xdr:spPr>
    </xdr:pic>
    <xdr:clientData/>
  </xdr:twoCellAnchor>
  <xdr:twoCellAnchor editAs="oneCell">
    <xdr:from>
      <xdr:col>27</xdr:col>
      <xdr:colOff>361950</xdr:colOff>
      <xdr:row>348</xdr:row>
      <xdr:rowOff>266700</xdr:rowOff>
    </xdr:from>
    <xdr:to>
      <xdr:col>33</xdr:col>
      <xdr:colOff>200025</xdr:colOff>
      <xdr:row>354</xdr:row>
      <xdr:rowOff>133350</xdr:rowOff>
    </xdr:to>
    <xdr:pic>
      <xdr:nvPicPr>
        <xdr:cNvPr id="21" name="Afbeelding 20">
          <a:extLst>
            <a:ext uri="{FF2B5EF4-FFF2-40B4-BE49-F238E27FC236}">
              <a16:creationId xmlns:a16="http://schemas.microsoft.com/office/drawing/2014/main" id="{81C6FDA4-0266-486A-BF5B-4EA4ED21A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72525" y="70923150"/>
          <a:ext cx="1524000" cy="1524000"/>
        </a:xfrm>
        <a:prstGeom prst="rect">
          <a:avLst/>
        </a:prstGeom>
      </xdr:spPr>
    </xdr:pic>
    <xdr:clientData/>
  </xdr:twoCellAnchor>
  <xdr:twoCellAnchor editAs="oneCell">
    <xdr:from>
      <xdr:col>27</xdr:col>
      <xdr:colOff>323850</xdr:colOff>
      <xdr:row>375</xdr:row>
      <xdr:rowOff>38100</xdr:rowOff>
    </xdr:from>
    <xdr:to>
      <xdr:col>33</xdr:col>
      <xdr:colOff>161925</xdr:colOff>
      <xdr:row>380</xdr:row>
      <xdr:rowOff>180975</xdr:rowOff>
    </xdr:to>
    <xdr:pic>
      <xdr:nvPicPr>
        <xdr:cNvPr id="22" name="Afbeelding 21">
          <a:extLst>
            <a:ext uri="{FF2B5EF4-FFF2-40B4-BE49-F238E27FC236}">
              <a16:creationId xmlns:a16="http://schemas.microsoft.com/office/drawing/2014/main" id="{C704615A-A2C9-4FBC-A193-DAA2A11216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34425" y="76561950"/>
          <a:ext cx="1524000" cy="1524000"/>
        </a:xfrm>
        <a:prstGeom prst="rect">
          <a:avLst/>
        </a:prstGeom>
      </xdr:spPr>
    </xdr:pic>
    <xdr:clientData/>
  </xdr:twoCellAnchor>
  <xdr:twoCellAnchor editAs="oneCell">
    <xdr:from>
      <xdr:col>27</xdr:col>
      <xdr:colOff>342900</xdr:colOff>
      <xdr:row>401</xdr:row>
      <xdr:rowOff>38100</xdr:rowOff>
    </xdr:from>
    <xdr:to>
      <xdr:col>33</xdr:col>
      <xdr:colOff>180975</xdr:colOff>
      <xdr:row>406</xdr:row>
      <xdr:rowOff>180975</xdr:rowOff>
    </xdr:to>
    <xdr:pic>
      <xdr:nvPicPr>
        <xdr:cNvPr id="23" name="Afbeelding 22">
          <a:extLst>
            <a:ext uri="{FF2B5EF4-FFF2-40B4-BE49-F238E27FC236}">
              <a16:creationId xmlns:a16="http://schemas.microsoft.com/office/drawing/2014/main" id="{0BA6895E-D7CA-415D-813E-29918B194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53475" y="82153125"/>
          <a:ext cx="1524000" cy="1524000"/>
        </a:xfrm>
        <a:prstGeom prst="rect">
          <a:avLst/>
        </a:prstGeom>
      </xdr:spPr>
    </xdr:pic>
    <xdr:clientData/>
  </xdr:twoCellAnchor>
  <xdr:twoCellAnchor editAs="oneCell">
    <xdr:from>
      <xdr:col>27</xdr:col>
      <xdr:colOff>352425</xdr:colOff>
      <xdr:row>427</xdr:row>
      <xdr:rowOff>19050</xdr:rowOff>
    </xdr:from>
    <xdr:to>
      <xdr:col>33</xdr:col>
      <xdr:colOff>190500</xdr:colOff>
      <xdr:row>432</xdr:row>
      <xdr:rowOff>161925</xdr:rowOff>
    </xdr:to>
    <xdr:pic>
      <xdr:nvPicPr>
        <xdr:cNvPr id="24" name="Afbeelding 23">
          <a:extLst>
            <a:ext uri="{FF2B5EF4-FFF2-40B4-BE49-F238E27FC236}">
              <a16:creationId xmlns:a16="http://schemas.microsoft.com/office/drawing/2014/main" id="{FD2B1C80-BB03-489C-A714-688CF76C64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63000" y="87725250"/>
          <a:ext cx="1524000" cy="1524000"/>
        </a:xfrm>
        <a:prstGeom prst="rect">
          <a:avLst/>
        </a:prstGeom>
      </xdr:spPr>
    </xdr:pic>
    <xdr:clientData/>
  </xdr:twoCellAnchor>
  <xdr:twoCellAnchor editAs="oneCell">
    <xdr:from>
      <xdr:col>27</xdr:col>
      <xdr:colOff>361950</xdr:colOff>
      <xdr:row>453</xdr:row>
      <xdr:rowOff>28575</xdr:rowOff>
    </xdr:from>
    <xdr:to>
      <xdr:col>33</xdr:col>
      <xdr:colOff>200025</xdr:colOff>
      <xdr:row>458</xdr:row>
      <xdr:rowOff>171450</xdr:rowOff>
    </xdr:to>
    <xdr:pic>
      <xdr:nvPicPr>
        <xdr:cNvPr id="25" name="Afbeelding 24">
          <a:extLst>
            <a:ext uri="{FF2B5EF4-FFF2-40B4-BE49-F238E27FC236}">
              <a16:creationId xmlns:a16="http://schemas.microsoft.com/office/drawing/2014/main" id="{72B692FE-0410-46CA-8D76-7A2B69A53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72525" y="93325950"/>
          <a:ext cx="1524000" cy="1524000"/>
        </a:xfrm>
        <a:prstGeom prst="rect">
          <a:avLst/>
        </a:prstGeom>
      </xdr:spPr>
    </xdr:pic>
    <xdr:clientData/>
  </xdr:twoCellAnchor>
  <xdr:twoCellAnchor editAs="oneCell">
    <xdr:from>
      <xdr:col>27</xdr:col>
      <xdr:colOff>247650</xdr:colOff>
      <xdr:row>478</xdr:row>
      <xdr:rowOff>238125</xdr:rowOff>
    </xdr:from>
    <xdr:to>
      <xdr:col>33</xdr:col>
      <xdr:colOff>85725</xdr:colOff>
      <xdr:row>484</xdr:row>
      <xdr:rowOff>104775</xdr:rowOff>
    </xdr:to>
    <xdr:pic>
      <xdr:nvPicPr>
        <xdr:cNvPr id="26" name="Afbeelding 25">
          <a:extLst>
            <a:ext uri="{FF2B5EF4-FFF2-40B4-BE49-F238E27FC236}">
              <a16:creationId xmlns:a16="http://schemas.microsoft.com/office/drawing/2014/main" id="{1545F231-BB0D-4060-B06F-19974CCB9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58225" y="98850450"/>
          <a:ext cx="1524000" cy="1524000"/>
        </a:xfrm>
        <a:prstGeom prst="rect">
          <a:avLst/>
        </a:prstGeom>
      </xdr:spPr>
    </xdr:pic>
    <xdr:clientData/>
  </xdr:twoCellAnchor>
  <xdr:twoCellAnchor editAs="oneCell">
    <xdr:from>
      <xdr:col>28</xdr:col>
      <xdr:colOff>266700</xdr:colOff>
      <xdr:row>498</xdr:row>
      <xdr:rowOff>104775</xdr:rowOff>
    </xdr:from>
    <xdr:to>
      <xdr:col>34</xdr:col>
      <xdr:colOff>200025</xdr:colOff>
      <xdr:row>506</xdr:row>
      <xdr:rowOff>152400</xdr:rowOff>
    </xdr:to>
    <xdr:pic>
      <xdr:nvPicPr>
        <xdr:cNvPr id="27" name="Afbeelding 26">
          <a:extLst>
            <a:ext uri="{FF2B5EF4-FFF2-40B4-BE49-F238E27FC236}">
              <a16:creationId xmlns:a16="http://schemas.microsoft.com/office/drawing/2014/main" id="{C6CD9C47-CDE9-4870-85C9-9E8B67F232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48750" y="103165275"/>
          <a:ext cx="1466850" cy="1466850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381000</xdr:colOff>
      <xdr:row>547</xdr:row>
      <xdr:rowOff>28575</xdr:rowOff>
    </xdr:from>
    <xdr:to>
      <xdr:col>34</xdr:col>
      <xdr:colOff>257175</xdr:colOff>
      <xdr:row>555</xdr:row>
      <xdr:rowOff>47625</xdr:rowOff>
    </xdr:to>
    <xdr:pic>
      <xdr:nvPicPr>
        <xdr:cNvPr id="29" name="Afbeelding 28">
          <a:extLst>
            <a:ext uri="{FF2B5EF4-FFF2-40B4-BE49-F238E27FC236}">
              <a16:creationId xmlns:a16="http://schemas.microsoft.com/office/drawing/2014/main" id="{9BEEA1D9-4AAC-40A1-AFBF-325A0238C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63050" y="111680625"/>
          <a:ext cx="1409700" cy="14097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206828</xdr:colOff>
      <xdr:row>49</xdr:row>
      <xdr:rowOff>141514</xdr:rowOff>
    </xdr:from>
    <xdr:to>
      <xdr:col>20</xdr:col>
      <xdr:colOff>285931</xdr:colOff>
      <xdr:row>57</xdr:row>
      <xdr:rowOff>100874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D27CC47-2DB1-4678-B087-5643E701F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75371" y="8414657"/>
          <a:ext cx="1483360" cy="1483360"/>
        </a:xfrm>
        <a:prstGeom prst="rect">
          <a:avLst/>
        </a:prstGeom>
      </xdr:spPr>
    </xdr:pic>
    <xdr:clientData/>
  </xdr:twoCellAnchor>
  <xdr:twoCellAnchor editAs="oneCell">
    <xdr:from>
      <xdr:col>17</xdr:col>
      <xdr:colOff>206828</xdr:colOff>
      <xdr:row>81</xdr:row>
      <xdr:rowOff>10885</xdr:rowOff>
    </xdr:from>
    <xdr:to>
      <xdr:col>20</xdr:col>
      <xdr:colOff>285931</xdr:colOff>
      <xdr:row>88</xdr:row>
      <xdr:rowOff>155302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9849FC6-5866-4522-88CC-34B3B8F03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75371" y="15468599"/>
          <a:ext cx="1483360" cy="1483360"/>
        </a:xfrm>
        <a:prstGeom prst="rect">
          <a:avLst/>
        </a:prstGeom>
      </xdr:spPr>
    </xdr:pic>
    <xdr:clientData/>
  </xdr:twoCellAnchor>
  <xdr:twoCellAnchor editAs="oneCell">
    <xdr:from>
      <xdr:col>15</xdr:col>
      <xdr:colOff>119741</xdr:colOff>
      <xdr:row>6</xdr:row>
      <xdr:rowOff>133532</xdr:rowOff>
    </xdr:from>
    <xdr:to>
      <xdr:col>19</xdr:col>
      <xdr:colOff>359227</xdr:colOff>
      <xdr:row>19</xdr:row>
      <xdr:rowOff>35560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1D8DA01E-F8A8-4BC5-B32F-30980B95F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39198" y="1265646"/>
          <a:ext cx="2024743" cy="202474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286870</xdr:colOff>
      <xdr:row>22</xdr:row>
      <xdr:rowOff>143436</xdr:rowOff>
    </xdr:from>
    <xdr:to>
      <xdr:col>3</xdr:col>
      <xdr:colOff>1783977</xdr:colOff>
      <xdr:row>29</xdr:row>
      <xdr:rowOff>179296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16A419EA-1B9D-4BCD-8B0E-3318DA845E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7176" y="4536142"/>
          <a:ext cx="1981201" cy="198120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119743</xdr:colOff>
      <xdr:row>22</xdr:row>
      <xdr:rowOff>228600</xdr:rowOff>
    </xdr:from>
    <xdr:to>
      <xdr:col>3</xdr:col>
      <xdr:colOff>1251857</xdr:colOff>
      <xdr:row>29</xdr:row>
      <xdr:rowOff>130628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F77C4C40-6BE2-4F97-8089-CA478BD1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8343" y="4495800"/>
          <a:ext cx="1807028" cy="18070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209550</xdr:colOff>
      <xdr:row>261</xdr:row>
      <xdr:rowOff>0</xdr:rowOff>
    </xdr:from>
    <xdr:to>
      <xdr:col>28</xdr:col>
      <xdr:colOff>0</xdr:colOff>
      <xdr:row>266</xdr:row>
      <xdr:rowOff>19050</xdr:rowOff>
    </xdr:to>
    <xdr:cxnSp macro="">
      <xdr:nvCxnSpPr>
        <xdr:cNvPr id="2" name="Rechte verbindingslijn 2">
          <a:extLst>
            <a:ext uri="{FF2B5EF4-FFF2-40B4-BE49-F238E27FC236}">
              <a16:creationId xmlns:a16="http://schemas.microsoft.com/office/drawing/2014/main" id="{680056FF-37C5-4F21-94F1-6AA01AFC30F9}"/>
            </a:ext>
          </a:extLst>
        </xdr:cNvPr>
        <xdr:cNvCxnSpPr>
          <a:cxnSpLocks noChangeShapeType="1"/>
        </xdr:cNvCxnSpPr>
      </xdr:nvCxnSpPr>
      <xdr:spPr bwMode="auto">
        <a:xfrm flipH="1">
          <a:off x="7753350" y="54292500"/>
          <a:ext cx="1762125" cy="8667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9525</xdr:colOff>
      <xdr:row>270</xdr:row>
      <xdr:rowOff>0</xdr:rowOff>
    </xdr:from>
    <xdr:to>
      <xdr:col>27</xdr:col>
      <xdr:colOff>447675</xdr:colOff>
      <xdr:row>274</xdr:row>
      <xdr:rowOff>171450</xdr:rowOff>
    </xdr:to>
    <xdr:cxnSp macro="">
      <xdr:nvCxnSpPr>
        <xdr:cNvPr id="4" name="Rechte verbindingslijn 2">
          <a:extLst>
            <a:ext uri="{FF2B5EF4-FFF2-40B4-BE49-F238E27FC236}">
              <a16:creationId xmlns:a16="http://schemas.microsoft.com/office/drawing/2014/main" id="{C072F595-FA65-4407-83D1-BA4D15DED622}"/>
            </a:ext>
          </a:extLst>
        </xdr:cNvPr>
        <xdr:cNvCxnSpPr>
          <a:cxnSpLocks noChangeShapeType="1"/>
        </xdr:cNvCxnSpPr>
      </xdr:nvCxnSpPr>
      <xdr:spPr bwMode="auto">
        <a:xfrm>
          <a:off x="7772400" y="55816500"/>
          <a:ext cx="1828800" cy="8477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27</xdr:col>
      <xdr:colOff>123825</xdr:colOff>
      <xdr:row>6</xdr:row>
      <xdr:rowOff>47625</xdr:rowOff>
    </xdr:from>
    <xdr:to>
      <xdr:col>30</xdr:col>
      <xdr:colOff>180976</xdr:colOff>
      <xdr:row>14</xdr:row>
      <xdr:rowOff>19051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C02A54C7-A77F-46E0-BBEC-19C8690BE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77350" y="1152525"/>
          <a:ext cx="1285876" cy="1285876"/>
        </a:xfrm>
        <a:prstGeom prst="rect">
          <a:avLst/>
        </a:prstGeom>
      </xdr:spPr>
    </xdr:pic>
    <xdr:clientData/>
  </xdr:twoCellAnchor>
  <xdr:twoCellAnchor editAs="oneCell">
    <xdr:from>
      <xdr:col>27</xdr:col>
      <xdr:colOff>95250</xdr:colOff>
      <xdr:row>55</xdr:row>
      <xdr:rowOff>142875</xdr:rowOff>
    </xdr:from>
    <xdr:to>
      <xdr:col>30</xdr:col>
      <xdr:colOff>390525</xdr:colOff>
      <xdr:row>61</xdr:row>
      <xdr:rowOff>9525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C82065-AD1B-4426-A4D0-541058C6FC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48775" y="9591675"/>
          <a:ext cx="1524000" cy="1524000"/>
        </a:xfrm>
        <a:prstGeom prst="rect">
          <a:avLst/>
        </a:prstGeom>
      </xdr:spPr>
    </xdr:pic>
    <xdr:clientData/>
  </xdr:twoCellAnchor>
  <xdr:twoCellAnchor editAs="oneCell">
    <xdr:from>
      <xdr:col>27</xdr:col>
      <xdr:colOff>38100</xdr:colOff>
      <xdr:row>78</xdr:row>
      <xdr:rowOff>171450</xdr:rowOff>
    </xdr:from>
    <xdr:to>
      <xdr:col>30</xdr:col>
      <xdr:colOff>333375</xdr:colOff>
      <xdr:row>84</xdr:row>
      <xdr:rowOff>38100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1ED72D5E-A7BF-4CD1-B3B1-3F44ADFA2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91625" y="14478000"/>
          <a:ext cx="1524000" cy="1524000"/>
        </a:xfrm>
        <a:prstGeom prst="rect">
          <a:avLst/>
        </a:prstGeom>
      </xdr:spPr>
    </xdr:pic>
    <xdr:clientData/>
  </xdr:twoCellAnchor>
  <xdr:twoCellAnchor editAs="oneCell">
    <xdr:from>
      <xdr:col>27</xdr:col>
      <xdr:colOff>19050</xdr:colOff>
      <xdr:row>104</xdr:row>
      <xdr:rowOff>200025</xdr:rowOff>
    </xdr:from>
    <xdr:to>
      <xdr:col>30</xdr:col>
      <xdr:colOff>314325</xdr:colOff>
      <xdr:row>110</xdr:row>
      <xdr:rowOff>66675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715BC6F0-1619-4B95-8514-1ED9394FC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72575" y="20193000"/>
          <a:ext cx="1524000" cy="1524000"/>
        </a:xfrm>
        <a:prstGeom prst="rect">
          <a:avLst/>
        </a:prstGeom>
      </xdr:spPr>
    </xdr:pic>
    <xdr:clientData/>
  </xdr:twoCellAnchor>
  <xdr:twoCellAnchor editAs="oneCell">
    <xdr:from>
      <xdr:col>27</xdr:col>
      <xdr:colOff>28575</xdr:colOff>
      <xdr:row>130</xdr:row>
      <xdr:rowOff>200025</xdr:rowOff>
    </xdr:from>
    <xdr:to>
      <xdr:col>30</xdr:col>
      <xdr:colOff>323850</xdr:colOff>
      <xdr:row>136</xdr:row>
      <xdr:rowOff>66675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0B5F1A28-81A9-4F0B-A5E2-FDF046B9D6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82100" y="25879425"/>
          <a:ext cx="1524000" cy="1524000"/>
        </a:xfrm>
        <a:prstGeom prst="rect">
          <a:avLst/>
        </a:prstGeom>
      </xdr:spPr>
    </xdr:pic>
    <xdr:clientData/>
  </xdr:twoCellAnchor>
  <xdr:twoCellAnchor editAs="oneCell">
    <xdr:from>
      <xdr:col>27</xdr:col>
      <xdr:colOff>0</xdr:colOff>
      <xdr:row>157</xdr:row>
      <xdr:rowOff>0</xdr:rowOff>
    </xdr:from>
    <xdr:to>
      <xdr:col>30</xdr:col>
      <xdr:colOff>295275</xdr:colOff>
      <xdr:row>162</xdr:row>
      <xdr:rowOff>142875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6E3430D0-0B25-4F9B-BF13-C00FC2481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53525" y="31642050"/>
          <a:ext cx="1524000" cy="1524000"/>
        </a:xfrm>
        <a:prstGeom prst="rect">
          <a:avLst/>
        </a:prstGeom>
      </xdr:spPr>
    </xdr:pic>
    <xdr:clientData/>
  </xdr:twoCellAnchor>
  <xdr:twoCellAnchor editAs="oneCell">
    <xdr:from>
      <xdr:col>27</xdr:col>
      <xdr:colOff>0</xdr:colOff>
      <xdr:row>183</xdr:row>
      <xdr:rowOff>0</xdr:rowOff>
    </xdr:from>
    <xdr:to>
      <xdr:col>30</xdr:col>
      <xdr:colOff>295275</xdr:colOff>
      <xdr:row>188</xdr:row>
      <xdr:rowOff>142875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A1431C70-920D-423B-BA5A-95CE2257A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53525" y="37328475"/>
          <a:ext cx="1524000" cy="1524000"/>
        </a:xfrm>
        <a:prstGeom prst="rect">
          <a:avLst/>
        </a:prstGeom>
      </xdr:spPr>
    </xdr:pic>
    <xdr:clientData/>
  </xdr:twoCellAnchor>
  <xdr:twoCellAnchor editAs="oneCell">
    <xdr:from>
      <xdr:col>27</xdr:col>
      <xdr:colOff>0</xdr:colOff>
      <xdr:row>209</xdr:row>
      <xdr:rowOff>0</xdr:rowOff>
    </xdr:from>
    <xdr:to>
      <xdr:col>30</xdr:col>
      <xdr:colOff>295275</xdr:colOff>
      <xdr:row>214</xdr:row>
      <xdr:rowOff>142875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8924AFD8-2213-4DF2-948F-E2D96E1E7E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53525" y="43014900"/>
          <a:ext cx="1524000" cy="1524000"/>
        </a:xfrm>
        <a:prstGeom prst="rect">
          <a:avLst/>
        </a:prstGeom>
      </xdr:spPr>
    </xdr:pic>
    <xdr:clientData/>
  </xdr:twoCellAnchor>
  <xdr:twoCellAnchor editAs="oneCell">
    <xdr:from>
      <xdr:col>27</xdr:col>
      <xdr:colOff>0</xdr:colOff>
      <xdr:row>235</xdr:row>
      <xdr:rowOff>0</xdr:rowOff>
    </xdr:from>
    <xdr:to>
      <xdr:col>30</xdr:col>
      <xdr:colOff>295275</xdr:colOff>
      <xdr:row>240</xdr:row>
      <xdr:rowOff>142875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EBD2FD2F-E954-40D0-B28B-DAF338C88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53525" y="48701325"/>
          <a:ext cx="1524000" cy="1524000"/>
        </a:xfrm>
        <a:prstGeom prst="rect">
          <a:avLst/>
        </a:prstGeom>
      </xdr:spPr>
    </xdr:pic>
    <xdr:clientData/>
  </xdr:twoCellAnchor>
  <xdr:twoCellAnchor editAs="oneCell">
    <xdr:from>
      <xdr:col>25</xdr:col>
      <xdr:colOff>161925</xdr:colOff>
      <xdr:row>277</xdr:row>
      <xdr:rowOff>114299</xdr:rowOff>
    </xdr:from>
    <xdr:to>
      <xdr:col>30</xdr:col>
      <xdr:colOff>276225</xdr:colOff>
      <xdr:row>287</xdr:row>
      <xdr:rowOff>142874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82B5085F-D6EC-43AA-8A71-9C9607C4C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15400" y="57130949"/>
          <a:ext cx="1743075" cy="1743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169</xdr:row>
      <xdr:rowOff>0</xdr:rowOff>
    </xdr:from>
    <xdr:to>
      <xdr:col>29</xdr:col>
      <xdr:colOff>0</xdr:colOff>
      <xdr:row>169</xdr:row>
      <xdr:rowOff>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17A15A75-BFD1-48E5-8D95-F92217446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1980" y="3403092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265194</xdr:colOff>
      <xdr:row>7</xdr:row>
      <xdr:rowOff>9406</xdr:rowOff>
    </xdr:from>
    <xdr:to>
      <xdr:col>31</xdr:col>
      <xdr:colOff>592666</xdr:colOff>
      <xdr:row>18</xdr:row>
      <xdr:rowOff>141110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8AB26E4F-A6B8-40B6-BA2B-70AC2A028A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09564" y="1260591"/>
          <a:ext cx="1936139" cy="1928519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50</xdr:row>
      <xdr:rowOff>0</xdr:rowOff>
    </xdr:from>
    <xdr:to>
      <xdr:col>32</xdr:col>
      <xdr:colOff>376296</xdr:colOff>
      <xdr:row>55</xdr:row>
      <xdr:rowOff>159926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AF3AAEE8-AF74-4DDD-A3F9-3A72F2D545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26222" y="8777111"/>
          <a:ext cx="1524000" cy="15240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76</xdr:row>
      <xdr:rowOff>0</xdr:rowOff>
    </xdr:from>
    <xdr:to>
      <xdr:col>32</xdr:col>
      <xdr:colOff>376296</xdr:colOff>
      <xdr:row>81</xdr:row>
      <xdr:rowOff>112889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FDFB83BA-20ED-4940-BEFA-F127C10AAA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26222" y="14543852"/>
          <a:ext cx="1524000" cy="15240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102</xdr:row>
      <xdr:rowOff>0</xdr:rowOff>
    </xdr:from>
    <xdr:to>
      <xdr:col>32</xdr:col>
      <xdr:colOff>376296</xdr:colOff>
      <xdr:row>107</xdr:row>
      <xdr:rowOff>159926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C8141103-07DD-49B8-8E00-CA98EA131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26222" y="20385852"/>
          <a:ext cx="1524000" cy="15240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128</xdr:row>
      <xdr:rowOff>0</xdr:rowOff>
    </xdr:from>
    <xdr:to>
      <xdr:col>32</xdr:col>
      <xdr:colOff>376296</xdr:colOff>
      <xdr:row>133</xdr:row>
      <xdr:rowOff>112889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4CEC9265-F78A-480C-8E33-5177DD05B8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26222" y="26152593"/>
          <a:ext cx="1524000" cy="1524000"/>
        </a:xfrm>
        <a:prstGeom prst="rect">
          <a:avLst/>
        </a:prstGeom>
      </xdr:spPr>
    </xdr:pic>
    <xdr:clientData/>
  </xdr:twoCellAnchor>
  <xdr:twoCellAnchor editAs="oneCell">
    <xdr:from>
      <xdr:col>26</xdr:col>
      <xdr:colOff>329259</xdr:colOff>
      <xdr:row>163</xdr:row>
      <xdr:rowOff>122296</xdr:rowOff>
    </xdr:from>
    <xdr:to>
      <xdr:col>32</xdr:col>
      <xdr:colOff>141111</xdr:colOff>
      <xdr:row>175</xdr:row>
      <xdr:rowOff>131704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9939E55E-E057-44EB-B74C-CD057DCE35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73629" y="33612666"/>
          <a:ext cx="2041408" cy="20414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9524</xdr:colOff>
      <xdr:row>19</xdr:row>
      <xdr:rowOff>180974</xdr:rowOff>
    </xdr:from>
    <xdr:to>
      <xdr:col>4</xdr:col>
      <xdr:colOff>38099</xdr:colOff>
      <xdr:row>30</xdr:row>
      <xdr:rowOff>28574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BD26A67-BF15-4AAD-9C43-4871008821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4" y="3762374"/>
          <a:ext cx="1838325" cy="18383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17</xdr:row>
      <xdr:rowOff>0</xdr:rowOff>
    </xdr:from>
    <xdr:to>
      <xdr:col>4</xdr:col>
      <xdr:colOff>329565</xdr:colOff>
      <xdr:row>27</xdr:row>
      <xdr:rowOff>1905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954541E6-8C4B-4838-8028-D6DDF321AE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3420" y="3246120"/>
          <a:ext cx="1838325" cy="18383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217714</xdr:colOff>
      <xdr:row>7</xdr:row>
      <xdr:rowOff>21771</xdr:rowOff>
    </xdr:from>
    <xdr:to>
      <xdr:col>22</xdr:col>
      <xdr:colOff>336096</xdr:colOff>
      <xdr:row>18</xdr:row>
      <xdr:rowOff>63953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6910C7C-89C6-492C-82BC-5B817DA32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1371" y="1273628"/>
          <a:ext cx="1838325" cy="1838325"/>
        </a:xfrm>
        <a:prstGeom prst="rect">
          <a:avLst/>
        </a:prstGeom>
      </xdr:spPr>
    </xdr:pic>
    <xdr:clientData/>
  </xdr:twoCellAnchor>
  <xdr:twoCellAnchor editAs="oneCell">
    <xdr:from>
      <xdr:col>1</xdr:col>
      <xdr:colOff>206828</xdr:colOff>
      <xdr:row>58</xdr:row>
      <xdr:rowOff>108857</xdr:rowOff>
    </xdr:from>
    <xdr:to>
      <xdr:col>3</xdr:col>
      <xdr:colOff>1185182</xdr:colOff>
      <xdr:row>65</xdr:row>
      <xdr:rowOff>194582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8E0DF0DF-C1DE-4FC3-AD19-F58B935130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2771" y="10668000"/>
          <a:ext cx="1838325" cy="1838325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91</xdr:row>
      <xdr:rowOff>43543</xdr:rowOff>
    </xdr:from>
    <xdr:to>
      <xdr:col>3</xdr:col>
      <xdr:colOff>1054554</xdr:colOff>
      <xdr:row>98</xdr:row>
      <xdr:rowOff>129268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B5DA43FF-D78B-4F8B-B079-2556E117B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143" y="17373600"/>
          <a:ext cx="1838325" cy="18383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182880</xdr:colOff>
      <xdr:row>6</xdr:row>
      <xdr:rowOff>152400</xdr:rowOff>
    </xdr:from>
    <xdr:to>
      <xdr:col>22</xdr:col>
      <xdr:colOff>212725</xdr:colOff>
      <xdr:row>18</xdr:row>
      <xdr:rowOff>9525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DEE52A7-1763-42AE-8E76-9AB145C1F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96960" y="1259840"/>
          <a:ext cx="1838325" cy="1838325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53</xdr:row>
      <xdr:rowOff>233680</xdr:rowOff>
    </xdr:from>
    <xdr:to>
      <xdr:col>3</xdr:col>
      <xdr:colOff>1127125</xdr:colOff>
      <xdr:row>60</xdr:row>
      <xdr:rowOff>151765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B124831-0643-42EC-A211-1AE7ECEC1F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9997440"/>
          <a:ext cx="1838325" cy="1838325"/>
        </a:xfrm>
        <a:prstGeom prst="rect">
          <a:avLst/>
        </a:prstGeom>
      </xdr:spPr>
    </xdr:pic>
    <xdr:clientData/>
  </xdr:twoCellAnchor>
  <xdr:twoCellAnchor editAs="oneCell">
    <xdr:from>
      <xdr:col>1</xdr:col>
      <xdr:colOff>111760</xdr:colOff>
      <xdr:row>80</xdr:row>
      <xdr:rowOff>264160</xdr:rowOff>
    </xdr:from>
    <xdr:to>
      <xdr:col>3</xdr:col>
      <xdr:colOff>1086485</xdr:colOff>
      <xdr:row>87</xdr:row>
      <xdr:rowOff>131445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D607AF2-8AB5-4B5A-941C-CEF5C79C0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960" y="16052800"/>
          <a:ext cx="1838325" cy="18383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30480</xdr:colOff>
      <xdr:row>319</xdr:row>
      <xdr:rowOff>0</xdr:rowOff>
    </xdr:from>
    <xdr:to>
      <xdr:col>26</xdr:col>
      <xdr:colOff>508000</xdr:colOff>
      <xdr:row>328</xdr:row>
      <xdr:rowOff>0</xdr:rowOff>
    </xdr:to>
    <xdr:sp macro="" textlink="">
      <xdr:nvSpPr>
        <xdr:cNvPr id="2" name="Line 43">
          <a:extLst>
            <a:ext uri="{FF2B5EF4-FFF2-40B4-BE49-F238E27FC236}">
              <a16:creationId xmlns:a16="http://schemas.microsoft.com/office/drawing/2014/main" id="{941D36B6-8BEE-4CA4-AEF1-1683D77317F3}"/>
            </a:ext>
          </a:extLst>
        </xdr:cNvPr>
        <xdr:cNvSpPr>
          <a:spLocks noChangeShapeType="1"/>
        </xdr:cNvSpPr>
      </xdr:nvSpPr>
      <xdr:spPr bwMode="auto">
        <a:xfrm flipH="1">
          <a:off x="8219440" y="63936880"/>
          <a:ext cx="2489200" cy="15443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10160</xdr:colOff>
      <xdr:row>336</xdr:row>
      <xdr:rowOff>10160</xdr:rowOff>
    </xdr:from>
    <xdr:to>
      <xdr:col>27</xdr:col>
      <xdr:colOff>30480</xdr:colOff>
      <xdr:row>339</xdr:row>
      <xdr:rowOff>20320</xdr:rowOff>
    </xdr:to>
    <xdr:sp macro="" textlink="">
      <xdr:nvSpPr>
        <xdr:cNvPr id="3" name="Line 44">
          <a:extLst>
            <a:ext uri="{FF2B5EF4-FFF2-40B4-BE49-F238E27FC236}">
              <a16:creationId xmlns:a16="http://schemas.microsoft.com/office/drawing/2014/main" id="{7A15276F-0758-4899-B48F-10388C558EFD}"/>
            </a:ext>
          </a:extLst>
        </xdr:cNvPr>
        <xdr:cNvSpPr>
          <a:spLocks noChangeShapeType="1"/>
        </xdr:cNvSpPr>
      </xdr:nvSpPr>
      <xdr:spPr bwMode="auto">
        <a:xfrm flipH="1" flipV="1">
          <a:off x="8199120" y="66862960"/>
          <a:ext cx="2550160" cy="518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22</xdr:col>
      <xdr:colOff>91440</xdr:colOff>
      <xdr:row>9</xdr:row>
      <xdr:rowOff>111760</xdr:rowOff>
    </xdr:from>
    <xdr:to>
      <xdr:col>27</xdr:col>
      <xdr:colOff>254000</xdr:colOff>
      <xdr:row>21</xdr:row>
      <xdr:rowOff>50800</xdr:rowOff>
    </xdr:to>
    <xdr:pic>
      <xdr:nvPicPr>
        <xdr:cNvPr id="24" name="Afbeelding 23">
          <a:extLst>
            <a:ext uri="{FF2B5EF4-FFF2-40B4-BE49-F238E27FC236}">
              <a16:creationId xmlns:a16="http://schemas.microsoft.com/office/drawing/2014/main" id="{C33628CE-ED5D-4ABA-A1DF-906DA01DED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52560" y="1778000"/>
          <a:ext cx="1920240" cy="1920240"/>
        </a:xfrm>
        <a:prstGeom prst="rect">
          <a:avLst/>
        </a:prstGeom>
      </xdr:spPr>
    </xdr:pic>
    <xdr:clientData/>
  </xdr:twoCellAnchor>
  <xdr:twoCellAnchor editAs="oneCell">
    <xdr:from>
      <xdr:col>22</xdr:col>
      <xdr:colOff>101600</xdr:colOff>
      <xdr:row>55</xdr:row>
      <xdr:rowOff>50800</xdr:rowOff>
    </xdr:from>
    <xdr:to>
      <xdr:col>27</xdr:col>
      <xdr:colOff>254000</xdr:colOff>
      <xdr:row>66</xdr:row>
      <xdr:rowOff>142240</xdr:rowOff>
    </xdr:to>
    <xdr:pic>
      <xdr:nvPicPr>
        <xdr:cNvPr id="25" name="Afbeelding 24">
          <a:extLst>
            <a:ext uri="{FF2B5EF4-FFF2-40B4-BE49-F238E27FC236}">
              <a16:creationId xmlns:a16="http://schemas.microsoft.com/office/drawing/2014/main" id="{49292F3A-E0EA-4EF3-901C-46518BD52B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62720" y="9316720"/>
          <a:ext cx="1910080" cy="1910080"/>
        </a:xfrm>
        <a:prstGeom prst="rect">
          <a:avLst/>
        </a:prstGeom>
      </xdr:spPr>
    </xdr:pic>
    <xdr:clientData/>
  </xdr:twoCellAnchor>
  <xdr:twoCellAnchor editAs="oneCell">
    <xdr:from>
      <xdr:col>24</xdr:col>
      <xdr:colOff>40640</xdr:colOff>
      <xdr:row>79</xdr:row>
      <xdr:rowOff>182880</xdr:rowOff>
    </xdr:from>
    <xdr:to>
      <xdr:col>27</xdr:col>
      <xdr:colOff>314960</xdr:colOff>
      <xdr:row>87</xdr:row>
      <xdr:rowOff>152400</xdr:rowOff>
    </xdr:to>
    <xdr:pic>
      <xdr:nvPicPr>
        <xdr:cNvPr id="26" name="Afbeelding 25">
          <a:extLst>
            <a:ext uri="{FF2B5EF4-FFF2-40B4-BE49-F238E27FC236}">
              <a16:creationId xmlns:a16="http://schemas.microsoft.com/office/drawing/2014/main" id="{4FD06397-EF2A-4706-BBE3-676FC1FDC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50400" y="13634720"/>
          <a:ext cx="1483360" cy="1483360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108</xdr:row>
      <xdr:rowOff>0</xdr:rowOff>
    </xdr:from>
    <xdr:to>
      <xdr:col>27</xdr:col>
      <xdr:colOff>274320</xdr:colOff>
      <xdr:row>116</xdr:row>
      <xdr:rowOff>101600</xdr:rowOff>
    </xdr:to>
    <xdr:pic>
      <xdr:nvPicPr>
        <xdr:cNvPr id="27" name="Afbeelding 26">
          <a:extLst>
            <a:ext uri="{FF2B5EF4-FFF2-40B4-BE49-F238E27FC236}">
              <a16:creationId xmlns:a16="http://schemas.microsoft.com/office/drawing/2014/main" id="{10CA832A-9AF7-497D-89FE-410BE70FA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09760" y="19720560"/>
          <a:ext cx="1483360" cy="1483360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136</xdr:row>
      <xdr:rowOff>0</xdr:rowOff>
    </xdr:from>
    <xdr:to>
      <xdr:col>27</xdr:col>
      <xdr:colOff>274320</xdr:colOff>
      <xdr:row>144</xdr:row>
      <xdr:rowOff>101600</xdr:rowOff>
    </xdr:to>
    <xdr:pic>
      <xdr:nvPicPr>
        <xdr:cNvPr id="28" name="Afbeelding 27">
          <a:extLst>
            <a:ext uri="{FF2B5EF4-FFF2-40B4-BE49-F238E27FC236}">
              <a16:creationId xmlns:a16="http://schemas.microsoft.com/office/drawing/2014/main" id="{B61E62D1-76A6-4156-8598-29F8AEB574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09760" y="25664160"/>
          <a:ext cx="1483360" cy="1483360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164</xdr:row>
      <xdr:rowOff>0</xdr:rowOff>
    </xdr:from>
    <xdr:to>
      <xdr:col>27</xdr:col>
      <xdr:colOff>274320</xdr:colOff>
      <xdr:row>172</xdr:row>
      <xdr:rowOff>101600</xdr:rowOff>
    </xdr:to>
    <xdr:pic>
      <xdr:nvPicPr>
        <xdr:cNvPr id="29" name="Afbeelding 28">
          <a:extLst>
            <a:ext uri="{FF2B5EF4-FFF2-40B4-BE49-F238E27FC236}">
              <a16:creationId xmlns:a16="http://schemas.microsoft.com/office/drawing/2014/main" id="{80012494-D9B2-438F-B8F8-8D65CFEA3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09760" y="31607760"/>
          <a:ext cx="1483360" cy="1483360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192</xdr:row>
      <xdr:rowOff>0</xdr:rowOff>
    </xdr:from>
    <xdr:to>
      <xdr:col>27</xdr:col>
      <xdr:colOff>274320</xdr:colOff>
      <xdr:row>200</xdr:row>
      <xdr:rowOff>101600</xdr:rowOff>
    </xdr:to>
    <xdr:pic>
      <xdr:nvPicPr>
        <xdr:cNvPr id="30" name="Afbeelding 29">
          <a:extLst>
            <a:ext uri="{FF2B5EF4-FFF2-40B4-BE49-F238E27FC236}">
              <a16:creationId xmlns:a16="http://schemas.microsoft.com/office/drawing/2014/main" id="{EBF97AAB-8097-4BDE-BD45-8CA26A7B50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09760" y="37551360"/>
          <a:ext cx="1483360" cy="1483360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220</xdr:row>
      <xdr:rowOff>0</xdr:rowOff>
    </xdr:from>
    <xdr:to>
      <xdr:col>27</xdr:col>
      <xdr:colOff>274320</xdr:colOff>
      <xdr:row>228</xdr:row>
      <xdr:rowOff>101600</xdr:rowOff>
    </xdr:to>
    <xdr:pic>
      <xdr:nvPicPr>
        <xdr:cNvPr id="31" name="Afbeelding 30">
          <a:extLst>
            <a:ext uri="{FF2B5EF4-FFF2-40B4-BE49-F238E27FC236}">
              <a16:creationId xmlns:a16="http://schemas.microsoft.com/office/drawing/2014/main" id="{6CBE2919-4983-4A4A-B456-68480588D5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09760" y="43494960"/>
          <a:ext cx="1483360" cy="1483360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248</xdr:row>
      <xdr:rowOff>0</xdr:rowOff>
    </xdr:from>
    <xdr:to>
      <xdr:col>27</xdr:col>
      <xdr:colOff>274320</xdr:colOff>
      <xdr:row>256</xdr:row>
      <xdr:rowOff>101600</xdr:rowOff>
    </xdr:to>
    <xdr:pic>
      <xdr:nvPicPr>
        <xdr:cNvPr id="32" name="Afbeelding 31">
          <a:extLst>
            <a:ext uri="{FF2B5EF4-FFF2-40B4-BE49-F238E27FC236}">
              <a16:creationId xmlns:a16="http://schemas.microsoft.com/office/drawing/2014/main" id="{DE919950-251F-441A-8C49-A4D3D8377B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09760" y="49438560"/>
          <a:ext cx="1483360" cy="1483360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276</xdr:row>
      <xdr:rowOff>0</xdr:rowOff>
    </xdr:from>
    <xdr:to>
      <xdr:col>27</xdr:col>
      <xdr:colOff>274320</xdr:colOff>
      <xdr:row>284</xdr:row>
      <xdr:rowOff>101600</xdr:rowOff>
    </xdr:to>
    <xdr:pic>
      <xdr:nvPicPr>
        <xdr:cNvPr id="33" name="Afbeelding 32">
          <a:extLst>
            <a:ext uri="{FF2B5EF4-FFF2-40B4-BE49-F238E27FC236}">
              <a16:creationId xmlns:a16="http://schemas.microsoft.com/office/drawing/2014/main" id="{1CE7BC14-D4F9-4E4E-8778-375FB74F7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09760" y="55382160"/>
          <a:ext cx="1483360" cy="1483360"/>
        </a:xfrm>
        <a:prstGeom prst="rect">
          <a:avLst/>
        </a:prstGeom>
      </xdr:spPr>
    </xdr:pic>
    <xdr:clientData/>
  </xdr:twoCellAnchor>
  <xdr:twoCellAnchor editAs="oneCell">
    <xdr:from>
      <xdr:col>18</xdr:col>
      <xdr:colOff>152400</xdr:colOff>
      <xdr:row>301</xdr:row>
      <xdr:rowOff>91440</xdr:rowOff>
    </xdr:from>
    <xdr:to>
      <xdr:col>22</xdr:col>
      <xdr:colOff>10160</xdr:colOff>
      <xdr:row>310</xdr:row>
      <xdr:rowOff>20320</xdr:rowOff>
    </xdr:to>
    <xdr:pic>
      <xdr:nvPicPr>
        <xdr:cNvPr id="34" name="Afbeelding 33">
          <a:extLst>
            <a:ext uri="{FF2B5EF4-FFF2-40B4-BE49-F238E27FC236}">
              <a16:creationId xmlns:a16="http://schemas.microsoft.com/office/drawing/2014/main" id="{48DE6746-C3B2-4BE5-8A3E-D6A49B0BA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87920" y="60899040"/>
          <a:ext cx="1483360" cy="1483360"/>
        </a:xfrm>
        <a:prstGeom prst="rect">
          <a:avLst/>
        </a:prstGeom>
      </xdr:spPr>
    </xdr:pic>
    <xdr:clientData/>
  </xdr:twoCellAnchor>
  <xdr:twoCellAnchor editAs="oneCell">
    <xdr:from>
      <xdr:col>21</xdr:col>
      <xdr:colOff>172720</xdr:colOff>
      <xdr:row>344</xdr:row>
      <xdr:rowOff>10160</xdr:rowOff>
    </xdr:from>
    <xdr:to>
      <xdr:col>27</xdr:col>
      <xdr:colOff>81280</xdr:colOff>
      <xdr:row>355</xdr:row>
      <xdr:rowOff>60960</xdr:rowOff>
    </xdr:to>
    <xdr:pic>
      <xdr:nvPicPr>
        <xdr:cNvPr id="35" name="Afbeelding 34">
          <a:extLst>
            <a:ext uri="{FF2B5EF4-FFF2-40B4-BE49-F238E27FC236}">
              <a16:creationId xmlns:a16="http://schemas.microsoft.com/office/drawing/2014/main" id="{702F0CB5-0C08-4663-B176-1FB6DB0D0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59520" y="68224400"/>
          <a:ext cx="1940560" cy="19405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228600</xdr:colOff>
      <xdr:row>156</xdr:row>
      <xdr:rowOff>42333</xdr:rowOff>
    </xdr:from>
    <xdr:to>
      <xdr:col>24</xdr:col>
      <xdr:colOff>323427</xdr:colOff>
      <xdr:row>164</xdr:row>
      <xdr:rowOff>1693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999894CE-9FE4-47F4-89DC-8FDE670917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53600" y="31115000"/>
          <a:ext cx="1483360" cy="1483360"/>
        </a:xfrm>
        <a:prstGeom prst="rect">
          <a:avLst/>
        </a:prstGeom>
      </xdr:spPr>
    </xdr:pic>
    <xdr:clientData/>
  </xdr:twoCellAnchor>
  <xdr:twoCellAnchor editAs="oneCell">
    <xdr:from>
      <xdr:col>21</xdr:col>
      <xdr:colOff>186267</xdr:colOff>
      <xdr:row>124</xdr:row>
      <xdr:rowOff>84667</xdr:rowOff>
    </xdr:from>
    <xdr:to>
      <xdr:col>24</xdr:col>
      <xdr:colOff>281094</xdr:colOff>
      <xdr:row>132</xdr:row>
      <xdr:rowOff>44027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FD550E7F-9773-4ED2-8938-2A8C17C2A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11267" y="24113067"/>
          <a:ext cx="1483360" cy="1483360"/>
        </a:xfrm>
        <a:prstGeom prst="rect">
          <a:avLst/>
        </a:prstGeom>
      </xdr:spPr>
    </xdr:pic>
    <xdr:clientData/>
  </xdr:twoCellAnchor>
  <xdr:twoCellAnchor editAs="oneCell">
    <xdr:from>
      <xdr:col>21</xdr:col>
      <xdr:colOff>169333</xdr:colOff>
      <xdr:row>92</xdr:row>
      <xdr:rowOff>101600</xdr:rowOff>
    </xdr:from>
    <xdr:to>
      <xdr:col>24</xdr:col>
      <xdr:colOff>264160</xdr:colOff>
      <xdr:row>100</xdr:row>
      <xdr:rowOff>60960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A1F15D0A-F7E3-4B04-8EA0-B1A2B8C8B3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4333" y="17178867"/>
          <a:ext cx="1483360" cy="1483360"/>
        </a:xfrm>
        <a:prstGeom prst="rect">
          <a:avLst/>
        </a:prstGeom>
      </xdr:spPr>
    </xdr:pic>
    <xdr:clientData/>
  </xdr:twoCellAnchor>
  <xdr:twoCellAnchor editAs="oneCell">
    <xdr:from>
      <xdr:col>21</xdr:col>
      <xdr:colOff>211667</xdr:colOff>
      <xdr:row>60</xdr:row>
      <xdr:rowOff>93134</xdr:rowOff>
    </xdr:from>
    <xdr:to>
      <xdr:col>24</xdr:col>
      <xdr:colOff>306494</xdr:colOff>
      <xdr:row>68</xdr:row>
      <xdr:rowOff>52494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94EE8A1A-31C6-4708-AEFA-A4BAC7506A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36667" y="10117667"/>
          <a:ext cx="1483360" cy="1483360"/>
        </a:xfrm>
        <a:prstGeom prst="rect">
          <a:avLst/>
        </a:prstGeom>
      </xdr:spPr>
    </xdr:pic>
    <xdr:clientData/>
  </xdr:twoCellAnchor>
  <xdr:twoCellAnchor editAs="oneCell">
    <xdr:from>
      <xdr:col>19</xdr:col>
      <xdr:colOff>279400</xdr:colOff>
      <xdr:row>4</xdr:row>
      <xdr:rowOff>154094</xdr:rowOff>
    </xdr:from>
    <xdr:to>
      <xdr:col>23</xdr:col>
      <xdr:colOff>279400</xdr:colOff>
      <xdr:row>15</xdr:row>
      <xdr:rowOff>94827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F8D937F2-B57A-45BE-8B80-C49EADDE59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91600" y="958427"/>
          <a:ext cx="1727200" cy="1727200"/>
        </a:xfrm>
        <a:prstGeom prst="rect">
          <a:avLst/>
        </a:prstGeom>
      </xdr:spPr>
    </xdr:pic>
    <xdr:clientData/>
  </xdr:twoCellAnchor>
  <xdr:twoCellAnchor editAs="oneCell">
    <xdr:from>
      <xdr:col>19</xdr:col>
      <xdr:colOff>245534</xdr:colOff>
      <xdr:row>203</xdr:row>
      <xdr:rowOff>42335</xdr:rowOff>
    </xdr:from>
    <xdr:to>
      <xdr:col>23</xdr:col>
      <xdr:colOff>128694</xdr:colOff>
      <xdr:row>212</xdr:row>
      <xdr:rowOff>128695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AE78EF5B-F94F-4599-ACBE-DCB0355FD9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7734" y="40597668"/>
          <a:ext cx="1610360" cy="16103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ho/Downloads/Jeugdcircuit%20Forms%20V115%20De%20Klam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BA/jeugdcircuit%202018/8%20BD%20Opslag/bekeken/Jeugdcircuit%20Forms%20V118%20opslag%2020181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 keer gewonnen "/>
      <sheetName val="Versie"/>
      <sheetName val="klassement"/>
      <sheetName val="geselecteerd"/>
      <sheetName val="A spelers"/>
      <sheetName val="Inschr"/>
      <sheetName val="Winnaars"/>
      <sheetName val="Afwezigen"/>
      <sheetName val="Lottr Enkel"/>
      <sheetName val="Lottr Dubbel"/>
      <sheetName val="Uurregeling"/>
      <sheetName val="PuntenEnkel"/>
      <sheetName val="PuntenDubbel"/>
      <sheetName val="PuntenTotaal"/>
      <sheetName val="Terreinen"/>
      <sheetName val="Telbl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B1" t="str">
            <v>Volgnr</v>
          </cell>
          <cell r="C1" t="str">
            <v>VBL nr</v>
          </cell>
          <cell r="D1" t="str">
            <v>NAAM en VOORNAAM</v>
          </cell>
          <cell r="E1" t="str">
            <v>CLUB</v>
          </cell>
          <cell r="F1" t="str">
            <v>KLASS</v>
          </cell>
          <cell r="G1" t="str">
            <v>GEB JAAR</v>
          </cell>
          <cell r="H1" t="str">
            <v>ENKEL</v>
          </cell>
          <cell r="I1" t="str">
            <v>DUBBEL</v>
          </cell>
          <cell r="J1" t="str">
            <v>NAAM DUBBEL PARTNER</v>
          </cell>
          <cell r="K1" t="str">
            <v>CLUB PARTNER</v>
          </cell>
        </row>
        <row r="2">
          <cell r="B2">
            <v>1</v>
          </cell>
          <cell r="C2">
            <v>50585649</v>
          </cell>
          <cell r="D2" t="str">
            <v>Duré Els</v>
          </cell>
          <cell r="E2" t="str">
            <v>Bc De Klamp</v>
          </cell>
          <cell r="F2" t="str">
            <v>D</v>
          </cell>
          <cell r="G2">
            <v>2007</v>
          </cell>
          <cell r="H2" t="str">
            <v>13JEA</v>
          </cell>
          <cell r="I2" t="str">
            <v>13JDA</v>
          </cell>
          <cell r="J2" t="str">
            <v>Van Camp Kyan</v>
          </cell>
          <cell r="K2" t="str">
            <v>BC Klein Boom</v>
          </cell>
        </row>
        <row r="3">
          <cell r="B3">
            <v>2</v>
          </cell>
          <cell r="C3">
            <v>50195379</v>
          </cell>
          <cell r="D3" t="str">
            <v>Teunckens Hendrik</v>
          </cell>
          <cell r="E3" t="str">
            <v>Geelse BC</v>
          </cell>
          <cell r="F3" t="str">
            <v>D</v>
          </cell>
          <cell r="G3">
            <v>2005</v>
          </cell>
          <cell r="H3" t="str">
            <v>15JEB</v>
          </cell>
        </row>
        <row r="4">
          <cell r="B4">
            <v>3</v>
          </cell>
          <cell r="C4">
            <v>50882244</v>
          </cell>
          <cell r="D4" t="str">
            <v>Matthys Ruben</v>
          </cell>
          <cell r="E4" t="str">
            <v>Geelse BC</v>
          </cell>
          <cell r="F4" t="str">
            <v>D</v>
          </cell>
          <cell r="G4">
            <v>2006</v>
          </cell>
          <cell r="H4" t="str">
            <v>13JEA</v>
          </cell>
          <cell r="I4" t="str">
            <v>13JDA</v>
          </cell>
          <cell r="J4" t="str">
            <v>Hellemans Daan</v>
          </cell>
          <cell r="K4" t="str">
            <v>Poona Mortsel</v>
          </cell>
        </row>
        <row r="5">
          <cell r="B5">
            <v>4</v>
          </cell>
          <cell r="C5">
            <v>50560883</v>
          </cell>
          <cell r="D5" t="str">
            <v>Baeyaert Mika</v>
          </cell>
          <cell r="E5" t="str">
            <v>E.B.C.</v>
          </cell>
          <cell r="F5" t="str">
            <v>D</v>
          </cell>
          <cell r="G5">
            <v>2005</v>
          </cell>
          <cell r="H5" t="str">
            <v>15JEB</v>
          </cell>
        </row>
        <row r="6">
          <cell r="B6">
            <v>5</v>
          </cell>
          <cell r="C6">
            <v>50750526</v>
          </cell>
          <cell r="D6" t="str">
            <v>Baeyaert Indy</v>
          </cell>
          <cell r="E6" t="str">
            <v>E.B.C.</v>
          </cell>
          <cell r="F6" t="str">
            <v>D</v>
          </cell>
          <cell r="G6">
            <v>2005</v>
          </cell>
          <cell r="H6" t="str">
            <v>15MEA</v>
          </cell>
          <cell r="I6" t="str">
            <v>15MDA</v>
          </cell>
          <cell r="J6" t="str">
            <v>Veraart Evi</v>
          </cell>
          <cell r="K6" t="str">
            <v>E.B.C.</v>
          </cell>
        </row>
        <row r="7">
          <cell r="B7">
            <v>6</v>
          </cell>
          <cell r="C7">
            <v>50804650</v>
          </cell>
          <cell r="D7" t="str">
            <v>Veraart Evi</v>
          </cell>
          <cell r="E7" t="str">
            <v>E.B.C.</v>
          </cell>
          <cell r="F7" t="str">
            <v>D</v>
          </cell>
          <cell r="G7">
            <v>2005</v>
          </cell>
          <cell r="H7" t="str">
            <v>15MEA</v>
          </cell>
          <cell r="I7" t="str">
            <v>15MDA</v>
          </cell>
          <cell r="J7" t="str">
            <v>Baeyaert Indy</v>
          </cell>
          <cell r="K7" t="str">
            <v>E.B.C.</v>
          </cell>
        </row>
        <row r="8">
          <cell r="B8">
            <v>7</v>
          </cell>
          <cell r="C8">
            <v>50203770</v>
          </cell>
          <cell r="D8" t="str">
            <v>Raeves Sem</v>
          </cell>
          <cell r="E8" t="str">
            <v>E.B.C.</v>
          </cell>
          <cell r="F8" t="str">
            <v>D</v>
          </cell>
          <cell r="G8">
            <v>2005</v>
          </cell>
          <cell r="H8" t="str">
            <v>15JEB</v>
          </cell>
        </row>
        <row r="9">
          <cell r="B9">
            <v>8</v>
          </cell>
          <cell r="C9">
            <v>50224905</v>
          </cell>
          <cell r="D9" t="str">
            <v>Besters Cedric</v>
          </cell>
          <cell r="E9" t="str">
            <v>E.B.C.</v>
          </cell>
          <cell r="F9" t="str">
            <v>D</v>
          </cell>
          <cell r="G9">
            <v>2006</v>
          </cell>
          <cell r="H9" t="str">
            <v>13JEA</v>
          </cell>
        </row>
        <row r="10">
          <cell r="B10">
            <v>9</v>
          </cell>
          <cell r="C10">
            <v>50350978</v>
          </cell>
          <cell r="D10" t="str">
            <v>De Mulder Jorgan</v>
          </cell>
          <cell r="E10" t="str">
            <v>E.B.C.</v>
          </cell>
          <cell r="F10" t="str">
            <v>D</v>
          </cell>
          <cell r="G10">
            <v>2007</v>
          </cell>
          <cell r="H10" t="str">
            <v>13JEB</v>
          </cell>
        </row>
        <row r="11">
          <cell r="B11">
            <v>10</v>
          </cell>
          <cell r="C11">
            <v>50422219</v>
          </cell>
          <cell r="D11" t="str">
            <v>Backx Tijn</v>
          </cell>
          <cell r="E11" t="str">
            <v>E.B.C.</v>
          </cell>
          <cell r="F11" t="str">
            <v>D</v>
          </cell>
          <cell r="G11">
            <v>2007</v>
          </cell>
          <cell r="H11" t="str">
            <v>13JEB</v>
          </cell>
        </row>
        <row r="12">
          <cell r="B12">
            <v>11</v>
          </cell>
          <cell r="C12">
            <v>50470140</v>
          </cell>
          <cell r="D12" t="str">
            <v>Gandhi Virat</v>
          </cell>
          <cell r="E12" t="str">
            <v>AIB</v>
          </cell>
          <cell r="F12" t="str">
            <v>D</v>
          </cell>
          <cell r="G12">
            <v>2007</v>
          </cell>
          <cell r="H12" t="str">
            <v>13JEA</v>
          </cell>
          <cell r="I12" t="str">
            <v>13JDA</v>
          </cell>
          <cell r="J12" t="str">
            <v>X</v>
          </cell>
        </row>
        <row r="13">
          <cell r="B13">
            <v>12</v>
          </cell>
          <cell r="C13">
            <v>50786881</v>
          </cell>
          <cell r="D13" t="str">
            <v>Gandhi Ruday</v>
          </cell>
          <cell r="E13" t="str">
            <v>AIB</v>
          </cell>
          <cell r="F13" t="str">
            <v>D</v>
          </cell>
          <cell r="G13">
            <v>2008</v>
          </cell>
          <cell r="H13" t="str">
            <v>11JEB</v>
          </cell>
          <cell r="I13" t="str">
            <v>11JDB</v>
          </cell>
          <cell r="J13" t="str">
            <v>X</v>
          </cell>
        </row>
        <row r="14">
          <cell r="B14">
            <v>13</v>
          </cell>
          <cell r="C14">
            <v>50309684</v>
          </cell>
          <cell r="D14" t="str">
            <v>Detroja Arvi</v>
          </cell>
          <cell r="E14" t="str">
            <v>AIB</v>
          </cell>
          <cell r="F14" t="str">
            <v>D</v>
          </cell>
          <cell r="G14">
            <v>2007</v>
          </cell>
          <cell r="H14" t="str">
            <v>13JEB</v>
          </cell>
          <cell r="I14" t="str">
            <v>13JDB</v>
          </cell>
          <cell r="J14" t="str">
            <v>Doshi Heet</v>
          </cell>
        </row>
        <row r="15">
          <cell r="B15">
            <v>14</v>
          </cell>
          <cell r="C15">
            <v>50582232</v>
          </cell>
          <cell r="D15" t="str">
            <v>Doshi Heet</v>
          </cell>
          <cell r="E15" t="str">
            <v>AIB</v>
          </cell>
          <cell r="F15" t="str">
            <v>D</v>
          </cell>
          <cell r="G15">
            <v>2007</v>
          </cell>
          <cell r="H15" t="str">
            <v>13JEB</v>
          </cell>
          <cell r="I15" t="str">
            <v>13JDB</v>
          </cell>
          <cell r="J15" t="str">
            <v>Detroja Arvi</v>
          </cell>
        </row>
        <row r="16">
          <cell r="B16">
            <v>15</v>
          </cell>
          <cell r="C16" t="str">
            <v>AIB09</v>
          </cell>
          <cell r="D16" t="str">
            <v>Shah Krishma</v>
          </cell>
          <cell r="E16" t="str">
            <v>AIB</v>
          </cell>
          <cell r="F16" t="str">
            <v>D</v>
          </cell>
          <cell r="G16">
            <v>2006</v>
          </cell>
          <cell r="H16" t="str">
            <v>13MEB</v>
          </cell>
          <cell r="I16" t="str">
            <v>13MDB</v>
          </cell>
          <cell r="J16" t="str">
            <v>Patel Diva</v>
          </cell>
        </row>
        <row r="17">
          <cell r="B17">
            <v>16</v>
          </cell>
          <cell r="C17" t="str">
            <v>50778315</v>
          </cell>
          <cell r="D17" t="str">
            <v>Patel Diva</v>
          </cell>
          <cell r="E17" t="str">
            <v>AIB</v>
          </cell>
          <cell r="F17" t="str">
            <v>D</v>
          </cell>
          <cell r="G17">
            <v>2007</v>
          </cell>
          <cell r="H17" t="str">
            <v>13MEB</v>
          </cell>
          <cell r="I17" t="str">
            <v>13MDB</v>
          </cell>
          <cell r="J17" t="str">
            <v>Shah Krishma</v>
          </cell>
        </row>
        <row r="18">
          <cell r="B18">
            <v>17</v>
          </cell>
          <cell r="C18" t="str">
            <v>50231693</v>
          </cell>
          <cell r="D18" t="str">
            <v>Shah Sachi</v>
          </cell>
          <cell r="E18" t="str">
            <v>AIB</v>
          </cell>
          <cell r="F18" t="str">
            <v>D</v>
          </cell>
          <cell r="G18">
            <v>2005</v>
          </cell>
          <cell r="H18" t="str">
            <v>15MEA</v>
          </cell>
          <cell r="I18" t="str">
            <v>15MDA</v>
          </cell>
          <cell r="J18" t="str">
            <v>Dugar Rachana</v>
          </cell>
        </row>
        <row r="19">
          <cell r="B19">
            <v>18</v>
          </cell>
          <cell r="C19">
            <v>50115359</v>
          </cell>
          <cell r="D19" t="str">
            <v>Dugar Rachana</v>
          </cell>
          <cell r="E19" t="str">
            <v>AIB</v>
          </cell>
          <cell r="F19" t="str">
            <v>D</v>
          </cell>
          <cell r="G19">
            <v>2005</v>
          </cell>
          <cell r="H19" t="str">
            <v>15MEB</v>
          </cell>
          <cell r="I19" t="str">
            <v>15MDA</v>
          </cell>
          <cell r="J19" t="str">
            <v>Shah Sachi</v>
          </cell>
        </row>
        <row r="20">
          <cell r="B20">
            <v>19</v>
          </cell>
          <cell r="C20" t="str">
            <v>50369326</v>
          </cell>
          <cell r="D20" t="str">
            <v>Sheth Aadit</v>
          </cell>
          <cell r="E20" t="str">
            <v>AIB</v>
          </cell>
          <cell r="F20" t="str">
            <v>D</v>
          </cell>
          <cell r="G20">
            <v>2002</v>
          </cell>
          <cell r="H20" t="str">
            <v>18JEA</v>
          </cell>
        </row>
        <row r="21">
          <cell r="B21">
            <v>20</v>
          </cell>
          <cell r="C21" t="str">
            <v>50155903</v>
          </cell>
          <cell r="D21" t="str">
            <v xml:space="preserve">Aarjav Jain </v>
          </cell>
          <cell r="E21" t="str">
            <v>AIB</v>
          </cell>
          <cell r="F21" t="str">
            <v>D</v>
          </cell>
          <cell r="G21">
            <v>2002</v>
          </cell>
          <cell r="H21" t="str">
            <v>18JEA</v>
          </cell>
          <cell r="I21" t="str">
            <v>18JDA</v>
          </cell>
          <cell r="J21" t="str">
            <v>Mehta Aryan</v>
          </cell>
        </row>
        <row r="22">
          <cell r="B22">
            <v>21</v>
          </cell>
          <cell r="C22" t="str">
            <v>50380850</v>
          </cell>
          <cell r="D22" t="str">
            <v>Mehta Aaryan</v>
          </cell>
          <cell r="E22" t="str">
            <v>AIB</v>
          </cell>
          <cell r="F22" t="str">
            <v>D</v>
          </cell>
          <cell r="G22">
            <v>2002</v>
          </cell>
          <cell r="H22" t="str">
            <v>18JEA</v>
          </cell>
          <cell r="I22" t="str">
            <v>18JDA</v>
          </cell>
          <cell r="J22" t="str">
            <v>Jain Aarjav</v>
          </cell>
        </row>
        <row r="23">
          <cell r="B23">
            <v>22</v>
          </cell>
          <cell r="C23">
            <v>50758926</v>
          </cell>
          <cell r="D23" t="str">
            <v>Parakh Aditya</v>
          </cell>
          <cell r="E23" t="str">
            <v>AIB</v>
          </cell>
          <cell r="F23" t="str">
            <v>D</v>
          </cell>
          <cell r="G23">
            <v>2002</v>
          </cell>
          <cell r="H23" t="str">
            <v>18JEB</v>
          </cell>
          <cell r="I23" t="str">
            <v>18JDA</v>
          </cell>
          <cell r="J23" t="str">
            <v>Shah Naividya</v>
          </cell>
        </row>
        <row r="24">
          <cell r="B24">
            <v>23</v>
          </cell>
          <cell r="C24">
            <v>50684612</v>
          </cell>
          <cell r="D24" t="str">
            <v>Shah Naividya</v>
          </cell>
          <cell r="E24" t="str">
            <v>AIB</v>
          </cell>
          <cell r="F24" t="str">
            <v>D</v>
          </cell>
          <cell r="G24">
            <v>2002</v>
          </cell>
          <cell r="H24" t="str">
            <v>18JEA</v>
          </cell>
          <cell r="I24" t="str">
            <v>18JDA</v>
          </cell>
          <cell r="J24" t="str">
            <v>Parakh Aditya</v>
          </cell>
        </row>
        <row r="25">
          <cell r="B25">
            <v>24</v>
          </cell>
          <cell r="C25">
            <v>50946684</v>
          </cell>
          <cell r="D25" t="str">
            <v>Shah Nishant</v>
          </cell>
          <cell r="E25" t="str">
            <v>AIB</v>
          </cell>
          <cell r="F25" t="str">
            <v>D</v>
          </cell>
          <cell r="G25">
            <v>2004</v>
          </cell>
          <cell r="H25" t="str">
            <v>15JEA</v>
          </cell>
          <cell r="I25" t="str">
            <v>15JDA</v>
          </cell>
          <cell r="J25" t="str">
            <v>Shah Arnav</v>
          </cell>
        </row>
        <row r="26">
          <cell r="B26">
            <v>25</v>
          </cell>
          <cell r="C26">
            <v>50211013</v>
          </cell>
          <cell r="D26" t="str">
            <v>Shah Arnav</v>
          </cell>
          <cell r="E26" t="str">
            <v>AIB</v>
          </cell>
          <cell r="F26" t="str">
            <v>D</v>
          </cell>
          <cell r="G26">
            <v>2004</v>
          </cell>
          <cell r="H26" t="str">
            <v>15JEA</v>
          </cell>
          <cell r="I26" t="str">
            <v>15JDA</v>
          </cell>
          <cell r="J26" t="str">
            <v>Shah Nishant</v>
          </cell>
        </row>
        <row r="27">
          <cell r="B27">
            <v>26</v>
          </cell>
          <cell r="C27">
            <v>50488996</v>
          </cell>
          <cell r="D27" t="str">
            <v>Gandhi Hiya</v>
          </cell>
          <cell r="E27" t="str">
            <v>AIB</v>
          </cell>
          <cell r="F27" t="str">
            <v>D</v>
          </cell>
          <cell r="G27">
            <v>2004</v>
          </cell>
          <cell r="H27" t="str">
            <v>15MEB</v>
          </cell>
        </row>
        <row r="28">
          <cell r="B28">
            <v>27</v>
          </cell>
          <cell r="C28">
            <v>50873342</v>
          </cell>
          <cell r="D28" t="str">
            <v>Hellemans Daan</v>
          </cell>
          <cell r="E28" t="str">
            <v>Poona Mortsel</v>
          </cell>
          <cell r="F28" t="str">
            <v>D</v>
          </cell>
          <cell r="G28">
            <v>2006</v>
          </cell>
          <cell r="H28" t="str">
            <v>13JEA</v>
          </cell>
          <cell r="I28" t="str">
            <v>13JDA</v>
          </cell>
          <cell r="J28" t="str">
            <v>Matthys Ruben</v>
          </cell>
          <cell r="K28" t="str">
            <v>Geelse BC</v>
          </cell>
        </row>
        <row r="29">
          <cell r="B29">
            <v>28</v>
          </cell>
          <cell r="C29">
            <v>50447939</v>
          </cell>
          <cell r="D29" t="str">
            <v>Patel Ziya</v>
          </cell>
          <cell r="E29" t="str">
            <v>OLVE</v>
          </cell>
          <cell r="F29" t="str">
            <v>D</v>
          </cell>
          <cell r="G29">
            <v>2007</v>
          </cell>
          <cell r="H29" t="str">
            <v>13MEA</v>
          </cell>
          <cell r="I29" t="str">
            <v>13MDA</v>
          </cell>
          <cell r="J29" t="str">
            <v>X</v>
          </cell>
        </row>
        <row r="30">
          <cell r="B30">
            <v>29</v>
          </cell>
          <cell r="C30">
            <v>50116602</v>
          </cell>
          <cell r="D30" t="str">
            <v>Nauwelaerts Bram</v>
          </cell>
          <cell r="E30" t="str">
            <v>OLVE</v>
          </cell>
          <cell r="F30" t="str">
            <v>D</v>
          </cell>
          <cell r="G30">
            <v>2003</v>
          </cell>
          <cell r="H30" t="str">
            <v>18JEA</v>
          </cell>
          <cell r="I30" t="str">
            <v>18JDA</v>
          </cell>
          <cell r="J30" t="str">
            <v>Timon Hofmans</v>
          </cell>
          <cell r="K30" t="str">
            <v>Baccs</v>
          </cell>
        </row>
        <row r="31">
          <cell r="B31">
            <v>30</v>
          </cell>
          <cell r="C31">
            <v>50533428</v>
          </cell>
          <cell r="D31" t="str">
            <v>Patel Esha</v>
          </cell>
          <cell r="E31" t="str">
            <v>OLVE</v>
          </cell>
          <cell r="F31" t="str">
            <v>D</v>
          </cell>
          <cell r="G31">
            <v>2007</v>
          </cell>
          <cell r="H31" t="str">
            <v>13MEB</v>
          </cell>
          <cell r="I31" t="str">
            <v>13MDB</v>
          </cell>
          <cell r="J31" t="str">
            <v>X</v>
          </cell>
        </row>
        <row r="32">
          <cell r="B32">
            <v>31</v>
          </cell>
          <cell r="C32">
            <v>50524291</v>
          </cell>
          <cell r="D32" t="str">
            <v>Willems Milan</v>
          </cell>
          <cell r="E32" t="str">
            <v>OLVE</v>
          </cell>
          <cell r="F32" t="str">
            <v>D</v>
          </cell>
          <cell r="G32">
            <v>2002</v>
          </cell>
          <cell r="H32" t="str">
            <v>18JEA</v>
          </cell>
        </row>
        <row r="33">
          <cell r="B33">
            <v>32</v>
          </cell>
          <cell r="C33">
            <v>50819917</v>
          </cell>
          <cell r="D33" t="str">
            <v>Ghys Daan</v>
          </cell>
          <cell r="E33" t="str">
            <v>OLVE</v>
          </cell>
          <cell r="F33" t="str">
            <v>D</v>
          </cell>
          <cell r="G33">
            <v>2003</v>
          </cell>
          <cell r="H33" t="str">
            <v>18JEA</v>
          </cell>
        </row>
        <row r="34">
          <cell r="B34">
            <v>33</v>
          </cell>
          <cell r="C34">
            <v>50908391</v>
          </cell>
          <cell r="D34" t="str">
            <v>Raes Simon</v>
          </cell>
          <cell r="E34" t="str">
            <v>OLVE</v>
          </cell>
          <cell r="F34" t="str">
            <v>D</v>
          </cell>
          <cell r="G34">
            <v>2004</v>
          </cell>
          <cell r="H34" t="str">
            <v>15JEA</v>
          </cell>
          <cell r="I34" t="str">
            <v>15JDA</v>
          </cell>
          <cell r="J34" t="str">
            <v>Vincent Da Silva Pereira</v>
          </cell>
          <cell r="K34" t="str">
            <v>OLVE</v>
          </cell>
        </row>
        <row r="35">
          <cell r="B35">
            <v>34</v>
          </cell>
          <cell r="C35">
            <v>50155946</v>
          </cell>
          <cell r="D35" t="str">
            <v>Da Silva Pereira Vincent</v>
          </cell>
          <cell r="E35" t="str">
            <v>OLVE</v>
          </cell>
          <cell r="F35" t="str">
            <v>D</v>
          </cell>
          <cell r="G35">
            <v>2004</v>
          </cell>
          <cell r="H35" t="str">
            <v>15JEA</v>
          </cell>
          <cell r="I35" t="str">
            <v>15JDA</v>
          </cell>
          <cell r="J35" t="str">
            <v>Raes Simon</v>
          </cell>
          <cell r="K35" t="str">
            <v>OLVE</v>
          </cell>
        </row>
        <row r="36">
          <cell r="B36">
            <v>35</v>
          </cell>
          <cell r="C36">
            <v>50206974</v>
          </cell>
          <cell r="D36" t="str">
            <v>Sadhani Aarya</v>
          </cell>
          <cell r="E36" t="str">
            <v>OLVE</v>
          </cell>
          <cell r="F36" t="str">
            <v>D</v>
          </cell>
          <cell r="G36">
            <v>2006</v>
          </cell>
          <cell r="H36" t="str">
            <v>13MEA</v>
          </cell>
          <cell r="I36" t="str">
            <v>13MDA</v>
          </cell>
          <cell r="J36" t="str">
            <v>X</v>
          </cell>
        </row>
        <row r="37">
          <cell r="B37">
            <v>36</v>
          </cell>
          <cell r="C37">
            <v>50369652</v>
          </cell>
          <cell r="D37" t="str">
            <v>Shah Aarya</v>
          </cell>
          <cell r="E37" t="str">
            <v>OLVE</v>
          </cell>
          <cell r="F37" t="str">
            <v>D</v>
          </cell>
          <cell r="G37">
            <v>2003</v>
          </cell>
          <cell r="H37" t="str">
            <v>18JEA</v>
          </cell>
          <cell r="I37" t="str">
            <v>18JDA</v>
          </cell>
          <cell r="J37" t="str">
            <v>X</v>
          </cell>
        </row>
        <row r="38">
          <cell r="B38">
            <v>37</v>
          </cell>
          <cell r="C38">
            <v>50108202</v>
          </cell>
          <cell r="D38" t="str">
            <v>Smet Noah</v>
          </cell>
          <cell r="E38" t="str">
            <v>OLVE</v>
          </cell>
          <cell r="F38" t="str">
            <v>D</v>
          </cell>
          <cell r="G38">
            <v>2002</v>
          </cell>
          <cell r="H38" t="str">
            <v>18JEB</v>
          </cell>
          <cell r="I38" t="str">
            <v>18JDB</v>
          </cell>
          <cell r="J38" t="str">
            <v>X</v>
          </cell>
        </row>
        <row r="39">
          <cell r="B39">
            <v>38</v>
          </cell>
          <cell r="C39">
            <v>50689770</v>
          </cell>
          <cell r="D39" t="str">
            <v>Van Dessel Quinten</v>
          </cell>
          <cell r="E39" t="str">
            <v>OLVE</v>
          </cell>
          <cell r="F39" t="str">
            <v>D</v>
          </cell>
          <cell r="G39">
            <v>2007</v>
          </cell>
          <cell r="H39" t="str">
            <v>13JEA</v>
          </cell>
          <cell r="I39" t="str">
            <v>13JDA</v>
          </cell>
          <cell r="J39" t="str">
            <v>Van Dessel Jelle</v>
          </cell>
          <cell r="K39" t="str">
            <v>Klein Boom</v>
          </cell>
        </row>
        <row r="40">
          <cell r="B40">
            <v>39</v>
          </cell>
          <cell r="C40">
            <v>50533355</v>
          </cell>
          <cell r="D40" t="str">
            <v>De Jonghe Yael</v>
          </cell>
          <cell r="E40" t="str">
            <v>OLVE</v>
          </cell>
          <cell r="F40" t="str">
            <v>D</v>
          </cell>
          <cell r="G40">
            <v>2004</v>
          </cell>
          <cell r="H40" t="str">
            <v>15MEA</v>
          </cell>
          <cell r="I40" t="str">
            <v>15MDA</v>
          </cell>
          <cell r="J40" t="str">
            <v>Schrooten Marie</v>
          </cell>
          <cell r="K40" t="str">
            <v>OLVE</v>
          </cell>
        </row>
        <row r="41">
          <cell r="B41">
            <v>40</v>
          </cell>
          <cell r="C41">
            <v>50745492</v>
          </cell>
          <cell r="D41" t="str">
            <v>Schrooten Marie</v>
          </cell>
          <cell r="E41" t="str">
            <v>OLVE</v>
          </cell>
          <cell r="F41" t="str">
            <v>D</v>
          </cell>
          <cell r="G41">
            <v>2004</v>
          </cell>
          <cell r="H41" t="str">
            <v>15MEA</v>
          </cell>
          <cell r="I41" t="str">
            <v>15MDA</v>
          </cell>
          <cell r="J41" t="str">
            <v>De Jonghe Yael</v>
          </cell>
          <cell r="K41" t="str">
            <v>OLVE</v>
          </cell>
        </row>
        <row r="42">
          <cell r="B42">
            <v>41</v>
          </cell>
          <cell r="C42">
            <v>50109999</v>
          </cell>
          <cell r="D42" t="str">
            <v>Shah Yash</v>
          </cell>
          <cell r="E42" t="str">
            <v>OLVE</v>
          </cell>
          <cell r="F42" t="str">
            <v>D</v>
          </cell>
          <cell r="G42">
            <v>2002</v>
          </cell>
          <cell r="H42" t="str">
            <v>18JEB</v>
          </cell>
        </row>
        <row r="43">
          <cell r="B43">
            <v>42</v>
          </cell>
          <cell r="C43">
            <v>50927612</v>
          </cell>
          <cell r="D43" t="str">
            <v>Van Oudenhove Willem</v>
          </cell>
          <cell r="E43" t="str">
            <v>OLVE</v>
          </cell>
          <cell r="F43" t="str">
            <v>D</v>
          </cell>
          <cell r="G43">
            <v>2008</v>
          </cell>
          <cell r="H43" t="str">
            <v>11JEB</v>
          </cell>
          <cell r="I43" t="str">
            <v>11JDB</v>
          </cell>
          <cell r="J43" t="str">
            <v>Damman Casper</v>
          </cell>
          <cell r="K43" t="str">
            <v>OLVE</v>
          </cell>
        </row>
        <row r="44">
          <cell r="B44">
            <v>43</v>
          </cell>
          <cell r="C44">
            <v>50864742</v>
          </cell>
          <cell r="D44" t="str">
            <v>Mertens Flor</v>
          </cell>
          <cell r="E44" t="str">
            <v>OLVE</v>
          </cell>
          <cell r="F44" t="str">
            <v>D</v>
          </cell>
          <cell r="G44">
            <v>2003</v>
          </cell>
          <cell r="H44" t="str">
            <v>18JEB</v>
          </cell>
          <cell r="I44" t="str">
            <v>18JDB</v>
          </cell>
          <cell r="J44" t="str">
            <v>Jasper Laforce</v>
          </cell>
          <cell r="K44" t="str">
            <v>OLVE</v>
          </cell>
        </row>
        <row r="45">
          <cell r="B45">
            <v>44</v>
          </cell>
          <cell r="C45">
            <v>50693646</v>
          </cell>
          <cell r="D45" t="str">
            <v>Laforce Jasper</v>
          </cell>
          <cell r="E45" t="str">
            <v>OLVE</v>
          </cell>
          <cell r="F45" t="str">
            <v>D</v>
          </cell>
          <cell r="G45">
            <v>2003</v>
          </cell>
          <cell r="H45" t="str">
            <v>18JEB</v>
          </cell>
          <cell r="I45" t="str">
            <v>18JDB</v>
          </cell>
          <cell r="J45" t="str">
            <v>Mertens Flor</v>
          </cell>
          <cell r="K45" t="str">
            <v>OLVE</v>
          </cell>
        </row>
        <row r="46">
          <cell r="B46">
            <v>45</v>
          </cell>
          <cell r="C46">
            <v>50873857</v>
          </cell>
          <cell r="D46" t="str">
            <v>Khimani Annisha</v>
          </cell>
          <cell r="E46" t="str">
            <v>OLVE</v>
          </cell>
          <cell r="F46" t="str">
            <v>D</v>
          </cell>
          <cell r="G46">
            <v>2007</v>
          </cell>
          <cell r="H46" t="str">
            <v>13MEA</v>
          </cell>
          <cell r="I46" t="str">
            <v>13MDA</v>
          </cell>
          <cell r="J46" t="str">
            <v>X</v>
          </cell>
        </row>
        <row r="47">
          <cell r="B47">
            <v>46</v>
          </cell>
          <cell r="C47">
            <v>50977857</v>
          </cell>
          <cell r="D47" t="str">
            <v>Nagels Sam</v>
          </cell>
          <cell r="E47" t="str">
            <v>OLVE</v>
          </cell>
          <cell r="F47" t="str">
            <v>D</v>
          </cell>
          <cell r="G47">
            <v>2006</v>
          </cell>
          <cell r="H47" t="str">
            <v>13JEB</v>
          </cell>
        </row>
        <row r="48">
          <cell r="B48">
            <v>47</v>
          </cell>
          <cell r="C48">
            <v>50189441</v>
          </cell>
          <cell r="D48" t="str">
            <v>Damman Casper</v>
          </cell>
          <cell r="E48" t="str">
            <v>OLVE</v>
          </cell>
          <cell r="F48" t="str">
            <v>D</v>
          </cell>
          <cell r="G48">
            <v>2008</v>
          </cell>
          <cell r="H48" t="str">
            <v>11JEB</v>
          </cell>
          <cell r="I48" t="str">
            <v>11JDB</v>
          </cell>
          <cell r="J48" t="str">
            <v>Van Oudenhove Willem</v>
          </cell>
          <cell r="K48" t="str">
            <v>OLVE</v>
          </cell>
        </row>
        <row r="49">
          <cell r="B49">
            <v>48</v>
          </cell>
          <cell r="C49">
            <v>50113441</v>
          </cell>
          <cell r="D49" t="str">
            <v>Reyntjens Maarten</v>
          </cell>
          <cell r="E49" t="str">
            <v>OLVE</v>
          </cell>
          <cell r="F49" t="str">
            <v>D</v>
          </cell>
          <cell r="G49">
            <v>2001</v>
          </cell>
          <cell r="H49" t="str">
            <v>18JEA</v>
          </cell>
        </row>
        <row r="50">
          <cell r="B50">
            <v>49</v>
          </cell>
          <cell r="C50">
            <v>50227467</v>
          </cell>
          <cell r="D50" t="str">
            <v>Paredis Gil</v>
          </cell>
          <cell r="E50" t="str">
            <v>OLVE</v>
          </cell>
          <cell r="F50" t="str">
            <v>D</v>
          </cell>
          <cell r="G50">
            <v>2004</v>
          </cell>
          <cell r="H50" t="str">
            <v>15JEB</v>
          </cell>
        </row>
        <row r="51">
          <cell r="B51">
            <v>50</v>
          </cell>
          <cell r="C51">
            <v>50115347</v>
          </cell>
          <cell r="D51" t="str">
            <v>VAN HOOF JULIE</v>
          </cell>
          <cell r="E51" t="str">
            <v>BC ZOERSEL</v>
          </cell>
          <cell r="F51" t="str">
            <v>D</v>
          </cell>
          <cell r="G51">
            <v>2005</v>
          </cell>
          <cell r="H51" t="str">
            <v>15MEA</v>
          </cell>
          <cell r="I51" t="str">
            <v>15MDA</v>
          </cell>
          <cell r="J51" t="str">
            <v>Verhaegen Karlijn</v>
          </cell>
          <cell r="K51" t="str">
            <v>BC Klein Boom</v>
          </cell>
        </row>
        <row r="52">
          <cell r="B52">
            <v>51</v>
          </cell>
          <cell r="D52" t="str">
            <v>Salaets Jorrit</v>
          </cell>
          <cell r="E52" t="str">
            <v>´t Huirtuits Dropke</v>
          </cell>
          <cell r="F52" t="str">
            <v>D</v>
          </cell>
          <cell r="G52">
            <v>2002</v>
          </cell>
          <cell r="H52" t="str">
            <v>18JEB</v>
          </cell>
        </row>
        <row r="53">
          <cell r="B53">
            <v>52</v>
          </cell>
          <cell r="D53" t="str">
            <v>Van Dyck  Dries</v>
          </cell>
          <cell r="E53" t="str">
            <v>´t Huirtuits Dropke</v>
          </cell>
          <cell r="F53" t="str">
            <v>D</v>
          </cell>
          <cell r="G53">
            <v>2006</v>
          </cell>
          <cell r="H53" t="str">
            <v>13JEB</v>
          </cell>
        </row>
        <row r="54">
          <cell r="B54">
            <v>53</v>
          </cell>
          <cell r="C54">
            <v>50516035</v>
          </cell>
          <cell r="D54" t="str">
            <v>Vancamp Maya</v>
          </cell>
          <cell r="E54" t="str">
            <v>BC Klein Boom</v>
          </cell>
          <cell r="F54" t="str">
            <v>D</v>
          </cell>
          <cell r="G54">
            <v>2006</v>
          </cell>
          <cell r="H54" t="str">
            <v>13MEB</v>
          </cell>
          <cell r="I54" t="str">
            <v>13MDA</v>
          </cell>
          <cell r="J54" t="str">
            <v>Gorteman Jenna</v>
          </cell>
          <cell r="K54" t="str">
            <v>BC Klein Boom</v>
          </cell>
        </row>
        <row r="55">
          <cell r="B55">
            <v>54</v>
          </cell>
          <cell r="C55">
            <v>50538136</v>
          </cell>
          <cell r="D55" t="str">
            <v>Gorteman Jenna</v>
          </cell>
          <cell r="E55" t="str">
            <v>BC Klein Boom</v>
          </cell>
          <cell r="F55" t="str">
            <v>D</v>
          </cell>
          <cell r="G55">
            <v>2006</v>
          </cell>
          <cell r="H55" t="str">
            <v>13MEA</v>
          </cell>
          <cell r="I55" t="str">
            <v>13MDA</v>
          </cell>
          <cell r="J55" t="str">
            <v>Vancamp Maya</v>
          </cell>
          <cell r="K55" t="str">
            <v>BC Klein Boom</v>
          </cell>
        </row>
        <row r="56">
          <cell r="B56">
            <v>55</v>
          </cell>
          <cell r="C56">
            <v>50860097</v>
          </cell>
          <cell r="D56" t="str">
            <v>Verhaegen Karlijn</v>
          </cell>
          <cell r="E56" t="str">
            <v>BC Klein Boom</v>
          </cell>
          <cell r="F56" t="str">
            <v>D</v>
          </cell>
          <cell r="G56">
            <v>2005</v>
          </cell>
          <cell r="H56" t="str">
            <v>15MEA</v>
          </cell>
          <cell r="I56" t="str">
            <v>15MDA</v>
          </cell>
          <cell r="J56" t="str">
            <v>van hoof jule</v>
          </cell>
          <cell r="K56" t="str">
            <v>BC Zoersel</v>
          </cell>
        </row>
        <row r="57">
          <cell r="B57">
            <v>56</v>
          </cell>
          <cell r="C57">
            <v>50633627</v>
          </cell>
          <cell r="D57" t="str">
            <v>Lenaerts Mathis</v>
          </cell>
          <cell r="E57" t="str">
            <v>BC Klein Boom</v>
          </cell>
          <cell r="F57" t="str">
            <v>D</v>
          </cell>
          <cell r="G57">
            <v>2008</v>
          </cell>
          <cell r="H57" t="str">
            <v>11JEA</v>
          </cell>
          <cell r="I57" t="str">
            <v>11JDA</v>
          </cell>
          <cell r="J57" t="str">
            <v>Verhaegen Ferdinant</v>
          </cell>
          <cell r="K57" t="str">
            <v>BC Klein Boom</v>
          </cell>
        </row>
        <row r="58">
          <cell r="B58">
            <v>57</v>
          </cell>
          <cell r="C58">
            <v>50661760</v>
          </cell>
          <cell r="D58" t="str">
            <v>Verhaegen Ferdinand</v>
          </cell>
          <cell r="E58" t="str">
            <v>BC Klein Boom</v>
          </cell>
          <cell r="F58" t="str">
            <v>D</v>
          </cell>
          <cell r="G58">
            <v>2008</v>
          </cell>
          <cell r="H58" t="str">
            <v>11JEA</v>
          </cell>
          <cell r="I58" t="str">
            <v>11JDA</v>
          </cell>
          <cell r="J58" t="str">
            <v>Lenaerts Mathis</v>
          </cell>
          <cell r="K58" t="str">
            <v>BC Klein Boom</v>
          </cell>
        </row>
        <row r="59">
          <cell r="B59">
            <v>58</v>
          </cell>
          <cell r="C59">
            <v>50910264</v>
          </cell>
          <cell r="D59" t="str">
            <v>Van Opstal Alex</v>
          </cell>
          <cell r="E59" t="str">
            <v>BC Klein Boom</v>
          </cell>
          <cell r="F59" t="str">
            <v>D</v>
          </cell>
          <cell r="G59">
            <v>2007</v>
          </cell>
          <cell r="H59" t="str">
            <v>13JEA</v>
          </cell>
          <cell r="I59" t="str">
            <v>13JDA</v>
          </cell>
          <cell r="J59" t="str">
            <v>x</v>
          </cell>
          <cell r="K59" t="str">
            <v>x</v>
          </cell>
        </row>
        <row r="60">
          <cell r="B60">
            <v>59</v>
          </cell>
          <cell r="C60">
            <v>50311085</v>
          </cell>
          <cell r="D60" t="str">
            <v>Vancamp Kyan</v>
          </cell>
          <cell r="E60" t="str">
            <v>BC Klein Boom</v>
          </cell>
          <cell r="F60" t="str">
            <v>D</v>
          </cell>
          <cell r="G60">
            <v>2006</v>
          </cell>
          <cell r="H60" t="str">
            <v>13JEA</v>
          </cell>
          <cell r="I60" t="str">
            <v>13JDA</v>
          </cell>
          <cell r="J60" t="str">
            <v>Micah Melis</v>
          </cell>
          <cell r="K60" t="str">
            <v>Brasschaat</v>
          </cell>
        </row>
        <row r="61">
          <cell r="B61">
            <v>60</v>
          </cell>
          <cell r="C61">
            <v>50485091</v>
          </cell>
          <cell r="D61" t="str">
            <v>WYCKMANS Joran</v>
          </cell>
          <cell r="E61" t="str">
            <v>BC Klein Boom</v>
          </cell>
          <cell r="F61" t="str">
            <v>D</v>
          </cell>
          <cell r="G61">
            <v>2007</v>
          </cell>
          <cell r="H61" t="str">
            <v>13JEB</v>
          </cell>
          <cell r="I61" t="str">
            <v>13JDB</v>
          </cell>
          <cell r="J61" t="str">
            <v>x</v>
          </cell>
          <cell r="K61" t="str">
            <v>x</v>
          </cell>
        </row>
        <row r="62">
          <cell r="B62">
            <v>61</v>
          </cell>
          <cell r="C62">
            <v>50605909</v>
          </cell>
          <cell r="D62" t="str">
            <v>Van Dessel Jelle</v>
          </cell>
          <cell r="E62" t="str">
            <v>BC Klein Boom</v>
          </cell>
          <cell r="F62" t="str">
            <v>D</v>
          </cell>
          <cell r="G62">
            <v>2007</v>
          </cell>
          <cell r="H62" t="str">
            <v>13JEA</v>
          </cell>
          <cell r="I62" t="str">
            <v>13JDA</v>
          </cell>
          <cell r="J62" t="str">
            <v>Van Dessel Quinten</v>
          </cell>
          <cell r="K62" t="str">
            <v>OLVE</v>
          </cell>
        </row>
        <row r="63">
          <cell r="B63">
            <v>62</v>
          </cell>
          <cell r="C63">
            <v>50383426</v>
          </cell>
          <cell r="D63" t="str">
            <v>Lenaerts Margeaux</v>
          </cell>
          <cell r="E63" t="str">
            <v>BC Klein Boom</v>
          </cell>
          <cell r="F63" t="str">
            <v>D</v>
          </cell>
          <cell r="G63">
            <v>2010</v>
          </cell>
          <cell r="H63" t="str">
            <v>10MEB</v>
          </cell>
        </row>
        <row r="64">
          <cell r="B64">
            <v>63</v>
          </cell>
          <cell r="C64">
            <v>50908618</v>
          </cell>
          <cell r="D64" t="str">
            <v>VAN HAESBROECK Inne</v>
          </cell>
          <cell r="E64" t="str">
            <v>BC Klein Boom</v>
          </cell>
          <cell r="F64" t="str">
            <v>D</v>
          </cell>
          <cell r="G64">
            <v>2007</v>
          </cell>
          <cell r="H64" t="str">
            <v>13MEB</v>
          </cell>
          <cell r="I64" t="str">
            <v>13MDB</v>
          </cell>
          <cell r="J64" t="str">
            <v>x</v>
          </cell>
          <cell r="K64" t="str">
            <v>x</v>
          </cell>
        </row>
        <row r="65">
          <cell r="B65">
            <v>64</v>
          </cell>
          <cell r="C65">
            <v>50966812</v>
          </cell>
          <cell r="D65" t="str">
            <v>VAN HAESBROECK Pieter</v>
          </cell>
          <cell r="E65" t="str">
            <v>BC Klein Boom</v>
          </cell>
          <cell r="F65" t="str">
            <v>D</v>
          </cell>
          <cell r="G65">
            <v>2005</v>
          </cell>
          <cell r="H65" t="str">
            <v>15JEB</v>
          </cell>
          <cell r="I65" t="str">
            <v>15JDB</v>
          </cell>
          <cell r="J65" t="str">
            <v>x</v>
          </cell>
          <cell r="K65" t="str">
            <v>x</v>
          </cell>
        </row>
        <row r="66">
          <cell r="B66">
            <v>65</v>
          </cell>
          <cell r="C66" t="str">
            <v>geen</v>
          </cell>
          <cell r="D66" t="str">
            <v>Vandeginste Eneas</v>
          </cell>
          <cell r="E66" t="str">
            <v>Tornado Lier</v>
          </cell>
          <cell r="F66" t="str">
            <v>D</v>
          </cell>
          <cell r="G66">
            <v>2002</v>
          </cell>
          <cell r="H66" t="str">
            <v>18JEB</v>
          </cell>
          <cell r="I66" t="str">
            <v>18JDB</v>
          </cell>
          <cell r="J66" t="str">
            <v>X</v>
          </cell>
        </row>
        <row r="67">
          <cell r="B67">
            <v>66</v>
          </cell>
          <cell r="C67" t="str">
            <v>geen</v>
          </cell>
          <cell r="D67" t="str">
            <v>Weng Jet</v>
          </cell>
          <cell r="E67" t="str">
            <v>Tornado Lier</v>
          </cell>
          <cell r="F67" t="str">
            <v>D</v>
          </cell>
          <cell r="G67">
            <v>2001</v>
          </cell>
          <cell r="H67" t="str">
            <v>18JEB</v>
          </cell>
          <cell r="I67" t="str">
            <v>18JDA</v>
          </cell>
          <cell r="J67" t="str">
            <v>Li Jialin</v>
          </cell>
          <cell r="K67" t="str">
            <v>BD Opslag</v>
          </cell>
        </row>
        <row r="68">
          <cell r="B68">
            <v>67</v>
          </cell>
          <cell r="C68" t="str">
            <v>Tornado07</v>
          </cell>
          <cell r="D68" t="str">
            <v>Van Den Eynde Tinne</v>
          </cell>
          <cell r="E68" t="str">
            <v>Tornado Lier</v>
          </cell>
          <cell r="F68" t="str">
            <v>D</v>
          </cell>
          <cell r="G68">
            <v>2001</v>
          </cell>
          <cell r="H68" t="str">
            <v>18MEA</v>
          </cell>
          <cell r="I68" t="str">
            <v>18MDA</v>
          </cell>
          <cell r="J68" t="str">
            <v>Verstrepen Sara</v>
          </cell>
          <cell r="K68" t="str">
            <v>Tornado Lier</v>
          </cell>
        </row>
        <row r="69">
          <cell r="B69">
            <v>68</v>
          </cell>
          <cell r="C69" t="str">
            <v>geen</v>
          </cell>
          <cell r="D69" t="str">
            <v>Verstrepen Sara</v>
          </cell>
          <cell r="E69" t="str">
            <v>Tornado Lier</v>
          </cell>
          <cell r="F69" t="str">
            <v>D</v>
          </cell>
          <cell r="G69">
            <v>2003</v>
          </cell>
          <cell r="H69" t="str">
            <v>18MEB</v>
          </cell>
          <cell r="I69" t="str">
            <v>18MDA</v>
          </cell>
          <cell r="J69" t="str">
            <v>Van Den Eynde Tinne</v>
          </cell>
          <cell r="K69" t="str">
            <v>Tornado Lier</v>
          </cell>
        </row>
        <row r="70">
          <cell r="B70">
            <v>69</v>
          </cell>
          <cell r="C70">
            <v>50258737</v>
          </cell>
          <cell r="D70" t="str">
            <v>Hufkens Rik</v>
          </cell>
          <cell r="E70" t="str">
            <v>Noorderwijkse BC</v>
          </cell>
          <cell r="F70" t="str">
            <v>D</v>
          </cell>
          <cell r="G70">
            <v>2005</v>
          </cell>
          <cell r="H70" t="str">
            <v>15JEB</v>
          </cell>
        </row>
        <row r="71">
          <cell r="B71">
            <v>70</v>
          </cell>
          <cell r="C71">
            <v>50630792</v>
          </cell>
          <cell r="D71" t="str">
            <v>Van Hove Janne</v>
          </cell>
          <cell r="E71" t="str">
            <v>Noorderwijkse BC</v>
          </cell>
          <cell r="F71" t="str">
            <v>D</v>
          </cell>
          <cell r="G71">
            <v>2007</v>
          </cell>
          <cell r="H71" t="str">
            <v>13MEA</v>
          </cell>
        </row>
        <row r="72">
          <cell r="B72">
            <v>71</v>
          </cell>
          <cell r="C72">
            <v>50114517</v>
          </cell>
          <cell r="D72" t="str">
            <v>Lauwen Pien</v>
          </cell>
          <cell r="E72" t="str">
            <v>Noorderwijkse BC</v>
          </cell>
          <cell r="F72" t="str">
            <v>D</v>
          </cell>
          <cell r="G72">
            <v>2005</v>
          </cell>
          <cell r="H72" t="str">
            <v>15MEB</v>
          </cell>
          <cell r="I72" t="str">
            <v>15MDB</v>
          </cell>
          <cell r="J72" t="str">
            <v>Pauwels Maya</v>
          </cell>
          <cell r="K72" t="str">
            <v>Noorderwijkse BC</v>
          </cell>
        </row>
        <row r="73">
          <cell r="B73">
            <v>72</v>
          </cell>
          <cell r="C73">
            <v>50273957</v>
          </cell>
          <cell r="D73" t="str">
            <v>Pauwels Maya</v>
          </cell>
          <cell r="E73" t="str">
            <v>Noorderwijkse BC</v>
          </cell>
          <cell r="F73" t="str">
            <v>D</v>
          </cell>
          <cell r="G73">
            <v>2005</v>
          </cell>
          <cell r="H73" t="str">
            <v>15MEB</v>
          </cell>
          <cell r="I73" t="str">
            <v>15MDB</v>
          </cell>
          <cell r="J73" t="str">
            <v>Lauwen Pien</v>
          </cell>
          <cell r="K73" t="str">
            <v>Noorderwijkse BC</v>
          </cell>
        </row>
        <row r="74">
          <cell r="B74">
            <v>73</v>
          </cell>
          <cell r="C74">
            <v>50951386</v>
          </cell>
          <cell r="D74" t="str">
            <v>Vercauteren Merel</v>
          </cell>
          <cell r="E74" t="str">
            <v>Noorderwijkse BC</v>
          </cell>
          <cell r="F74" t="str">
            <v>D</v>
          </cell>
          <cell r="G74">
            <v>2002</v>
          </cell>
          <cell r="H74" t="str">
            <v>18MEA</v>
          </cell>
        </row>
        <row r="75">
          <cell r="B75">
            <v>74</v>
          </cell>
          <cell r="C75">
            <v>50261789</v>
          </cell>
          <cell r="D75" t="str">
            <v>Vermeulen Wannes</v>
          </cell>
          <cell r="E75" t="str">
            <v>Noorderwijkse BC</v>
          </cell>
          <cell r="F75" t="str">
            <v>D</v>
          </cell>
          <cell r="G75">
            <v>2007</v>
          </cell>
          <cell r="H75" t="str">
            <v>13JEA</v>
          </cell>
          <cell r="I75" t="str">
            <v>13JDA</v>
          </cell>
          <cell r="J75" t="str">
            <v>Verstappen Josse</v>
          </cell>
          <cell r="K75" t="str">
            <v>Noorderwijkse BC</v>
          </cell>
        </row>
        <row r="76">
          <cell r="B76">
            <v>75</v>
          </cell>
          <cell r="C76">
            <v>50601148</v>
          </cell>
          <cell r="D76" t="str">
            <v>Verstappen Josse</v>
          </cell>
          <cell r="E76" t="str">
            <v>Noorderwijkse BC</v>
          </cell>
          <cell r="F76" t="str">
            <v>D</v>
          </cell>
          <cell r="G76">
            <v>2007</v>
          </cell>
          <cell r="H76" t="str">
            <v>13JEB</v>
          </cell>
          <cell r="I76" t="str">
            <v>13JDA</v>
          </cell>
          <cell r="J76" t="str">
            <v>Vermeulen Wannes</v>
          </cell>
          <cell r="K76" t="str">
            <v>Noorderwijkse BC</v>
          </cell>
        </row>
        <row r="77">
          <cell r="B77">
            <v>76</v>
          </cell>
          <cell r="C77">
            <v>50337734</v>
          </cell>
          <cell r="D77" t="str">
            <v>Demonie Mathis</v>
          </cell>
          <cell r="E77" t="str">
            <v>Noorderwijkse BC</v>
          </cell>
          <cell r="F77" t="str">
            <v>D</v>
          </cell>
          <cell r="G77">
            <v>2005</v>
          </cell>
          <cell r="I77" t="str">
            <v>15JDB</v>
          </cell>
          <cell r="J77" t="str">
            <v>X</v>
          </cell>
          <cell r="K77" t="str">
            <v>X</v>
          </cell>
        </row>
        <row r="78">
          <cell r="B78">
            <v>77</v>
          </cell>
          <cell r="C78">
            <v>50364944</v>
          </cell>
          <cell r="D78" t="str">
            <v>Latré Nette</v>
          </cell>
          <cell r="E78" t="str">
            <v>BD Opslag vzw</v>
          </cell>
          <cell r="F78" t="str">
            <v>D</v>
          </cell>
          <cell r="G78">
            <v>2006</v>
          </cell>
          <cell r="H78" t="str">
            <v>13MEA</v>
          </cell>
        </row>
        <row r="79">
          <cell r="B79">
            <v>78</v>
          </cell>
          <cell r="C79">
            <v>50564285</v>
          </cell>
          <cell r="D79" t="str">
            <v>Latré Wannes</v>
          </cell>
          <cell r="E79" t="str">
            <v>BD Opslag vzw</v>
          </cell>
          <cell r="F79" t="str">
            <v>D</v>
          </cell>
          <cell r="G79">
            <v>2008</v>
          </cell>
          <cell r="H79" t="str">
            <v>11JEB</v>
          </cell>
          <cell r="I79" t="str">
            <v>11JDB</v>
          </cell>
          <cell r="J79" t="str">
            <v>Latré Kwinten</v>
          </cell>
          <cell r="K79" t="str">
            <v>BD Opslag vzw</v>
          </cell>
        </row>
        <row r="80">
          <cell r="B80">
            <v>79</v>
          </cell>
          <cell r="C80">
            <v>50249053</v>
          </cell>
          <cell r="D80" t="str">
            <v>Latré Kwinten</v>
          </cell>
          <cell r="E80" t="str">
            <v>BD Opslag vzw</v>
          </cell>
          <cell r="F80" t="str">
            <v>D</v>
          </cell>
          <cell r="G80">
            <v>2009</v>
          </cell>
          <cell r="H80" t="str">
            <v>11JEB</v>
          </cell>
          <cell r="I80" t="str">
            <v>11JDB</v>
          </cell>
          <cell r="J80" t="str">
            <v>Latré Wannes</v>
          </cell>
          <cell r="K80" t="str">
            <v>BD Opslag vzw</v>
          </cell>
        </row>
        <row r="81">
          <cell r="B81">
            <v>80</v>
          </cell>
          <cell r="C81">
            <v>50775014</v>
          </cell>
          <cell r="D81" t="str">
            <v>Li Jialin</v>
          </cell>
          <cell r="E81" t="str">
            <v>BD Opslag vzw</v>
          </cell>
          <cell r="F81" t="str">
            <v>D</v>
          </cell>
          <cell r="G81">
            <v>2002</v>
          </cell>
          <cell r="H81" t="str">
            <v>18JEA</v>
          </cell>
          <cell r="I81" t="str">
            <v>18JDA</v>
          </cell>
          <cell r="J81" t="str">
            <v>Jet Weng</v>
          </cell>
          <cell r="K81" t="str">
            <v>Tornado Lier</v>
          </cell>
        </row>
        <row r="82">
          <cell r="B82">
            <v>81</v>
          </cell>
          <cell r="C82">
            <v>50409182</v>
          </cell>
          <cell r="D82" t="str">
            <v>Vaes Viktor</v>
          </cell>
          <cell r="E82" t="str">
            <v>BD Opslag vzw</v>
          </cell>
          <cell r="F82" t="str">
            <v>D</v>
          </cell>
          <cell r="G82">
            <v>2008</v>
          </cell>
          <cell r="H82" t="str">
            <v>11JEB</v>
          </cell>
        </row>
        <row r="83">
          <cell r="B83">
            <v>82</v>
          </cell>
          <cell r="C83">
            <v>50901001</v>
          </cell>
          <cell r="D83" t="str">
            <v>Borremans Nils</v>
          </cell>
          <cell r="E83" t="str">
            <v>BD Opslag vzw</v>
          </cell>
          <cell r="F83" t="str">
            <v>D</v>
          </cell>
          <cell r="G83">
            <v>2004</v>
          </cell>
          <cell r="H83" t="str">
            <v>15JEA</v>
          </cell>
        </row>
        <row r="84">
          <cell r="B84">
            <v>83</v>
          </cell>
          <cell r="C84">
            <v>50724401</v>
          </cell>
          <cell r="D84" t="str">
            <v>Ruys Jente</v>
          </cell>
          <cell r="E84" t="str">
            <v>Plumula BC</v>
          </cell>
          <cell r="F84" t="str">
            <v>D</v>
          </cell>
          <cell r="G84">
            <v>2003</v>
          </cell>
          <cell r="H84" t="str">
            <v>18JEA</v>
          </cell>
        </row>
        <row r="85">
          <cell r="B85">
            <v>84</v>
          </cell>
          <cell r="C85">
            <v>50116368</v>
          </cell>
          <cell r="D85" t="str">
            <v>De Groof Thijs</v>
          </cell>
          <cell r="E85" t="str">
            <v>Rita Serveert</v>
          </cell>
          <cell r="F85" t="str">
            <v>D</v>
          </cell>
          <cell r="G85">
            <v>2007</v>
          </cell>
          <cell r="H85" t="str">
            <v>13JEB</v>
          </cell>
          <cell r="I85" t="str">
            <v>13JDB</v>
          </cell>
          <cell r="J85" t="str">
            <v>De Kaey Adriaan</v>
          </cell>
          <cell r="K85" t="str">
            <v>Rita Serveert</v>
          </cell>
        </row>
        <row r="86">
          <cell r="B86">
            <v>85</v>
          </cell>
          <cell r="C86">
            <v>50896334</v>
          </cell>
          <cell r="D86" t="str">
            <v>De Groof Stan</v>
          </cell>
          <cell r="E86" t="str">
            <v>Rita Serveert</v>
          </cell>
          <cell r="F86" t="str">
            <v>D</v>
          </cell>
          <cell r="G86">
            <v>2009</v>
          </cell>
          <cell r="H86" t="str">
            <v>11JEB</v>
          </cell>
          <cell r="I86" t="str">
            <v>11JDB</v>
          </cell>
          <cell r="J86" t="str">
            <v>x</v>
          </cell>
          <cell r="K86" t="str">
            <v>x</v>
          </cell>
        </row>
        <row r="87">
          <cell r="B87">
            <v>86</v>
          </cell>
          <cell r="C87">
            <v>50115436</v>
          </cell>
          <cell r="D87" t="str">
            <v>Van Heurck Andres</v>
          </cell>
          <cell r="E87" t="str">
            <v>Rita Serveert</v>
          </cell>
          <cell r="F87" t="str">
            <v>D</v>
          </cell>
          <cell r="G87">
            <v>2003</v>
          </cell>
          <cell r="H87" t="str">
            <v>18JEA</v>
          </cell>
          <cell r="I87" t="str">
            <v>18JDA</v>
          </cell>
          <cell r="J87" t="str">
            <v>Pede Rohan</v>
          </cell>
          <cell r="K87" t="str">
            <v>Rita Serveert</v>
          </cell>
        </row>
        <row r="88">
          <cell r="B88">
            <v>87</v>
          </cell>
          <cell r="C88">
            <v>50115437</v>
          </cell>
          <cell r="D88" t="str">
            <v>Van Heurck Elias</v>
          </cell>
          <cell r="E88" t="str">
            <v>Rita Serveert</v>
          </cell>
          <cell r="F88" t="str">
            <v>D</v>
          </cell>
          <cell r="G88">
            <v>2004</v>
          </cell>
          <cell r="H88" t="str">
            <v>15JEA</v>
          </cell>
          <cell r="I88" t="str">
            <v>15JDA</v>
          </cell>
          <cell r="J88" t="str">
            <v>Van Criekinge Tristan</v>
          </cell>
          <cell r="K88" t="str">
            <v>Rita Serveert</v>
          </cell>
        </row>
        <row r="89">
          <cell r="B89">
            <v>88</v>
          </cell>
          <cell r="C89">
            <v>50793918</v>
          </cell>
          <cell r="D89" t="str">
            <v>Van Criekinge Tristan</v>
          </cell>
          <cell r="E89" t="str">
            <v>Rita Serveert</v>
          </cell>
          <cell r="F89" t="str">
            <v>D</v>
          </cell>
          <cell r="G89">
            <v>2004</v>
          </cell>
          <cell r="H89" t="str">
            <v>15JEA</v>
          </cell>
          <cell r="I89" t="str">
            <v>15JDA</v>
          </cell>
          <cell r="J89" t="str">
            <v>Van Heurck Elias</v>
          </cell>
          <cell r="K89" t="str">
            <v>Rita Serveert</v>
          </cell>
        </row>
        <row r="90">
          <cell r="B90">
            <v>89</v>
          </cell>
          <cell r="C90">
            <v>50913212</v>
          </cell>
          <cell r="D90" t="str">
            <v>Pede Rohan</v>
          </cell>
          <cell r="E90" t="str">
            <v>Rita Serveert</v>
          </cell>
          <cell r="F90" t="str">
            <v>D</v>
          </cell>
          <cell r="G90">
            <v>2003</v>
          </cell>
          <cell r="H90" t="str">
            <v>18JEA</v>
          </cell>
          <cell r="I90" t="str">
            <v>18JDA</v>
          </cell>
          <cell r="J90" t="str">
            <v>Van Heurck Andres</v>
          </cell>
          <cell r="K90" t="str">
            <v>Rita Serveert</v>
          </cell>
        </row>
        <row r="91">
          <cell r="B91">
            <v>90</v>
          </cell>
          <cell r="C91">
            <v>50251228</v>
          </cell>
          <cell r="D91" t="str">
            <v>Vander Aa Maxim</v>
          </cell>
          <cell r="E91" t="str">
            <v>Rita Serveert</v>
          </cell>
          <cell r="F91" t="str">
            <v>D</v>
          </cell>
          <cell r="G91">
            <v>2011</v>
          </cell>
          <cell r="H91" t="str">
            <v>10JEB</v>
          </cell>
        </row>
        <row r="92">
          <cell r="B92">
            <v>91</v>
          </cell>
          <cell r="C92">
            <v>50577158</v>
          </cell>
          <cell r="D92" t="str">
            <v>De Kaey Adriaan</v>
          </cell>
          <cell r="E92" t="str">
            <v>Rita Serveert</v>
          </cell>
          <cell r="F92" t="str">
            <v>D</v>
          </cell>
          <cell r="G92">
            <v>2006</v>
          </cell>
          <cell r="H92" t="str">
            <v>13JEB</v>
          </cell>
          <cell r="I92" t="str">
            <v>13JDB</v>
          </cell>
          <cell r="J92" t="str">
            <v>De Groof Thijs</v>
          </cell>
          <cell r="K92" t="str">
            <v>Rita Serveert</v>
          </cell>
        </row>
        <row r="93">
          <cell r="B93">
            <v>92</v>
          </cell>
          <cell r="C93">
            <v>50849654</v>
          </cell>
          <cell r="D93" t="str">
            <v>De Kaey Roeland</v>
          </cell>
          <cell r="E93" t="str">
            <v>Rita Serveert</v>
          </cell>
          <cell r="F93" t="str">
            <v>D</v>
          </cell>
          <cell r="G93">
            <v>2008</v>
          </cell>
          <cell r="H93" t="str">
            <v>11JEB</v>
          </cell>
        </row>
        <row r="94">
          <cell r="B94">
            <v>93</v>
          </cell>
          <cell r="C94">
            <v>50826360</v>
          </cell>
          <cell r="D94" t="str">
            <v>Lievens Kirsten</v>
          </cell>
          <cell r="E94" t="str">
            <v>Rita Serveert</v>
          </cell>
          <cell r="F94" t="str">
            <v>D</v>
          </cell>
          <cell r="G94">
            <v>2004</v>
          </cell>
          <cell r="H94" t="str">
            <v>15MEB</v>
          </cell>
          <cell r="I94" t="str">
            <v>15MDB</v>
          </cell>
          <cell r="J94" t="str">
            <v>Pilaet Annelies</v>
          </cell>
          <cell r="K94" t="str">
            <v>Rita Serveert</v>
          </cell>
        </row>
        <row r="95">
          <cell r="B95">
            <v>94</v>
          </cell>
          <cell r="C95">
            <v>50852531</v>
          </cell>
          <cell r="D95" t="str">
            <v>Pilaet Annelies</v>
          </cell>
          <cell r="E95" t="str">
            <v>Rita Serveert</v>
          </cell>
          <cell r="F95" t="str">
            <v>D</v>
          </cell>
          <cell r="G95">
            <v>2005</v>
          </cell>
          <cell r="H95" t="str">
            <v>15MEB</v>
          </cell>
          <cell r="I95" t="str">
            <v>15MDB</v>
          </cell>
          <cell r="J95" t="str">
            <v>Lievens Kirsten</v>
          </cell>
          <cell r="K95" t="str">
            <v>Rita Serveert</v>
          </cell>
        </row>
        <row r="96">
          <cell r="B96">
            <v>95</v>
          </cell>
          <cell r="C96">
            <v>50399640</v>
          </cell>
          <cell r="D96" t="str">
            <v>Pilaet Robbe</v>
          </cell>
          <cell r="E96" t="str">
            <v>Rita Serveert</v>
          </cell>
          <cell r="F96" t="str">
            <v>D</v>
          </cell>
          <cell r="G96">
            <v>2007</v>
          </cell>
          <cell r="H96" t="str">
            <v>13JEB</v>
          </cell>
          <cell r="I96" t="str">
            <v>13JDB</v>
          </cell>
          <cell r="J96" t="str">
            <v>x</v>
          </cell>
          <cell r="K96" t="str">
            <v>x</v>
          </cell>
        </row>
        <row r="97">
          <cell r="B97">
            <v>96</v>
          </cell>
          <cell r="C97">
            <v>50604155</v>
          </cell>
          <cell r="D97" t="str">
            <v>Pilaet Lotte</v>
          </cell>
          <cell r="E97" t="str">
            <v>Rita Serveert</v>
          </cell>
          <cell r="F97" t="str">
            <v>D</v>
          </cell>
          <cell r="G97">
            <v>2007</v>
          </cell>
          <cell r="H97" t="str">
            <v>13MEB</v>
          </cell>
          <cell r="I97" t="str">
            <v>13MDB</v>
          </cell>
          <cell r="J97" t="str">
            <v>x</v>
          </cell>
          <cell r="K97" t="str">
            <v>x</v>
          </cell>
        </row>
        <row r="98">
          <cell r="B98">
            <v>97</v>
          </cell>
          <cell r="C98">
            <v>50684876</v>
          </cell>
          <cell r="D98" t="str">
            <v>Ouazry Senne</v>
          </cell>
          <cell r="E98" t="str">
            <v>BACSS</v>
          </cell>
          <cell r="F98" t="str">
            <v>D</v>
          </cell>
          <cell r="G98">
            <v>2002</v>
          </cell>
          <cell r="H98" t="str">
            <v>18JEA</v>
          </cell>
          <cell r="I98" t="str">
            <v>18JDA</v>
          </cell>
          <cell r="J98" t="str">
            <v>X</v>
          </cell>
          <cell r="K98" t="str">
            <v>X</v>
          </cell>
        </row>
        <row r="99">
          <cell r="B99">
            <v>98</v>
          </cell>
          <cell r="C99">
            <v>50552856</v>
          </cell>
          <cell r="D99" t="str">
            <v>Mehta Aanya</v>
          </cell>
          <cell r="E99" t="str">
            <v>BACSS</v>
          </cell>
          <cell r="F99" t="str">
            <v>D</v>
          </cell>
          <cell r="G99">
            <v>2004</v>
          </cell>
          <cell r="H99" t="str">
            <v>15MEA</v>
          </cell>
          <cell r="I99" t="str">
            <v>15MDA</v>
          </cell>
          <cell r="J99" t="str">
            <v>X</v>
          </cell>
          <cell r="K99" t="str">
            <v>X</v>
          </cell>
        </row>
        <row r="100">
          <cell r="B100">
            <v>99</v>
          </cell>
          <cell r="C100">
            <v>50791826</v>
          </cell>
          <cell r="D100" t="str">
            <v>Hofman Mulan</v>
          </cell>
          <cell r="E100" t="str">
            <v>BACSS</v>
          </cell>
          <cell r="F100" t="str">
            <v>D</v>
          </cell>
          <cell r="G100">
            <v>2008</v>
          </cell>
          <cell r="H100" t="str">
            <v>11MEA</v>
          </cell>
          <cell r="I100" t="str">
            <v>11MDA</v>
          </cell>
          <cell r="J100" t="str">
            <v>X</v>
          </cell>
          <cell r="K100" t="str">
            <v>X</v>
          </cell>
        </row>
        <row r="101">
          <cell r="B101">
            <v>100</v>
          </cell>
          <cell r="C101">
            <v>50112947</v>
          </cell>
          <cell r="D101" t="str">
            <v>Shawla Chris</v>
          </cell>
          <cell r="E101" t="str">
            <v>BACSS</v>
          </cell>
          <cell r="F101" t="str">
            <v>D</v>
          </cell>
          <cell r="G101">
            <v>2004</v>
          </cell>
          <cell r="H101" t="str">
            <v>15JEA</v>
          </cell>
        </row>
        <row r="102">
          <cell r="B102">
            <v>101</v>
          </cell>
          <cell r="C102">
            <v>50251457</v>
          </cell>
          <cell r="D102" t="str">
            <v>Sancheti Shaurya</v>
          </cell>
          <cell r="E102" t="str">
            <v>BACSS</v>
          </cell>
          <cell r="F102" t="str">
            <v>D</v>
          </cell>
          <cell r="G102">
            <v>2007</v>
          </cell>
          <cell r="H102" t="str">
            <v>13JEA</v>
          </cell>
          <cell r="I102" t="str">
            <v>13JDA</v>
          </cell>
          <cell r="J102" t="str">
            <v>X</v>
          </cell>
          <cell r="K102" t="str">
            <v>X</v>
          </cell>
        </row>
        <row r="103">
          <cell r="B103">
            <v>102</v>
          </cell>
          <cell r="C103">
            <v>50442759</v>
          </cell>
          <cell r="D103" t="str">
            <v>Savani Raj</v>
          </cell>
          <cell r="E103" t="str">
            <v>BACSS</v>
          </cell>
          <cell r="F103" t="str">
            <v>D</v>
          </cell>
          <cell r="G103">
            <v>2008</v>
          </cell>
          <cell r="H103" t="str">
            <v>11JEB</v>
          </cell>
        </row>
        <row r="104">
          <cell r="B104">
            <v>103</v>
          </cell>
          <cell r="C104">
            <v>50995111</v>
          </cell>
          <cell r="D104" t="str">
            <v>Van Hyfte Vincent</v>
          </cell>
          <cell r="E104" t="str">
            <v>BACSS</v>
          </cell>
          <cell r="F104" t="str">
            <v>D</v>
          </cell>
          <cell r="G104">
            <v>2003</v>
          </cell>
          <cell r="H104" t="str">
            <v>18JEB</v>
          </cell>
        </row>
        <row r="105">
          <cell r="B105">
            <v>104</v>
          </cell>
          <cell r="C105">
            <v>50385089</v>
          </cell>
          <cell r="D105" t="str">
            <v>Shah Romil</v>
          </cell>
          <cell r="E105" t="str">
            <v>BACSS</v>
          </cell>
          <cell r="F105" t="str">
            <v>D</v>
          </cell>
          <cell r="G105">
            <v>2005</v>
          </cell>
          <cell r="H105" t="str">
            <v>15JEA</v>
          </cell>
          <cell r="I105" t="str">
            <v>15JDA</v>
          </cell>
          <cell r="J105" t="str">
            <v>X</v>
          </cell>
          <cell r="K105" t="str">
            <v>X</v>
          </cell>
        </row>
        <row r="106">
          <cell r="B106">
            <v>105</v>
          </cell>
          <cell r="C106">
            <v>50727591</v>
          </cell>
          <cell r="D106" t="str">
            <v>Roelands Bert</v>
          </cell>
          <cell r="E106" t="str">
            <v>BACSS</v>
          </cell>
          <cell r="F106" t="str">
            <v>D</v>
          </cell>
          <cell r="G106">
            <v>2005</v>
          </cell>
          <cell r="H106" t="str">
            <v>15JEB</v>
          </cell>
        </row>
        <row r="107">
          <cell r="B107">
            <v>106</v>
          </cell>
          <cell r="C107">
            <v>50443917</v>
          </cell>
          <cell r="D107" t="str">
            <v>Bonami Jules</v>
          </cell>
          <cell r="E107" t="str">
            <v>BACSS</v>
          </cell>
          <cell r="F107" t="str">
            <v>D</v>
          </cell>
          <cell r="G107">
            <v>2007</v>
          </cell>
          <cell r="H107" t="str">
            <v>13JEB</v>
          </cell>
        </row>
        <row r="108">
          <cell r="B108">
            <v>107</v>
          </cell>
          <cell r="C108">
            <v>50564714</v>
          </cell>
          <cell r="D108" t="str">
            <v>Shah Aryan</v>
          </cell>
          <cell r="E108" t="str">
            <v>BACSS</v>
          </cell>
          <cell r="F108" t="str">
            <v>D</v>
          </cell>
          <cell r="G108">
            <v>2005</v>
          </cell>
          <cell r="H108" t="str">
            <v>15JEB</v>
          </cell>
          <cell r="I108" t="str">
            <v>15JDB</v>
          </cell>
          <cell r="J108" t="str">
            <v>X</v>
          </cell>
          <cell r="K108" t="str">
            <v>X</v>
          </cell>
        </row>
        <row r="109">
          <cell r="B109">
            <v>108</v>
          </cell>
          <cell r="C109">
            <v>50363484</v>
          </cell>
          <cell r="D109" t="str">
            <v>Nuijten Alexander</v>
          </cell>
          <cell r="E109" t="str">
            <v>BACSS</v>
          </cell>
          <cell r="F109" t="str">
            <v>D</v>
          </cell>
          <cell r="G109">
            <v>2002</v>
          </cell>
          <cell r="H109" t="str">
            <v>18JEA</v>
          </cell>
        </row>
        <row r="110">
          <cell r="B110">
            <v>109</v>
          </cell>
          <cell r="C110">
            <v>50368303</v>
          </cell>
          <cell r="D110" t="str">
            <v>Verbraeken Jolan</v>
          </cell>
          <cell r="E110" t="str">
            <v>BC Zwijndrecht</v>
          </cell>
          <cell r="F110" t="str">
            <v>D</v>
          </cell>
          <cell r="G110">
            <v>2006</v>
          </cell>
          <cell r="H110" t="str">
            <v>13JEA</v>
          </cell>
        </row>
        <row r="111">
          <cell r="B111">
            <v>110</v>
          </cell>
          <cell r="C111">
            <v>50613278</v>
          </cell>
          <cell r="D111" t="str">
            <v>Verbraeken Erin</v>
          </cell>
          <cell r="E111" t="str">
            <v>BC Zwijndrecht</v>
          </cell>
          <cell r="F111" t="str">
            <v>D</v>
          </cell>
          <cell r="G111">
            <v>2007</v>
          </cell>
          <cell r="H111" t="str">
            <v>13MEB</v>
          </cell>
        </row>
        <row r="112">
          <cell r="B112">
            <v>111</v>
          </cell>
          <cell r="D112" t="str">
            <v>Verbraeken Roos</v>
          </cell>
          <cell r="E112" t="str">
            <v>BC Zwijndrecht</v>
          </cell>
          <cell r="F112" t="str">
            <v>D</v>
          </cell>
          <cell r="G112">
            <v>2010</v>
          </cell>
          <cell r="H112" t="str">
            <v>10MEB</v>
          </cell>
        </row>
        <row r="113">
          <cell r="B113">
            <v>112</v>
          </cell>
          <cell r="C113">
            <v>50153498</v>
          </cell>
          <cell r="D113" t="str">
            <v>Milusheva Denitsa</v>
          </cell>
          <cell r="E113" t="str">
            <v>Spinshuttle</v>
          </cell>
          <cell r="F113" t="str">
            <v>D</v>
          </cell>
          <cell r="G113">
            <v>2005</v>
          </cell>
          <cell r="H113" t="str">
            <v>15MEB</v>
          </cell>
        </row>
        <row r="114">
          <cell r="B114">
            <v>113</v>
          </cell>
          <cell r="C114">
            <v>50820664</v>
          </cell>
          <cell r="D114" t="str">
            <v>De Cuyper Gaelle</v>
          </cell>
          <cell r="E114" t="str">
            <v>BC De Klamp vzw</v>
          </cell>
          <cell r="F114" t="str">
            <v>D</v>
          </cell>
          <cell r="G114">
            <v>2011</v>
          </cell>
          <cell r="H114" t="str">
            <v>10MEB</v>
          </cell>
        </row>
        <row r="115">
          <cell r="B115">
            <v>114</v>
          </cell>
          <cell r="C115">
            <v>50430025</v>
          </cell>
          <cell r="D115" t="str">
            <v>De Buyzer Lotte</v>
          </cell>
          <cell r="E115" t="str">
            <v>BC De Klamp vzw</v>
          </cell>
          <cell r="F115" t="str">
            <v>D</v>
          </cell>
          <cell r="G115">
            <v>2010</v>
          </cell>
          <cell r="H115" t="str">
            <v>10MEB</v>
          </cell>
        </row>
        <row r="116">
          <cell r="B116">
            <v>115</v>
          </cell>
          <cell r="C116">
            <v>50360981</v>
          </cell>
          <cell r="D116" t="str">
            <v>Biesemans Lore</v>
          </cell>
          <cell r="E116" t="str">
            <v>BC De Klamp vzw</v>
          </cell>
          <cell r="F116" t="str">
            <v>D</v>
          </cell>
          <cell r="G116">
            <v>2010</v>
          </cell>
          <cell r="H116" t="str">
            <v>10MEB</v>
          </cell>
        </row>
        <row r="117">
          <cell r="B117">
            <v>116</v>
          </cell>
          <cell r="C117">
            <v>50846930</v>
          </cell>
          <cell r="D117" t="str">
            <v>Herremans Rikke</v>
          </cell>
          <cell r="E117" t="str">
            <v>BC De Klamp vzw</v>
          </cell>
          <cell r="F117" t="str">
            <v>D</v>
          </cell>
          <cell r="G117">
            <v>2010</v>
          </cell>
          <cell r="H117" t="str">
            <v>10JEB</v>
          </cell>
        </row>
        <row r="118">
          <cell r="B118">
            <v>117</v>
          </cell>
          <cell r="C118">
            <v>50373692</v>
          </cell>
          <cell r="D118" t="str">
            <v>Arrebat Lina</v>
          </cell>
          <cell r="E118" t="str">
            <v>BC De Klamp vzw</v>
          </cell>
          <cell r="F118" t="str">
            <v>D</v>
          </cell>
          <cell r="G118">
            <v>2009</v>
          </cell>
          <cell r="H118" t="str">
            <v>11MEB</v>
          </cell>
        </row>
        <row r="119">
          <cell r="B119">
            <v>118</v>
          </cell>
          <cell r="C119">
            <v>50226932</v>
          </cell>
          <cell r="D119" t="str">
            <v>Croes Flint</v>
          </cell>
          <cell r="E119" t="str">
            <v>BC De Klamp vzw</v>
          </cell>
          <cell r="F119" t="str">
            <v>D</v>
          </cell>
          <cell r="G119">
            <v>2009</v>
          </cell>
          <cell r="H119" t="str">
            <v>11JEB</v>
          </cell>
          <cell r="I119" t="str">
            <v>11JDB</v>
          </cell>
          <cell r="J119" t="str">
            <v>Martens Xandro</v>
          </cell>
          <cell r="K119" t="str">
            <v>BC De klamp</v>
          </cell>
        </row>
        <row r="120">
          <cell r="B120">
            <v>119</v>
          </cell>
          <cell r="C120">
            <v>50890786</v>
          </cell>
          <cell r="D120" t="str">
            <v>Martens Xandro</v>
          </cell>
          <cell r="E120" t="str">
            <v>BC De Klamp vzw</v>
          </cell>
          <cell r="F120" t="str">
            <v>D</v>
          </cell>
          <cell r="G120">
            <v>2009</v>
          </cell>
          <cell r="H120" t="str">
            <v>11JEB</v>
          </cell>
          <cell r="I120" t="str">
            <v>11JDB</v>
          </cell>
          <cell r="J120" t="str">
            <v>Croes Flint</v>
          </cell>
          <cell r="K120" t="str">
            <v>BC De klamp</v>
          </cell>
        </row>
        <row r="121">
          <cell r="B121">
            <v>120</v>
          </cell>
          <cell r="C121">
            <v>50184024</v>
          </cell>
          <cell r="D121" t="str">
            <v>De Buyzer Mirthe</v>
          </cell>
          <cell r="E121" t="str">
            <v>BC De Klamp vzw</v>
          </cell>
          <cell r="F121" t="str">
            <v>D</v>
          </cell>
          <cell r="G121">
            <v>2006</v>
          </cell>
          <cell r="H121" t="str">
            <v>13MEB</v>
          </cell>
        </row>
        <row r="122">
          <cell r="B122">
            <v>121</v>
          </cell>
          <cell r="C122">
            <v>50957007</v>
          </cell>
          <cell r="D122" t="str">
            <v>Tuezney Daan</v>
          </cell>
          <cell r="E122" t="str">
            <v>BC De Klamp vzw</v>
          </cell>
          <cell r="F122" t="str">
            <v>D</v>
          </cell>
          <cell r="G122">
            <v>2006</v>
          </cell>
          <cell r="H122" t="str">
            <v>13JEB</v>
          </cell>
        </row>
        <row r="123">
          <cell r="B123">
            <v>122</v>
          </cell>
          <cell r="C123">
            <v>50497278</v>
          </cell>
          <cell r="D123" t="str">
            <v>Martens Thyago</v>
          </cell>
          <cell r="E123" t="str">
            <v>BC De Klamp vzw</v>
          </cell>
          <cell r="F123" t="str">
            <v>D</v>
          </cell>
          <cell r="G123">
            <v>2006</v>
          </cell>
          <cell r="H123" t="str">
            <v>13JEA</v>
          </cell>
          <cell r="I123" t="str">
            <v>13JDA</v>
          </cell>
          <cell r="J123" t="str">
            <v>X</v>
          </cell>
        </row>
        <row r="124">
          <cell r="B124">
            <v>123</v>
          </cell>
          <cell r="C124">
            <v>50300652</v>
          </cell>
          <cell r="D124" t="str">
            <v>Van Uytbergen Jorik</v>
          </cell>
          <cell r="E124" t="str">
            <v>BC De Klamp vzw</v>
          </cell>
          <cell r="F124" t="str">
            <v>D</v>
          </cell>
          <cell r="G124">
            <v>2007</v>
          </cell>
          <cell r="H124" t="str">
            <v>13JEA</v>
          </cell>
        </row>
        <row r="125">
          <cell r="B125">
            <v>124</v>
          </cell>
          <cell r="C125">
            <v>50183516</v>
          </cell>
          <cell r="D125" t="str">
            <v>Hellinx Senne</v>
          </cell>
          <cell r="E125" t="str">
            <v>BC De Klamp vzw</v>
          </cell>
          <cell r="F125" t="str">
            <v>D</v>
          </cell>
          <cell r="G125">
            <v>2006</v>
          </cell>
          <cell r="H125" t="str">
            <v>13JEB</v>
          </cell>
        </row>
        <row r="126">
          <cell r="B126">
            <v>125</v>
          </cell>
          <cell r="C126">
            <v>50800701</v>
          </cell>
          <cell r="D126" t="str">
            <v>Steenackers Jarno</v>
          </cell>
          <cell r="E126" t="str">
            <v>BC De Klamp vzw</v>
          </cell>
          <cell r="F126" t="str">
            <v>D</v>
          </cell>
          <cell r="G126">
            <v>2007</v>
          </cell>
          <cell r="H126" t="str">
            <v>13JEB</v>
          </cell>
        </row>
        <row r="127">
          <cell r="B127">
            <v>126</v>
          </cell>
          <cell r="C127">
            <v>50156063</v>
          </cell>
          <cell r="D127" t="str">
            <v>De Brouwer Warre</v>
          </cell>
          <cell r="E127" t="str">
            <v>BC De Klamp vzw</v>
          </cell>
          <cell r="F127" t="str">
            <v>D</v>
          </cell>
          <cell r="G127">
            <v>2007</v>
          </cell>
          <cell r="H127" t="str">
            <v>13JEB</v>
          </cell>
        </row>
        <row r="128">
          <cell r="B128">
            <v>127</v>
          </cell>
          <cell r="C128">
            <v>50282263</v>
          </cell>
          <cell r="D128" t="str">
            <v>De Smedt Maya</v>
          </cell>
          <cell r="E128" t="str">
            <v>BC De Klamp vzw</v>
          </cell>
          <cell r="F128" t="str">
            <v>D</v>
          </cell>
          <cell r="G128">
            <v>2004</v>
          </cell>
          <cell r="H128" t="str">
            <v>15MEB</v>
          </cell>
        </row>
        <row r="129">
          <cell r="B129">
            <v>128</v>
          </cell>
          <cell r="C129">
            <v>50614460</v>
          </cell>
          <cell r="D129" t="str">
            <v>Ponnet Michiel</v>
          </cell>
          <cell r="E129" t="str">
            <v>BC De Klamp vzw</v>
          </cell>
          <cell r="F129" t="str">
            <v>D</v>
          </cell>
          <cell r="G129">
            <v>2005</v>
          </cell>
          <cell r="H129" t="str">
            <v>15JEB</v>
          </cell>
        </row>
        <row r="130">
          <cell r="B130">
            <v>129</v>
          </cell>
          <cell r="C130">
            <v>50796186</v>
          </cell>
          <cell r="D130" t="str">
            <v>De Cock Tibe</v>
          </cell>
          <cell r="E130" t="str">
            <v>BC De Klamp vzw</v>
          </cell>
          <cell r="F130" t="str">
            <v>D</v>
          </cell>
          <cell r="G130">
            <v>2005</v>
          </cell>
          <cell r="H130" t="str">
            <v>15JEB</v>
          </cell>
        </row>
        <row r="131">
          <cell r="B131">
            <v>130</v>
          </cell>
          <cell r="C131">
            <v>50657682</v>
          </cell>
          <cell r="D131" t="str">
            <v>De Brouwer Robbe</v>
          </cell>
          <cell r="E131" t="str">
            <v>BC De Klamp vzw</v>
          </cell>
          <cell r="F131" t="str">
            <v>D</v>
          </cell>
          <cell r="G131">
            <v>2004</v>
          </cell>
          <cell r="H131" t="str">
            <v>15JEB</v>
          </cell>
        </row>
        <row r="132">
          <cell r="B132">
            <v>131</v>
          </cell>
          <cell r="C132">
            <v>50437224</v>
          </cell>
          <cell r="D132" t="str">
            <v>Maerevoet Ine</v>
          </cell>
          <cell r="E132" t="str">
            <v>BC De Klamp vzw</v>
          </cell>
          <cell r="F132" t="str">
            <v>D</v>
          </cell>
          <cell r="G132">
            <v>2002</v>
          </cell>
          <cell r="H132" t="str">
            <v>18MEA</v>
          </cell>
        </row>
        <row r="133">
          <cell r="B133">
            <v>132</v>
          </cell>
          <cell r="C133">
            <v>50123858</v>
          </cell>
          <cell r="D133" t="str">
            <v>Geluykens Emma</v>
          </cell>
          <cell r="E133" t="str">
            <v>BC De Klamp vzw</v>
          </cell>
          <cell r="F133" t="str">
            <v>D</v>
          </cell>
          <cell r="G133">
            <v>2002</v>
          </cell>
          <cell r="H133" t="str">
            <v>18MEB</v>
          </cell>
        </row>
        <row r="134">
          <cell r="B134">
            <v>133</v>
          </cell>
          <cell r="C134">
            <v>50106739</v>
          </cell>
          <cell r="D134" t="str">
            <v>Pauwels Michiel</v>
          </cell>
          <cell r="E134" t="str">
            <v>BC De Klamp vzw</v>
          </cell>
          <cell r="F134" t="str">
            <v>D</v>
          </cell>
          <cell r="G134">
            <v>2003</v>
          </cell>
          <cell r="H134" t="str">
            <v>18JEA</v>
          </cell>
        </row>
        <row r="135">
          <cell r="B135">
            <v>134</v>
          </cell>
          <cell r="C135">
            <v>50325574</v>
          </cell>
          <cell r="D135" t="str">
            <v>Vermant Tim</v>
          </cell>
          <cell r="E135" t="str">
            <v>BC De Klamp vzw</v>
          </cell>
          <cell r="F135" t="str">
            <v>D</v>
          </cell>
          <cell r="G135">
            <v>2001</v>
          </cell>
          <cell r="H135" t="str">
            <v>18JEB</v>
          </cell>
        </row>
        <row r="136">
          <cell r="B136">
            <v>135</v>
          </cell>
          <cell r="C136">
            <v>50473786</v>
          </cell>
          <cell r="D136" t="str">
            <v>Van der Auwera Ward</v>
          </cell>
          <cell r="E136" t="str">
            <v>BC De Klamp vzw</v>
          </cell>
          <cell r="F136" t="str">
            <v>D</v>
          </cell>
          <cell r="G136">
            <v>2002</v>
          </cell>
          <cell r="H136" t="str">
            <v>18JEB</v>
          </cell>
        </row>
        <row r="137">
          <cell r="B137">
            <v>136</v>
          </cell>
          <cell r="C137">
            <v>50630695</v>
          </cell>
          <cell r="D137" t="str">
            <v>Verlinden Geoffrey</v>
          </cell>
          <cell r="E137" t="str">
            <v>BC De Klamp vzw</v>
          </cell>
          <cell r="F137" t="str">
            <v>D</v>
          </cell>
          <cell r="G137">
            <v>2002</v>
          </cell>
          <cell r="H137" t="str">
            <v>18JEB</v>
          </cell>
        </row>
        <row r="138">
          <cell r="B138">
            <v>137</v>
          </cell>
          <cell r="C138">
            <v>50480529</v>
          </cell>
          <cell r="D138" t="str">
            <v>Cnapelynck Eli</v>
          </cell>
          <cell r="E138" t="str">
            <v>BC De Klamp vzw</v>
          </cell>
          <cell r="F138" t="str">
            <v>D</v>
          </cell>
          <cell r="G138">
            <v>2002</v>
          </cell>
          <cell r="H138" t="str">
            <v>18JEB</v>
          </cell>
          <cell r="I138" t="str">
            <v>18JDB</v>
          </cell>
          <cell r="J138" t="str">
            <v>X</v>
          </cell>
        </row>
        <row r="139">
          <cell r="B139">
            <v>138</v>
          </cell>
          <cell r="C139">
            <v>50819720</v>
          </cell>
          <cell r="D139" t="str">
            <v>Van Borm Robbe</v>
          </cell>
          <cell r="E139" t="str">
            <v>BC De Klamp vzw</v>
          </cell>
          <cell r="F139" t="str">
            <v>D</v>
          </cell>
          <cell r="G139">
            <v>2002</v>
          </cell>
          <cell r="H139" t="str">
            <v>18JEB</v>
          </cell>
        </row>
        <row r="140">
          <cell r="B140">
            <v>139</v>
          </cell>
          <cell r="C140">
            <v>50132172</v>
          </cell>
          <cell r="D140" t="str">
            <v>De Wachter Dries</v>
          </cell>
          <cell r="E140" t="str">
            <v>BC De Klamp vzw</v>
          </cell>
          <cell r="F140" t="str">
            <v>D</v>
          </cell>
          <cell r="G140">
            <v>2001</v>
          </cell>
          <cell r="H140" t="str">
            <v>18JEB</v>
          </cell>
        </row>
        <row r="141">
          <cell r="B141">
            <v>140</v>
          </cell>
          <cell r="C141">
            <v>50803042</v>
          </cell>
          <cell r="D141" t="str">
            <v>DE WEERDT CELLA</v>
          </cell>
          <cell r="E141" t="str">
            <v>BC Klein Boom</v>
          </cell>
          <cell r="F141" t="str">
            <v>D</v>
          </cell>
          <cell r="G141">
            <v>2008</v>
          </cell>
          <cell r="H141" t="str">
            <v>11MEB</v>
          </cell>
        </row>
        <row r="142">
          <cell r="B142">
            <v>141</v>
          </cell>
          <cell r="C142">
            <v>50995138</v>
          </cell>
          <cell r="D142" t="str">
            <v>DE WEERDT MILLA</v>
          </cell>
          <cell r="E142" t="str">
            <v>BC Klein Boom</v>
          </cell>
          <cell r="F142" t="str">
            <v>D</v>
          </cell>
          <cell r="G142">
            <v>2006</v>
          </cell>
          <cell r="H142" t="str">
            <v>13MEB</v>
          </cell>
        </row>
        <row r="143">
          <cell r="B143">
            <v>142</v>
          </cell>
        </row>
        <row r="144">
          <cell r="B144">
            <v>143</v>
          </cell>
        </row>
        <row r="145">
          <cell r="B145">
            <v>144</v>
          </cell>
        </row>
        <row r="146">
          <cell r="B146">
            <v>145</v>
          </cell>
        </row>
        <row r="147">
          <cell r="B147">
            <v>146</v>
          </cell>
        </row>
        <row r="148">
          <cell r="B148">
            <v>147</v>
          </cell>
        </row>
        <row r="149">
          <cell r="B149">
            <v>148</v>
          </cell>
          <cell r="D149" t="str">
            <v xml:space="preserve"> </v>
          </cell>
        </row>
        <row r="150">
          <cell r="B150">
            <v>149</v>
          </cell>
        </row>
        <row r="151">
          <cell r="B151">
            <v>150</v>
          </cell>
        </row>
        <row r="152">
          <cell r="B152">
            <v>151</v>
          </cell>
        </row>
        <row r="153">
          <cell r="B153">
            <v>152</v>
          </cell>
        </row>
        <row r="154">
          <cell r="B154">
            <v>153</v>
          </cell>
        </row>
        <row r="155">
          <cell r="B155">
            <v>154</v>
          </cell>
        </row>
        <row r="156">
          <cell r="B156">
            <v>155</v>
          </cell>
        </row>
        <row r="157">
          <cell r="B157">
            <v>156</v>
          </cell>
        </row>
        <row r="158">
          <cell r="B158">
            <v>157</v>
          </cell>
        </row>
        <row r="159">
          <cell r="B159">
            <v>158</v>
          </cell>
        </row>
        <row r="160">
          <cell r="B160">
            <v>159</v>
          </cell>
        </row>
        <row r="161">
          <cell r="B161">
            <v>160</v>
          </cell>
        </row>
        <row r="162">
          <cell r="B162">
            <v>161</v>
          </cell>
        </row>
        <row r="163">
          <cell r="B163">
            <v>162</v>
          </cell>
        </row>
        <row r="164">
          <cell r="B164">
            <v>163</v>
          </cell>
        </row>
        <row r="165">
          <cell r="B165">
            <v>164</v>
          </cell>
        </row>
        <row r="166">
          <cell r="B166">
            <v>165</v>
          </cell>
        </row>
        <row r="167">
          <cell r="B167">
            <v>166</v>
          </cell>
        </row>
        <row r="168">
          <cell r="B168">
            <v>167</v>
          </cell>
        </row>
        <row r="169">
          <cell r="B169">
            <v>168</v>
          </cell>
        </row>
        <row r="170">
          <cell r="B170">
            <v>169</v>
          </cell>
        </row>
        <row r="171">
          <cell r="B171">
            <v>170</v>
          </cell>
        </row>
        <row r="172">
          <cell r="B172">
            <v>171</v>
          </cell>
        </row>
        <row r="173">
          <cell r="B173">
            <v>172</v>
          </cell>
        </row>
        <row r="174">
          <cell r="B174">
            <v>173</v>
          </cell>
        </row>
        <row r="175">
          <cell r="B175">
            <v>174</v>
          </cell>
        </row>
        <row r="176">
          <cell r="B176">
            <v>175</v>
          </cell>
        </row>
        <row r="177">
          <cell r="B177">
            <v>176</v>
          </cell>
        </row>
        <row r="178">
          <cell r="B178">
            <v>177</v>
          </cell>
        </row>
        <row r="179">
          <cell r="B179">
            <v>178</v>
          </cell>
        </row>
        <row r="180">
          <cell r="B180">
            <v>179</v>
          </cell>
        </row>
        <row r="181">
          <cell r="B181">
            <v>180</v>
          </cell>
        </row>
        <row r="182">
          <cell r="B182">
            <v>181</v>
          </cell>
        </row>
        <row r="183">
          <cell r="B183">
            <v>182</v>
          </cell>
        </row>
        <row r="184">
          <cell r="B184">
            <v>183</v>
          </cell>
        </row>
        <row r="185">
          <cell r="B185">
            <v>184</v>
          </cell>
        </row>
        <row r="186">
          <cell r="B186">
            <v>185</v>
          </cell>
        </row>
        <row r="187">
          <cell r="B187">
            <v>186</v>
          </cell>
        </row>
        <row r="188">
          <cell r="B188">
            <v>187</v>
          </cell>
        </row>
        <row r="189">
          <cell r="B189">
            <v>188</v>
          </cell>
        </row>
        <row r="190">
          <cell r="B190">
            <v>189</v>
          </cell>
        </row>
        <row r="191">
          <cell r="B191">
            <v>190</v>
          </cell>
        </row>
        <row r="192">
          <cell r="B192">
            <v>191</v>
          </cell>
        </row>
        <row r="193">
          <cell r="B193">
            <v>192</v>
          </cell>
        </row>
        <row r="194">
          <cell r="B194">
            <v>193</v>
          </cell>
        </row>
        <row r="195">
          <cell r="B195">
            <v>194</v>
          </cell>
        </row>
        <row r="196">
          <cell r="B196">
            <v>195</v>
          </cell>
        </row>
        <row r="197">
          <cell r="B197">
            <v>196</v>
          </cell>
        </row>
        <row r="198">
          <cell r="B198">
            <v>197</v>
          </cell>
        </row>
        <row r="199">
          <cell r="B199">
            <v>198</v>
          </cell>
        </row>
        <row r="200">
          <cell r="B200">
            <v>199</v>
          </cell>
        </row>
        <row r="201">
          <cell r="B201">
            <v>200</v>
          </cell>
        </row>
        <row r="202">
          <cell r="B202">
            <v>201</v>
          </cell>
        </row>
        <row r="203">
          <cell r="B203">
            <v>202</v>
          </cell>
        </row>
        <row r="204">
          <cell r="B204">
            <v>203</v>
          </cell>
        </row>
        <row r="205">
          <cell r="B205">
            <v>204</v>
          </cell>
        </row>
        <row r="206">
          <cell r="B206">
            <v>205</v>
          </cell>
        </row>
        <row r="207">
          <cell r="B207">
            <v>206</v>
          </cell>
        </row>
        <row r="208">
          <cell r="B208">
            <v>207</v>
          </cell>
        </row>
        <row r="209">
          <cell r="B209">
            <v>208</v>
          </cell>
        </row>
        <row r="210">
          <cell r="B210">
            <v>209</v>
          </cell>
        </row>
        <row r="211">
          <cell r="B211">
            <v>210</v>
          </cell>
        </row>
        <row r="212">
          <cell r="B212">
            <v>211</v>
          </cell>
        </row>
        <row r="213">
          <cell r="B213">
            <v>212</v>
          </cell>
        </row>
        <row r="214">
          <cell r="B214">
            <v>213</v>
          </cell>
        </row>
        <row r="215">
          <cell r="B215">
            <v>214</v>
          </cell>
        </row>
        <row r="216">
          <cell r="B216">
            <v>215</v>
          </cell>
        </row>
        <row r="217">
          <cell r="B217">
            <v>216</v>
          </cell>
        </row>
        <row r="218">
          <cell r="B218">
            <v>217</v>
          </cell>
        </row>
        <row r="219">
          <cell r="B219">
            <v>218</v>
          </cell>
        </row>
        <row r="220">
          <cell r="B220">
            <v>219</v>
          </cell>
        </row>
        <row r="221">
          <cell r="B221">
            <v>220</v>
          </cell>
        </row>
        <row r="222">
          <cell r="B222">
            <v>221</v>
          </cell>
        </row>
        <row r="223">
          <cell r="B223">
            <v>222</v>
          </cell>
        </row>
        <row r="224">
          <cell r="B224">
            <v>223</v>
          </cell>
        </row>
        <row r="225">
          <cell r="B225">
            <v>224</v>
          </cell>
        </row>
        <row r="226">
          <cell r="B226">
            <v>225</v>
          </cell>
        </row>
        <row r="227">
          <cell r="B227">
            <v>226</v>
          </cell>
        </row>
        <row r="228">
          <cell r="B228">
            <v>227</v>
          </cell>
        </row>
        <row r="229">
          <cell r="B229">
            <v>228</v>
          </cell>
        </row>
        <row r="230">
          <cell r="B230">
            <v>229</v>
          </cell>
        </row>
        <row r="231">
          <cell r="B231">
            <v>230</v>
          </cell>
        </row>
        <row r="232">
          <cell r="B232">
            <v>231</v>
          </cell>
        </row>
        <row r="233">
          <cell r="B233">
            <v>232</v>
          </cell>
        </row>
        <row r="234">
          <cell r="B234">
            <v>233</v>
          </cell>
        </row>
        <row r="235">
          <cell r="B235">
            <v>234</v>
          </cell>
        </row>
        <row r="236">
          <cell r="B236">
            <v>235</v>
          </cell>
        </row>
        <row r="237">
          <cell r="B237">
            <v>236</v>
          </cell>
        </row>
        <row r="238">
          <cell r="B238">
            <v>237</v>
          </cell>
        </row>
        <row r="239">
          <cell r="B239">
            <v>238</v>
          </cell>
        </row>
        <row r="240">
          <cell r="B240">
            <v>239</v>
          </cell>
        </row>
        <row r="241">
          <cell r="B241">
            <v>240</v>
          </cell>
        </row>
        <row r="242">
          <cell r="B242">
            <v>241</v>
          </cell>
        </row>
        <row r="243">
          <cell r="B243">
            <v>242</v>
          </cell>
        </row>
        <row r="244">
          <cell r="B244">
            <v>243</v>
          </cell>
        </row>
        <row r="245">
          <cell r="B245">
            <v>244</v>
          </cell>
        </row>
        <row r="246">
          <cell r="B246">
            <v>245</v>
          </cell>
        </row>
        <row r="247">
          <cell r="B247">
            <v>246</v>
          </cell>
        </row>
        <row r="248">
          <cell r="B248">
            <v>247</v>
          </cell>
        </row>
        <row r="249">
          <cell r="B249">
            <v>248</v>
          </cell>
        </row>
        <row r="250">
          <cell r="B250">
            <v>249</v>
          </cell>
        </row>
        <row r="251">
          <cell r="B251">
            <v>250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 keer gewonnen "/>
      <sheetName val="Versie"/>
      <sheetName val="klassement"/>
      <sheetName val="geselecteerd"/>
      <sheetName val="A spelers"/>
      <sheetName val="Inschr"/>
      <sheetName val="Winnaars"/>
      <sheetName val="Afwezigen"/>
      <sheetName val="Lottr Enkel"/>
      <sheetName val="Terreinen"/>
      <sheetName val="Lottr Dubbel"/>
      <sheetName val="Uurregeling"/>
      <sheetName val="Speeluren"/>
      <sheetName val="PuntenEnkel"/>
      <sheetName val="PuntenDubbel"/>
      <sheetName val="PuntenTotaal"/>
      <sheetName val="Telbl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B1" t="str">
            <v>Volgnr</v>
          </cell>
          <cell r="C1" t="str">
            <v>VBL nr</v>
          </cell>
          <cell r="D1" t="str">
            <v>NAAM en VOORNAAM</v>
          </cell>
          <cell r="E1" t="str">
            <v>CLUB</v>
          </cell>
          <cell r="F1" t="str">
            <v>KLASS</v>
          </cell>
          <cell r="G1" t="str">
            <v>GEB JAAR</v>
          </cell>
          <cell r="H1" t="str">
            <v>ENKEL</v>
          </cell>
          <cell r="I1" t="str">
            <v>DUBBEL</v>
          </cell>
          <cell r="J1" t="str">
            <v>NAAM DUBBEL PARTNER</v>
          </cell>
          <cell r="K1" t="str">
            <v>CLUB PARTNER</v>
          </cell>
        </row>
        <row r="2">
          <cell r="B2">
            <v>1</v>
          </cell>
          <cell r="C2">
            <v>50334883</v>
          </cell>
          <cell r="D2" t="str">
            <v>Dries Van Dyck</v>
          </cell>
          <cell r="E2" t="str">
            <v>Herentalse BC</v>
          </cell>
          <cell r="F2" t="str">
            <v>D</v>
          </cell>
          <cell r="G2">
            <v>2006</v>
          </cell>
          <cell r="H2" t="str">
            <v>13JEB</v>
          </cell>
        </row>
        <row r="3">
          <cell r="B3">
            <v>2</v>
          </cell>
          <cell r="C3">
            <v>50804118</v>
          </cell>
          <cell r="D3" t="str">
            <v>SEBRECHTS ASKJA</v>
          </cell>
          <cell r="E3" t="str">
            <v>BC ZOERSEL</v>
          </cell>
          <cell r="F3" t="str">
            <v>A</v>
          </cell>
          <cell r="G3">
            <v>2005</v>
          </cell>
          <cell r="H3" t="str">
            <v>15MEA</v>
          </cell>
        </row>
        <row r="4">
          <cell r="B4">
            <v>3</v>
          </cell>
          <cell r="C4">
            <v>50674560</v>
          </cell>
          <cell r="D4" t="str">
            <v>Born Jent</v>
          </cell>
          <cell r="E4" t="str">
            <v>Poona</v>
          </cell>
          <cell r="F4" t="str">
            <v>D</v>
          </cell>
          <cell r="G4">
            <v>2010</v>
          </cell>
          <cell r="H4" t="str">
            <v>09JEB</v>
          </cell>
        </row>
        <row r="5">
          <cell r="B5">
            <v>4</v>
          </cell>
          <cell r="C5">
            <v>50195379</v>
          </cell>
          <cell r="D5" t="str">
            <v>Teunckens Hendrik</v>
          </cell>
          <cell r="E5" t="str">
            <v>Geelse BC</v>
          </cell>
          <cell r="F5" t="str">
            <v>D</v>
          </cell>
          <cell r="G5">
            <v>2005</v>
          </cell>
          <cell r="H5" t="str">
            <v>15JEB</v>
          </cell>
        </row>
        <row r="6">
          <cell r="B6">
            <v>5</v>
          </cell>
          <cell r="C6">
            <v>50882244</v>
          </cell>
          <cell r="D6" t="str">
            <v>Matthys Ruben</v>
          </cell>
          <cell r="E6" t="str">
            <v>Geelse BC</v>
          </cell>
          <cell r="F6" t="str">
            <v>D</v>
          </cell>
          <cell r="G6">
            <v>2006</v>
          </cell>
          <cell r="H6" t="str">
            <v>13JEA</v>
          </cell>
        </row>
        <row r="7">
          <cell r="B7">
            <v>6</v>
          </cell>
          <cell r="C7">
            <v>50235990</v>
          </cell>
          <cell r="D7" t="str">
            <v>Arumuganabi Anjali</v>
          </cell>
          <cell r="E7" t="str">
            <v>Geelse BC</v>
          </cell>
          <cell r="F7" t="str">
            <v>D</v>
          </cell>
          <cell r="G7">
            <v>2006</v>
          </cell>
          <cell r="H7" t="str">
            <v>13MEB</v>
          </cell>
        </row>
        <row r="8">
          <cell r="B8">
            <v>7</v>
          </cell>
          <cell r="C8">
            <v>50383426</v>
          </cell>
          <cell r="D8" t="str">
            <v>Lenaerts Margeaux</v>
          </cell>
          <cell r="E8" t="str">
            <v>BC Klein Boom</v>
          </cell>
          <cell r="F8" t="str">
            <v>D</v>
          </cell>
          <cell r="G8">
            <v>2010</v>
          </cell>
          <cell r="H8" t="str">
            <v>09MEB</v>
          </cell>
        </row>
        <row r="9">
          <cell r="B9">
            <v>8</v>
          </cell>
          <cell r="C9">
            <v>50538136</v>
          </cell>
          <cell r="D9" t="str">
            <v>Gorteman Jenna</v>
          </cell>
          <cell r="E9" t="str">
            <v>BC Klein Boom</v>
          </cell>
          <cell r="F9" t="str">
            <v>D</v>
          </cell>
          <cell r="G9">
            <v>2006</v>
          </cell>
          <cell r="H9" t="str">
            <v>13MEA</v>
          </cell>
        </row>
        <row r="10">
          <cell r="B10">
            <v>9</v>
          </cell>
          <cell r="C10">
            <v>50910264</v>
          </cell>
          <cell r="D10" t="str">
            <v>Van Opstal Alex</v>
          </cell>
          <cell r="E10" t="str">
            <v>BC Klein Boom</v>
          </cell>
          <cell r="F10" t="str">
            <v>D</v>
          </cell>
          <cell r="G10">
            <v>2007</v>
          </cell>
          <cell r="H10" t="str">
            <v>13JEA</v>
          </cell>
        </row>
        <row r="11">
          <cell r="B11">
            <v>10</v>
          </cell>
          <cell r="C11">
            <v>50577298</v>
          </cell>
          <cell r="D11" t="str">
            <v>Van Looy Eline</v>
          </cell>
          <cell r="E11" t="str">
            <v>BC Klein Boom</v>
          </cell>
          <cell r="F11" t="str">
            <v>D</v>
          </cell>
          <cell r="G11">
            <v>2007</v>
          </cell>
          <cell r="H11" t="str">
            <v>13MEB</v>
          </cell>
        </row>
        <row r="12">
          <cell r="B12">
            <v>11</v>
          </cell>
          <cell r="C12">
            <v>50516035</v>
          </cell>
          <cell r="D12" t="str">
            <v>Vancamp Maya</v>
          </cell>
          <cell r="E12" t="str">
            <v>BC Klein Boom</v>
          </cell>
          <cell r="F12" t="str">
            <v>D</v>
          </cell>
          <cell r="G12">
            <v>2006</v>
          </cell>
          <cell r="H12" t="str">
            <v>13MEA</v>
          </cell>
        </row>
        <row r="13">
          <cell r="B13">
            <v>12</v>
          </cell>
          <cell r="C13">
            <v>50860097</v>
          </cell>
          <cell r="D13" t="str">
            <v>Verhaegen Karlijn</v>
          </cell>
          <cell r="E13" t="str">
            <v>BC Klein Boom</v>
          </cell>
          <cell r="F13" t="str">
            <v>D</v>
          </cell>
          <cell r="G13">
            <v>2005</v>
          </cell>
          <cell r="H13" t="str">
            <v>15MEA</v>
          </cell>
        </row>
        <row r="14">
          <cell r="B14">
            <v>13</v>
          </cell>
          <cell r="C14">
            <v>50485091</v>
          </cell>
          <cell r="D14" t="str">
            <v>WYCKMANS Joran</v>
          </cell>
          <cell r="E14" t="str">
            <v>BC Klein Boom</v>
          </cell>
          <cell r="F14" t="str">
            <v>D</v>
          </cell>
          <cell r="G14">
            <v>2007</v>
          </cell>
          <cell r="H14" t="str">
            <v>13JEB</v>
          </cell>
        </row>
        <row r="15">
          <cell r="B15">
            <v>14</v>
          </cell>
          <cell r="C15">
            <v>50605909</v>
          </cell>
          <cell r="D15" t="str">
            <v>Van Dessel Jelle</v>
          </cell>
          <cell r="E15" t="str">
            <v>BC Klein Boom</v>
          </cell>
          <cell r="F15" t="str">
            <v>D</v>
          </cell>
          <cell r="G15">
            <v>2007</v>
          </cell>
          <cell r="H15" t="str">
            <v>15JEA</v>
          </cell>
        </row>
        <row r="16">
          <cell r="B16">
            <v>15</v>
          </cell>
          <cell r="C16">
            <v>50224905</v>
          </cell>
          <cell r="D16" t="str">
            <v>Besters Cedric</v>
          </cell>
          <cell r="E16" t="str">
            <v>E.B.C.</v>
          </cell>
          <cell r="F16" t="str">
            <v>A</v>
          </cell>
          <cell r="G16">
            <v>2006</v>
          </cell>
          <cell r="H16" t="str">
            <v>13JEA</v>
          </cell>
        </row>
        <row r="17">
          <cell r="B17">
            <v>16</v>
          </cell>
          <cell r="C17">
            <v>50550969</v>
          </cell>
          <cell r="D17" t="str">
            <v>Verbraeken Roos</v>
          </cell>
          <cell r="E17" t="str">
            <v>BC Zwijndrecht</v>
          </cell>
          <cell r="F17" t="str">
            <v>D</v>
          </cell>
          <cell r="G17">
            <v>2010</v>
          </cell>
          <cell r="H17" t="str">
            <v>09MEB</v>
          </cell>
        </row>
        <row r="18">
          <cell r="B18">
            <v>17</v>
          </cell>
          <cell r="C18">
            <v>50613278</v>
          </cell>
          <cell r="D18" t="str">
            <v>Verbraeken Erin</v>
          </cell>
          <cell r="E18" t="str">
            <v>BC Zwijndrecht</v>
          </cell>
          <cell r="F18" t="str">
            <v>D</v>
          </cell>
          <cell r="G18">
            <v>2007</v>
          </cell>
          <cell r="H18" t="str">
            <v>13MEB</v>
          </cell>
        </row>
        <row r="19">
          <cell r="B19">
            <v>18</v>
          </cell>
          <cell r="C19">
            <v>50368303</v>
          </cell>
          <cell r="D19" t="str">
            <v>Verbraeken Jolan</v>
          </cell>
          <cell r="E19" t="str">
            <v>BC Zwijndrecht</v>
          </cell>
          <cell r="F19" t="str">
            <v>D</v>
          </cell>
          <cell r="G19">
            <v>2006</v>
          </cell>
          <cell r="H19" t="str">
            <v>13JEA</v>
          </cell>
        </row>
        <row r="20">
          <cell r="B20">
            <v>19</v>
          </cell>
          <cell r="C20">
            <v>50415913</v>
          </cell>
          <cell r="D20" t="str">
            <v>Shah Niyat</v>
          </cell>
          <cell r="E20" t="str">
            <v>AIB</v>
          </cell>
          <cell r="F20" t="str">
            <v>D</v>
          </cell>
          <cell r="G20">
            <v>2010</v>
          </cell>
          <cell r="H20" t="str">
            <v>09JEB</v>
          </cell>
        </row>
        <row r="21">
          <cell r="B21">
            <v>20</v>
          </cell>
          <cell r="C21">
            <v>50764896</v>
          </cell>
          <cell r="D21" t="str">
            <v>Dugar Akash</v>
          </cell>
          <cell r="E21" t="str">
            <v>AIB</v>
          </cell>
          <cell r="F21" t="str">
            <v>D</v>
          </cell>
          <cell r="G21">
            <v>2010</v>
          </cell>
          <cell r="H21" t="str">
            <v>09JEB</v>
          </cell>
        </row>
        <row r="22">
          <cell r="B22">
            <v>21</v>
          </cell>
          <cell r="C22" t="str">
            <v>AIB32</v>
          </cell>
          <cell r="D22" t="str">
            <v>Detroja Arvi</v>
          </cell>
          <cell r="E22" t="str">
            <v>AIB</v>
          </cell>
          <cell r="F22" t="str">
            <v>D</v>
          </cell>
          <cell r="G22">
            <v>2007</v>
          </cell>
          <cell r="H22" t="str">
            <v>13JEB</v>
          </cell>
        </row>
        <row r="23">
          <cell r="B23">
            <v>22</v>
          </cell>
          <cell r="C23">
            <v>50753495</v>
          </cell>
          <cell r="D23" t="str">
            <v>Dugar Rachana</v>
          </cell>
          <cell r="E23" t="str">
            <v>AIB</v>
          </cell>
          <cell r="F23" t="str">
            <v>D</v>
          </cell>
          <cell r="G23">
            <v>2005</v>
          </cell>
          <cell r="H23" t="str">
            <v>15MEA</v>
          </cell>
        </row>
        <row r="24">
          <cell r="B24">
            <v>23</v>
          </cell>
          <cell r="C24">
            <v>50115437</v>
          </cell>
          <cell r="D24" t="str">
            <v>Van Heurck Elias</v>
          </cell>
          <cell r="E24" t="str">
            <v>Rita Serveert</v>
          </cell>
          <cell r="F24" t="str">
            <v>D</v>
          </cell>
          <cell r="G24">
            <v>2004</v>
          </cell>
          <cell r="H24" t="str">
            <v>15JEA</v>
          </cell>
        </row>
        <row r="25">
          <cell r="B25">
            <v>24</v>
          </cell>
          <cell r="C25">
            <v>50251228</v>
          </cell>
          <cell r="D25" t="str">
            <v>Vander Aa Maxim</v>
          </cell>
          <cell r="E25" t="str">
            <v>Rita Serveert</v>
          </cell>
          <cell r="F25" t="str">
            <v>D</v>
          </cell>
          <cell r="G25">
            <v>2011</v>
          </cell>
          <cell r="H25" t="str">
            <v>09JEB</v>
          </cell>
        </row>
        <row r="26">
          <cell r="B26">
            <v>25</v>
          </cell>
          <cell r="C26">
            <v>50116368</v>
          </cell>
          <cell r="D26" t="str">
            <v>De Groof Thijs</v>
          </cell>
          <cell r="E26" t="str">
            <v>Rita Serveert</v>
          </cell>
          <cell r="F26" t="str">
            <v>D</v>
          </cell>
          <cell r="G26">
            <v>2007</v>
          </cell>
          <cell r="H26" t="str">
            <v>13JEA</v>
          </cell>
        </row>
        <row r="27">
          <cell r="B27">
            <v>26</v>
          </cell>
          <cell r="C27">
            <v>50896334</v>
          </cell>
          <cell r="D27" t="str">
            <v>De Groof Stan</v>
          </cell>
          <cell r="E27" t="str">
            <v>Rita Serveert</v>
          </cell>
          <cell r="F27" t="str">
            <v>D</v>
          </cell>
          <cell r="G27">
            <v>2009</v>
          </cell>
          <cell r="H27" t="str">
            <v>11JEB</v>
          </cell>
        </row>
        <row r="28">
          <cell r="B28">
            <v>27</v>
          </cell>
          <cell r="C28">
            <v>50399640</v>
          </cell>
          <cell r="D28" t="str">
            <v>Pilaet Robbe</v>
          </cell>
          <cell r="E28" t="str">
            <v>Rita Serveert</v>
          </cell>
          <cell r="F28" t="str">
            <v>D</v>
          </cell>
          <cell r="G28">
            <v>2007</v>
          </cell>
          <cell r="H28" t="str">
            <v>13JEB</v>
          </cell>
        </row>
        <row r="29">
          <cell r="B29">
            <v>28</v>
          </cell>
          <cell r="C29">
            <v>50604155</v>
          </cell>
          <cell r="D29" t="str">
            <v>Pilaet Lotte</v>
          </cell>
          <cell r="E29" t="str">
            <v>Rita Serveert</v>
          </cell>
          <cell r="F29" t="str">
            <v>D</v>
          </cell>
          <cell r="G29">
            <v>2007</v>
          </cell>
          <cell r="H29" t="str">
            <v>13MEB</v>
          </cell>
        </row>
        <row r="30">
          <cell r="B30">
            <v>29</v>
          </cell>
          <cell r="C30">
            <v>50852531</v>
          </cell>
          <cell r="D30" t="str">
            <v>Pilaet Annelies</v>
          </cell>
          <cell r="E30" t="str">
            <v>Rita Serveert</v>
          </cell>
          <cell r="F30" t="str">
            <v>D</v>
          </cell>
          <cell r="G30">
            <v>2005</v>
          </cell>
          <cell r="H30" t="str">
            <v>15MEB</v>
          </cell>
        </row>
        <row r="31">
          <cell r="B31">
            <v>30</v>
          </cell>
          <cell r="C31">
            <v>50600907</v>
          </cell>
          <cell r="D31" t="str">
            <v>Dekoninck Kato</v>
          </cell>
          <cell r="E31" t="str">
            <v>Rita Serveert</v>
          </cell>
          <cell r="F31" t="str">
            <v>D</v>
          </cell>
          <cell r="G31">
            <v>2002</v>
          </cell>
          <cell r="H31" t="str">
            <v>18MEA</v>
          </cell>
        </row>
        <row r="32">
          <cell r="B32">
            <v>31</v>
          </cell>
          <cell r="C32">
            <v>50870882</v>
          </cell>
          <cell r="D32" t="str">
            <v>Velasco Gabriela</v>
          </cell>
          <cell r="E32" t="str">
            <v>Rita Serveert</v>
          </cell>
          <cell r="F32" t="str">
            <v>D</v>
          </cell>
          <cell r="G32">
            <v>2007</v>
          </cell>
          <cell r="H32" t="str">
            <v>13MEB</v>
          </cell>
        </row>
        <row r="33">
          <cell r="B33">
            <v>32</v>
          </cell>
          <cell r="C33">
            <v>50577158</v>
          </cell>
          <cell r="D33" t="str">
            <v>De Kaey Adriaan</v>
          </cell>
          <cell r="E33" t="str">
            <v>Rita Serveert</v>
          </cell>
          <cell r="F33" t="str">
            <v>D</v>
          </cell>
          <cell r="G33">
            <v>2006</v>
          </cell>
          <cell r="H33" t="str">
            <v>13JEB</v>
          </cell>
        </row>
        <row r="34">
          <cell r="B34">
            <v>33</v>
          </cell>
          <cell r="C34">
            <v>50110552</v>
          </cell>
          <cell r="D34" t="str">
            <v>Staeljanssens Tine</v>
          </cell>
          <cell r="E34" t="str">
            <v>Rita Serveert</v>
          </cell>
          <cell r="F34" t="str">
            <v>D</v>
          </cell>
          <cell r="G34">
            <v>2003</v>
          </cell>
          <cell r="H34" t="str">
            <v>18MEA</v>
          </cell>
        </row>
        <row r="35">
          <cell r="B35">
            <v>34</v>
          </cell>
          <cell r="C35">
            <v>50641093</v>
          </cell>
          <cell r="D35" t="str">
            <v>De Cock Hannelore</v>
          </cell>
          <cell r="E35" t="str">
            <v>Rita Serveert</v>
          </cell>
          <cell r="F35" t="str">
            <v>D</v>
          </cell>
          <cell r="G35">
            <v>2009</v>
          </cell>
          <cell r="H35" t="str">
            <v>11MEB</v>
          </cell>
        </row>
        <row r="36">
          <cell r="B36">
            <v>35</v>
          </cell>
          <cell r="C36">
            <v>50793918</v>
          </cell>
          <cell r="D36" t="str">
            <v>Van Criekinge Tristan</v>
          </cell>
          <cell r="E36" t="str">
            <v>Rita Serveert</v>
          </cell>
          <cell r="F36" t="str">
            <v>D</v>
          </cell>
          <cell r="G36">
            <v>2004</v>
          </cell>
          <cell r="H36" t="str">
            <v>15JEA</v>
          </cell>
        </row>
        <row r="37">
          <cell r="B37">
            <v>36</v>
          </cell>
          <cell r="C37">
            <v>50281712</v>
          </cell>
          <cell r="D37" t="str">
            <v>Van Damme Levi</v>
          </cell>
          <cell r="E37" t="str">
            <v>Smash BC</v>
          </cell>
          <cell r="F37" t="str">
            <v>D</v>
          </cell>
          <cell r="G37">
            <v>2002</v>
          </cell>
          <cell r="H37" t="str">
            <v>18JEB</v>
          </cell>
        </row>
        <row r="38">
          <cell r="B38">
            <v>37</v>
          </cell>
          <cell r="C38">
            <v>50744186</v>
          </cell>
          <cell r="D38" t="str">
            <v>Jogani Jinay</v>
          </cell>
          <cell r="E38" t="str">
            <v>OLVE</v>
          </cell>
          <cell r="F38" t="str">
            <v>D</v>
          </cell>
          <cell r="G38">
            <v>2006</v>
          </cell>
          <cell r="H38" t="str">
            <v>13JEB</v>
          </cell>
        </row>
        <row r="39">
          <cell r="B39">
            <v>38</v>
          </cell>
          <cell r="C39">
            <v>50447939</v>
          </cell>
          <cell r="D39" t="str">
            <v>Patel Ziya</v>
          </cell>
          <cell r="E39" t="str">
            <v>OLVE</v>
          </cell>
          <cell r="F39" t="str">
            <v>D</v>
          </cell>
          <cell r="G39">
            <v>2007</v>
          </cell>
          <cell r="H39" t="str">
            <v>13MEA</v>
          </cell>
        </row>
        <row r="40">
          <cell r="B40">
            <v>39</v>
          </cell>
          <cell r="C40">
            <v>50533428</v>
          </cell>
          <cell r="D40" t="str">
            <v>Patel Esha</v>
          </cell>
          <cell r="E40" t="str">
            <v>OLVE</v>
          </cell>
          <cell r="F40" t="str">
            <v>D</v>
          </cell>
          <cell r="G40">
            <v>2007</v>
          </cell>
          <cell r="H40" t="str">
            <v>13MEB</v>
          </cell>
        </row>
        <row r="41">
          <cell r="B41">
            <v>40</v>
          </cell>
          <cell r="C41">
            <v>50347004</v>
          </cell>
          <cell r="D41" t="str">
            <v>Dugar Tejas</v>
          </cell>
          <cell r="E41" t="str">
            <v>OLVE</v>
          </cell>
          <cell r="F41" t="str">
            <v>D</v>
          </cell>
          <cell r="G41">
            <v>2006</v>
          </cell>
          <cell r="H41" t="str">
            <v>13JEA</v>
          </cell>
        </row>
        <row r="42">
          <cell r="B42">
            <v>41</v>
          </cell>
          <cell r="C42">
            <v>50988654</v>
          </cell>
          <cell r="D42" t="str">
            <v>Currie Ian</v>
          </cell>
          <cell r="E42" t="str">
            <v>OLVE</v>
          </cell>
          <cell r="F42" t="str">
            <v>D</v>
          </cell>
          <cell r="G42">
            <v>2005</v>
          </cell>
          <cell r="H42" t="str">
            <v>15JEB</v>
          </cell>
        </row>
        <row r="43">
          <cell r="B43">
            <v>42</v>
          </cell>
          <cell r="C43">
            <v>50412442</v>
          </cell>
          <cell r="D43" t="str">
            <v>Aerts Ruben</v>
          </cell>
          <cell r="E43" t="str">
            <v>OLVE</v>
          </cell>
          <cell r="F43" t="str">
            <v>D</v>
          </cell>
          <cell r="G43">
            <v>2006</v>
          </cell>
          <cell r="H43" t="str">
            <v>13JEA</v>
          </cell>
        </row>
        <row r="44">
          <cell r="B44">
            <v>43</v>
          </cell>
          <cell r="C44">
            <v>50313843</v>
          </cell>
          <cell r="D44" t="str">
            <v>Lefevre Lola</v>
          </cell>
          <cell r="E44" t="str">
            <v>OLVE</v>
          </cell>
          <cell r="F44" t="str">
            <v>D</v>
          </cell>
          <cell r="G44">
            <v>2009</v>
          </cell>
          <cell r="H44" t="str">
            <v>11MEB</v>
          </cell>
        </row>
        <row r="45">
          <cell r="B45">
            <v>44</v>
          </cell>
          <cell r="C45">
            <v>50566423</v>
          </cell>
          <cell r="D45" t="str">
            <v>Bonte Daan</v>
          </cell>
          <cell r="E45" t="str">
            <v>OLVE</v>
          </cell>
          <cell r="F45" t="str">
            <v>D</v>
          </cell>
          <cell r="G45">
            <v>2006</v>
          </cell>
          <cell r="H45" t="str">
            <v>13JEB</v>
          </cell>
        </row>
        <row r="46">
          <cell r="B46">
            <v>45</v>
          </cell>
          <cell r="C46">
            <v>50687832</v>
          </cell>
          <cell r="D46" t="str">
            <v>Nahata Armaan</v>
          </cell>
          <cell r="E46" t="str">
            <v>OLVE</v>
          </cell>
          <cell r="F46" t="str">
            <v>D</v>
          </cell>
          <cell r="G46">
            <v>2006</v>
          </cell>
          <cell r="H46" t="str">
            <v>13JEA</v>
          </cell>
        </row>
        <row r="47">
          <cell r="B47">
            <v>46</v>
          </cell>
          <cell r="D47" t="str">
            <v>Aerts Michiel</v>
          </cell>
          <cell r="E47" t="str">
            <v>OLVE</v>
          </cell>
          <cell r="F47" t="str">
            <v>D</v>
          </cell>
          <cell r="G47">
            <v>2008</v>
          </cell>
          <cell r="H47" t="str">
            <v>11JEB</v>
          </cell>
        </row>
        <row r="48">
          <cell r="B48">
            <v>47</v>
          </cell>
          <cell r="D48" t="str">
            <v>Aerts Wouter</v>
          </cell>
          <cell r="E48" t="str">
            <v>OLVE</v>
          </cell>
          <cell r="F48" t="str">
            <v>D</v>
          </cell>
          <cell r="G48">
            <v>2010</v>
          </cell>
          <cell r="H48" t="str">
            <v>09JEB</v>
          </cell>
        </row>
        <row r="49">
          <cell r="B49">
            <v>48</v>
          </cell>
          <cell r="C49">
            <v>50908391</v>
          </cell>
          <cell r="D49" t="str">
            <v>Raes Simon</v>
          </cell>
          <cell r="E49" t="str">
            <v>OLVE</v>
          </cell>
          <cell r="F49" t="str">
            <v>D</v>
          </cell>
          <cell r="G49">
            <v>2004</v>
          </cell>
          <cell r="H49" t="str">
            <v>15JEA</v>
          </cell>
        </row>
        <row r="50">
          <cell r="B50">
            <v>49</v>
          </cell>
          <cell r="C50">
            <v>50156063</v>
          </cell>
          <cell r="D50" t="str">
            <v>De Brouwer Warre</v>
          </cell>
          <cell r="E50" t="str">
            <v>BC De Klamp vzw</v>
          </cell>
          <cell r="F50" t="str">
            <v>D</v>
          </cell>
          <cell r="G50">
            <v>2007</v>
          </cell>
          <cell r="H50" t="str">
            <v>13JEB</v>
          </cell>
        </row>
        <row r="51">
          <cell r="B51">
            <v>50</v>
          </cell>
          <cell r="C51">
            <v>50183516</v>
          </cell>
          <cell r="D51" t="str">
            <v>Hellinx Senne</v>
          </cell>
          <cell r="E51" t="str">
            <v>BC De Klamp vzw</v>
          </cell>
          <cell r="F51" t="str">
            <v>D</v>
          </cell>
          <cell r="G51">
            <v>2006</v>
          </cell>
          <cell r="H51" t="str">
            <v>13JEB</v>
          </cell>
        </row>
        <row r="52">
          <cell r="B52">
            <v>51</v>
          </cell>
          <cell r="C52">
            <v>50800701</v>
          </cell>
          <cell r="D52" t="str">
            <v>Steenackers Jarno</v>
          </cell>
          <cell r="E52" t="str">
            <v>BC De Klamp vzw</v>
          </cell>
          <cell r="F52" t="str">
            <v>D</v>
          </cell>
          <cell r="G52">
            <v>2007</v>
          </cell>
          <cell r="H52" t="str">
            <v>13JEB</v>
          </cell>
        </row>
        <row r="53">
          <cell r="B53">
            <v>52</v>
          </cell>
          <cell r="C53">
            <v>50497278</v>
          </cell>
          <cell r="D53" t="str">
            <v>Martens Thyago</v>
          </cell>
          <cell r="E53" t="str">
            <v>BC De Klamp vzw</v>
          </cell>
          <cell r="F53" t="str">
            <v>D</v>
          </cell>
          <cell r="G53">
            <v>2006</v>
          </cell>
          <cell r="H53" t="str">
            <v>13JEA</v>
          </cell>
        </row>
        <row r="54">
          <cell r="B54">
            <v>53</v>
          </cell>
          <cell r="C54">
            <v>50957007</v>
          </cell>
          <cell r="D54" t="str">
            <v>Tuezney Daan</v>
          </cell>
          <cell r="E54" t="str">
            <v>BC De Klamp vzw</v>
          </cell>
          <cell r="F54" t="str">
            <v>D</v>
          </cell>
          <cell r="G54">
            <v>2006</v>
          </cell>
          <cell r="H54" t="str">
            <v>13JEA</v>
          </cell>
        </row>
        <row r="55">
          <cell r="B55">
            <v>54</v>
          </cell>
          <cell r="C55">
            <v>50300652</v>
          </cell>
          <cell r="D55" t="str">
            <v>Van Uytbergen Jorik</v>
          </cell>
          <cell r="E55" t="str">
            <v>BC De Klamp vzw</v>
          </cell>
          <cell r="F55" t="str">
            <v>D</v>
          </cell>
          <cell r="G55">
            <v>2007</v>
          </cell>
          <cell r="H55" t="str">
            <v>13JEA</v>
          </cell>
        </row>
        <row r="56">
          <cell r="B56">
            <v>55</v>
          </cell>
          <cell r="C56">
            <v>50657682</v>
          </cell>
          <cell r="D56" t="str">
            <v>De Brouwer Robbe</v>
          </cell>
          <cell r="E56" t="str">
            <v>BC De Klamp vzw</v>
          </cell>
          <cell r="F56" t="str">
            <v>D</v>
          </cell>
          <cell r="G56">
            <v>2004</v>
          </cell>
          <cell r="H56" t="str">
            <v>15JEB</v>
          </cell>
        </row>
        <row r="57">
          <cell r="B57">
            <v>56</v>
          </cell>
          <cell r="C57" t="str">
            <v>TornadoLier10</v>
          </cell>
          <cell r="D57" t="str">
            <v>Frederickx Kaedy</v>
          </cell>
          <cell r="E57" t="str">
            <v>Tornado Lier</v>
          </cell>
          <cell r="F57" t="str">
            <v>D</v>
          </cell>
          <cell r="G57">
            <v>2004</v>
          </cell>
          <cell r="H57" t="str">
            <v>15MEA</v>
          </cell>
        </row>
        <row r="58">
          <cell r="B58">
            <v>57</v>
          </cell>
          <cell r="C58" t="str">
            <v>Tornado 11</v>
          </cell>
          <cell r="D58" t="str">
            <v>Verstrepen Sara</v>
          </cell>
          <cell r="E58" t="str">
            <v>Tornado Lier</v>
          </cell>
          <cell r="F58" t="str">
            <v>D</v>
          </cell>
          <cell r="G58">
            <v>2003</v>
          </cell>
          <cell r="H58" t="str">
            <v>18MEA</v>
          </cell>
        </row>
        <row r="59">
          <cell r="B59">
            <v>58</v>
          </cell>
          <cell r="C59" t="str">
            <v>Tornado05</v>
          </cell>
          <cell r="D59" t="str">
            <v>Wuyts Kylian</v>
          </cell>
          <cell r="E59" t="str">
            <v>Tornado Lier</v>
          </cell>
          <cell r="F59" t="str">
            <v>D</v>
          </cell>
          <cell r="G59">
            <v>2002</v>
          </cell>
          <cell r="H59" t="str">
            <v>18JEA</v>
          </cell>
        </row>
        <row r="60">
          <cell r="B60">
            <v>59</v>
          </cell>
          <cell r="C60">
            <v>50521926</v>
          </cell>
          <cell r="D60" t="str">
            <v>Coeckelberghs Mauro</v>
          </cell>
          <cell r="E60" t="str">
            <v>BD Opslag vzw</v>
          </cell>
          <cell r="F60" t="str">
            <v>D</v>
          </cell>
          <cell r="G60">
            <v>2011</v>
          </cell>
          <cell r="H60" t="str">
            <v>09JEB</v>
          </cell>
        </row>
        <row r="61">
          <cell r="B61">
            <v>60</v>
          </cell>
          <cell r="C61">
            <v>50138413</v>
          </cell>
          <cell r="D61" t="str">
            <v>Yilmaz Kenan</v>
          </cell>
          <cell r="E61" t="str">
            <v>BD Opslag vzw</v>
          </cell>
          <cell r="F61" t="str">
            <v>D</v>
          </cell>
          <cell r="G61">
            <v>2010</v>
          </cell>
          <cell r="H61" t="str">
            <v>09JEB</v>
          </cell>
        </row>
        <row r="62">
          <cell r="B62">
            <v>61</v>
          </cell>
          <cell r="C62">
            <v>50158546</v>
          </cell>
          <cell r="D62" t="str">
            <v>Agrawel Navya</v>
          </cell>
          <cell r="E62" t="str">
            <v>BD Opslag vzw</v>
          </cell>
          <cell r="F62" t="str">
            <v>D</v>
          </cell>
          <cell r="G62">
            <v>2008</v>
          </cell>
          <cell r="H62" t="str">
            <v>11MEB</v>
          </cell>
        </row>
        <row r="63">
          <cell r="B63">
            <v>62</v>
          </cell>
          <cell r="C63">
            <v>50161881</v>
          </cell>
          <cell r="D63" t="str">
            <v>Bharadwaj Shreshtha</v>
          </cell>
          <cell r="E63" t="str">
            <v>BD Opslag vzw</v>
          </cell>
          <cell r="F63" t="str">
            <v>D</v>
          </cell>
          <cell r="G63">
            <v>2009</v>
          </cell>
          <cell r="H63" t="str">
            <v>11MEB</v>
          </cell>
        </row>
        <row r="64">
          <cell r="B64">
            <v>63</v>
          </cell>
          <cell r="C64">
            <v>50113702</v>
          </cell>
          <cell r="D64" t="str">
            <v>Spoelders Witse</v>
          </cell>
          <cell r="E64" t="str">
            <v>BD Opslag vzw</v>
          </cell>
          <cell r="F64" t="str">
            <v>D</v>
          </cell>
          <cell r="G64">
            <v>2004</v>
          </cell>
          <cell r="H64" t="str">
            <v>15JEB</v>
          </cell>
        </row>
        <row r="65">
          <cell r="B65">
            <v>64</v>
          </cell>
          <cell r="C65">
            <v>50909975</v>
          </cell>
          <cell r="D65" t="str">
            <v>De Laat Gijs</v>
          </cell>
          <cell r="E65" t="str">
            <v>BD Opslag vzw</v>
          </cell>
          <cell r="F65" t="str">
            <v>D</v>
          </cell>
          <cell r="G65">
            <v>2002</v>
          </cell>
          <cell r="H65" t="str">
            <v>18JEB</v>
          </cell>
        </row>
        <row r="66">
          <cell r="B66">
            <v>65</v>
          </cell>
          <cell r="C66">
            <v>50302817</v>
          </cell>
          <cell r="D66" t="str">
            <v>De Laat Marie</v>
          </cell>
          <cell r="E66" t="str">
            <v>BD Opslag vzw</v>
          </cell>
          <cell r="F66" t="str">
            <v>D</v>
          </cell>
          <cell r="G66">
            <v>2002</v>
          </cell>
          <cell r="H66" t="str">
            <v>18MEB</v>
          </cell>
        </row>
        <row r="67">
          <cell r="B67">
            <v>66</v>
          </cell>
          <cell r="C67">
            <v>50876848</v>
          </cell>
          <cell r="D67" t="str">
            <v>Van Boven Daan</v>
          </cell>
          <cell r="E67" t="str">
            <v>BD Opslag vzw</v>
          </cell>
          <cell r="F67" t="str">
            <v>D</v>
          </cell>
          <cell r="G67">
            <v>2007</v>
          </cell>
          <cell r="H67" t="str">
            <v>13JEB</v>
          </cell>
        </row>
        <row r="68">
          <cell r="B68">
            <v>67</v>
          </cell>
          <cell r="C68">
            <v>50877984</v>
          </cell>
          <cell r="D68" t="str">
            <v>Beullens Daan</v>
          </cell>
          <cell r="E68" t="str">
            <v>BD Opslag vzw</v>
          </cell>
          <cell r="F68" t="str">
            <v>D</v>
          </cell>
          <cell r="G68">
            <v>2007</v>
          </cell>
          <cell r="H68" t="str">
            <v>13JEB</v>
          </cell>
        </row>
        <row r="69">
          <cell r="B69">
            <v>68</v>
          </cell>
          <cell r="C69">
            <v>50109834</v>
          </cell>
          <cell r="D69" t="str">
            <v xml:space="preserve">Dockx Wendolien </v>
          </cell>
          <cell r="E69" t="str">
            <v>BACSS</v>
          </cell>
          <cell r="F69" t="str">
            <v>D</v>
          </cell>
          <cell r="G69">
            <v>2002</v>
          </cell>
          <cell r="H69" t="str">
            <v>18MEB</v>
          </cell>
        </row>
        <row r="70">
          <cell r="B70">
            <v>69</v>
          </cell>
          <cell r="C70">
            <v>50727591</v>
          </cell>
          <cell r="D70" t="str">
            <v xml:space="preserve">Roelands Bert </v>
          </cell>
          <cell r="E70" t="str">
            <v>BACSS</v>
          </cell>
          <cell r="F70" t="str">
            <v>D</v>
          </cell>
          <cell r="G70">
            <v>2005</v>
          </cell>
          <cell r="H70" t="str">
            <v>15JEB</v>
          </cell>
        </row>
        <row r="71">
          <cell r="B71">
            <v>70</v>
          </cell>
          <cell r="C71">
            <v>50618725</v>
          </cell>
          <cell r="D71" t="str">
            <v>Hofmans Timon</v>
          </cell>
          <cell r="E71" t="str">
            <v>BACSS</v>
          </cell>
          <cell r="F71" t="str">
            <v>D</v>
          </cell>
          <cell r="G71">
            <v>2003</v>
          </cell>
          <cell r="H71" t="str">
            <v>18JEA</v>
          </cell>
        </row>
        <row r="72">
          <cell r="B72">
            <v>71</v>
          </cell>
          <cell r="C72">
            <v>50941798</v>
          </cell>
          <cell r="D72" t="str">
            <v>Plompen Lander</v>
          </cell>
          <cell r="E72" t="str">
            <v>Smash BC</v>
          </cell>
          <cell r="F72" t="str">
            <v>D</v>
          </cell>
          <cell r="G72">
            <v>2002</v>
          </cell>
          <cell r="H72" t="str">
            <v>18JEB</v>
          </cell>
        </row>
        <row r="73">
          <cell r="B73">
            <v>72</v>
          </cell>
          <cell r="C73">
            <v>50651110</v>
          </cell>
          <cell r="D73" t="str">
            <v>Stuyver Stijn</v>
          </cell>
          <cell r="E73" t="str">
            <v>Smash BC</v>
          </cell>
          <cell r="F73" t="str">
            <v>D</v>
          </cell>
          <cell r="G73">
            <v>2006</v>
          </cell>
          <cell r="H73" t="str">
            <v>13JEA</v>
          </cell>
        </row>
        <row r="74">
          <cell r="B74">
            <v>73</v>
          </cell>
        </row>
        <row r="75">
          <cell r="B75">
            <v>74</v>
          </cell>
        </row>
        <row r="76">
          <cell r="B76">
            <v>75</v>
          </cell>
        </row>
        <row r="77">
          <cell r="B77">
            <v>76</v>
          </cell>
        </row>
        <row r="78">
          <cell r="B78">
            <v>77</v>
          </cell>
        </row>
        <row r="79">
          <cell r="B79">
            <v>78</v>
          </cell>
        </row>
        <row r="80">
          <cell r="B80">
            <v>79</v>
          </cell>
        </row>
        <row r="81">
          <cell r="B81">
            <v>80</v>
          </cell>
        </row>
        <row r="82">
          <cell r="B82">
            <v>81</v>
          </cell>
        </row>
        <row r="83">
          <cell r="B83">
            <v>82</v>
          </cell>
        </row>
        <row r="84">
          <cell r="B84">
            <v>83</v>
          </cell>
        </row>
        <row r="85">
          <cell r="B85">
            <v>84</v>
          </cell>
        </row>
        <row r="86">
          <cell r="B86">
            <v>85</v>
          </cell>
        </row>
        <row r="87">
          <cell r="B87">
            <v>86</v>
          </cell>
        </row>
        <row r="88">
          <cell r="B88">
            <v>87</v>
          </cell>
        </row>
        <row r="89">
          <cell r="B89">
            <v>88</v>
          </cell>
        </row>
        <row r="90">
          <cell r="B90">
            <v>89</v>
          </cell>
        </row>
        <row r="91">
          <cell r="B91">
            <v>90</v>
          </cell>
        </row>
        <row r="92">
          <cell r="B92">
            <v>91</v>
          </cell>
        </row>
        <row r="93">
          <cell r="B93">
            <v>92</v>
          </cell>
        </row>
        <row r="94">
          <cell r="B94">
            <v>93</v>
          </cell>
        </row>
        <row r="95">
          <cell r="B95">
            <v>94</v>
          </cell>
        </row>
        <row r="96">
          <cell r="B96">
            <v>95</v>
          </cell>
        </row>
        <row r="97">
          <cell r="B97">
            <v>96</v>
          </cell>
        </row>
        <row r="98">
          <cell r="B98">
            <v>97</v>
          </cell>
        </row>
        <row r="99">
          <cell r="B99">
            <v>98</v>
          </cell>
        </row>
        <row r="100">
          <cell r="B100">
            <v>99</v>
          </cell>
        </row>
        <row r="101">
          <cell r="B101">
            <v>100</v>
          </cell>
        </row>
        <row r="102">
          <cell r="B102">
            <v>101</v>
          </cell>
        </row>
        <row r="103">
          <cell r="B103">
            <v>102</v>
          </cell>
        </row>
        <row r="104">
          <cell r="B104">
            <v>103</v>
          </cell>
        </row>
        <row r="105">
          <cell r="B105">
            <v>104</v>
          </cell>
        </row>
        <row r="106">
          <cell r="B106">
            <v>105</v>
          </cell>
        </row>
        <row r="107">
          <cell r="B107">
            <v>106</v>
          </cell>
        </row>
        <row r="108">
          <cell r="B108">
            <v>107</v>
          </cell>
        </row>
        <row r="109">
          <cell r="B109">
            <v>108</v>
          </cell>
        </row>
        <row r="110">
          <cell r="B110">
            <v>109</v>
          </cell>
        </row>
        <row r="111">
          <cell r="B111">
            <v>110</v>
          </cell>
        </row>
        <row r="112">
          <cell r="B112">
            <v>111</v>
          </cell>
        </row>
        <row r="113">
          <cell r="B113">
            <v>112</v>
          </cell>
        </row>
        <row r="114">
          <cell r="B114">
            <v>113</v>
          </cell>
        </row>
        <row r="115">
          <cell r="B115">
            <v>114</v>
          </cell>
        </row>
        <row r="116">
          <cell r="B116">
            <v>115</v>
          </cell>
        </row>
        <row r="117">
          <cell r="B117">
            <v>116</v>
          </cell>
        </row>
        <row r="118">
          <cell r="B118">
            <v>117</v>
          </cell>
        </row>
        <row r="119">
          <cell r="B119">
            <v>118</v>
          </cell>
        </row>
        <row r="120">
          <cell r="B120">
            <v>119</v>
          </cell>
        </row>
        <row r="121">
          <cell r="B121">
            <v>120</v>
          </cell>
        </row>
        <row r="122">
          <cell r="B122">
            <v>121</v>
          </cell>
        </row>
        <row r="123">
          <cell r="B123">
            <v>122</v>
          </cell>
        </row>
        <row r="124">
          <cell r="B124">
            <v>123</v>
          </cell>
        </row>
        <row r="125">
          <cell r="B125">
            <v>124</v>
          </cell>
        </row>
        <row r="126">
          <cell r="B126">
            <v>125</v>
          </cell>
        </row>
        <row r="127">
          <cell r="B127">
            <v>126</v>
          </cell>
        </row>
        <row r="128">
          <cell r="B128">
            <v>127</v>
          </cell>
        </row>
        <row r="129">
          <cell r="B129">
            <v>128</v>
          </cell>
        </row>
        <row r="130">
          <cell r="B130">
            <v>129</v>
          </cell>
        </row>
        <row r="131">
          <cell r="B131">
            <v>130</v>
          </cell>
        </row>
        <row r="132">
          <cell r="B132">
            <v>131</v>
          </cell>
        </row>
        <row r="133">
          <cell r="B133">
            <v>132</v>
          </cell>
        </row>
        <row r="134">
          <cell r="B134">
            <v>133</v>
          </cell>
        </row>
        <row r="135">
          <cell r="B135">
            <v>134</v>
          </cell>
        </row>
        <row r="136">
          <cell r="B136">
            <v>135</v>
          </cell>
        </row>
        <row r="137">
          <cell r="B137">
            <v>136</v>
          </cell>
        </row>
        <row r="138">
          <cell r="B138">
            <v>137</v>
          </cell>
        </row>
        <row r="139">
          <cell r="B139">
            <v>138</v>
          </cell>
        </row>
        <row r="140">
          <cell r="B140">
            <v>139</v>
          </cell>
        </row>
        <row r="141">
          <cell r="B141">
            <v>140</v>
          </cell>
        </row>
        <row r="142">
          <cell r="B142">
            <v>141</v>
          </cell>
        </row>
        <row r="143">
          <cell r="B143">
            <v>142</v>
          </cell>
        </row>
        <row r="144">
          <cell r="B144">
            <v>143</v>
          </cell>
        </row>
        <row r="145">
          <cell r="B145">
            <v>144</v>
          </cell>
        </row>
        <row r="146">
          <cell r="B146">
            <v>145</v>
          </cell>
        </row>
        <row r="147">
          <cell r="B147">
            <v>146</v>
          </cell>
        </row>
        <row r="148">
          <cell r="B148">
            <v>147</v>
          </cell>
        </row>
        <row r="149">
          <cell r="B149">
            <v>148</v>
          </cell>
        </row>
        <row r="150">
          <cell r="B150">
            <v>149</v>
          </cell>
        </row>
        <row r="151">
          <cell r="B151">
            <v>150</v>
          </cell>
        </row>
        <row r="152">
          <cell r="B152">
            <v>151</v>
          </cell>
        </row>
        <row r="153">
          <cell r="B153">
            <v>152</v>
          </cell>
        </row>
        <row r="154">
          <cell r="B154">
            <v>153</v>
          </cell>
        </row>
        <row r="155">
          <cell r="B155">
            <v>154</v>
          </cell>
        </row>
        <row r="156">
          <cell r="B156">
            <v>155</v>
          </cell>
        </row>
        <row r="157">
          <cell r="B157">
            <v>156</v>
          </cell>
        </row>
        <row r="158">
          <cell r="B158">
            <v>157</v>
          </cell>
        </row>
        <row r="159">
          <cell r="B159">
            <v>158</v>
          </cell>
        </row>
        <row r="160">
          <cell r="B160">
            <v>159</v>
          </cell>
        </row>
        <row r="161">
          <cell r="B161">
            <v>160</v>
          </cell>
        </row>
        <row r="162">
          <cell r="B162">
            <v>161</v>
          </cell>
        </row>
        <row r="163">
          <cell r="B163">
            <v>162</v>
          </cell>
        </row>
        <row r="164">
          <cell r="B164">
            <v>163</v>
          </cell>
        </row>
        <row r="165">
          <cell r="B165">
            <v>164</v>
          </cell>
        </row>
        <row r="166">
          <cell r="B166">
            <v>165</v>
          </cell>
        </row>
        <row r="167">
          <cell r="B167">
            <v>166</v>
          </cell>
        </row>
        <row r="168">
          <cell r="B168">
            <v>167</v>
          </cell>
        </row>
        <row r="169">
          <cell r="B169">
            <v>168</v>
          </cell>
        </row>
        <row r="170">
          <cell r="B170">
            <v>169</v>
          </cell>
        </row>
        <row r="171">
          <cell r="B171">
            <v>170</v>
          </cell>
        </row>
        <row r="172">
          <cell r="B172">
            <v>171</v>
          </cell>
        </row>
        <row r="173">
          <cell r="B173">
            <v>172</v>
          </cell>
        </row>
        <row r="174">
          <cell r="B174">
            <v>173</v>
          </cell>
        </row>
        <row r="175">
          <cell r="B175">
            <v>174</v>
          </cell>
        </row>
        <row r="176">
          <cell r="B176">
            <v>175</v>
          </cell>
        </row>
        <row r="177">
          <cell r="B177">
            <v>176</v>
          </cell>
        </row>
        <row r="178">
          <cell r="B178">
            <v>177</v>
          </cell>
        </row>
        <row r="179">
          <cell r="B179">
            <v>178</v>
          </cell>
        </row>
        <row r="180">
          <cell r="B180">
            <v>179</v>
          </cell>
        </row>
        <row r="181">
          <cell r="B181">
            <v>180</v>
          </cell>
        </row>
        <row r="182">
          <cell r="B182">
            <v>181</v>
          </cell>
        </row>
        <row r="183">
          <cell r="B183">
            <v>182</v>
          </cell>
        </row>
        <row r="184">
          <cell r="B184">
            <v>183</v>
          </cell>
        </row>
        <row r="185">
          <cell r="B185">
            <v>184</v>
          </cell>
        </row>
        <row r="186">
          <cell r="B186">
            <v>185</v>
          </cell>
        </row>
        <row r="187">
          <cell r="B187">
            <v>186</v>
          </cell>
        </row>
        <row r="188">
          <cell r="B188">
            <v>187</v>
          </cell>
        </row>
        <row r="189">
          <cell r="B189">
            <v>188</v>
          </cell>
        </row>
        <row r="190">
          <cell r="B190">
            <v>189</v>
          </cell>
        </row>
        <row r="191">
          <cell r="B191">
            <v>190</v>
          </cell>
        </row>
        <row r="192">
          <cell r="B192">
            <v>191</v>
          </cell>
        </row>
        <row r="193">
          <cell r="B193">
            <v>192</v>
          </cell>
        </row>
        <row r="194">
          <cell r="B194">
            <v>193</v>
          </cell>
        </row>
        <row r="195">
          <cell r="B195">
            <v>194</v>
          </cell>
        </row>
        <row r="196">
          <cell r="B196">
            <v>195</v>
          </cell>
        </row>
        <row r="197">
          <cell r="B197">
            <v>196</v>
          </cell>
        </row>
        <row r="198">
          <cell r="B198">
            <v>197</v>
          </cell>
        </row>
        <row r="199">
          <cell r="B199">
            <v>198</v>
          </cell>
        </row>
        <row r="200">
          <cell r="B200">
            <v>199</v>
          </cell>
        </row>
        <row r="201">
          <cell r="B201">
            <v>200</v>
          </cell>
        </row>
        <row r="202">
          <cell r="B202">
            <v>201</v>
          </cell>
        </row>
        <row r="203">
          <cell r="B203">
            <v>202</v>
          </cell>
        </row>
        <row r="204">
          <cell r="B204">
            <v>203</v>
          </cell>
        </row>
        <row r="205">
          <cell r="B205">
            <v>204</v>
          </cell>
        </row>
        <row r="206">
          <cell r="B206">
            <v>205</v>
          </cell>
        </row>
        <row r="207">
          <cell r="B207">
            <v>206</v>
          </cell>
        </row>
        <row r="208">
          <cell r="B208">
            <v>207</v>
          </cell>
        </row>
        <row r="209">
          <cell r="B209">
            <v>208</v>
          </cell>
        </row>
        <row r="210">
          <cell r="B210">
            <v>209</v>
          </cell>
        </row>
        <row r="211">
          <cell r="B211">
            <v>210</v>
          </cell>
        </row>
        <row r="212">
          <cell r="B212">
            <v>211</v>
          </cell>
        </row>
        <row r="213">
          <cell r="B213">
            <v>212</v>
          </cell>
        </row>
        <row r="214">
          <cell r="B214">
            <v>213</v>
          </cell>
        </row>
        <row r="215">
          <cell r="B215">
            <v>214</v>
          </cell>
        </row>
        <row r="216">
          <cell r="B216">
            <v>215</v>
          </cell>
        </row>
        <row r="217">
          <cell r="B217">
            <v>216</v>
          </cell>
        </row>
        <row r="218">
          <cell r="B218">
            <v>217</v>
          </cell>
        </row>
        <row r="219">
          <cell r="B219">
            <v>218</v>
          </cell>
        </row>
        <row r="220">
          <cell r="B220">
            <v>219</v>
          </cell>
        </row>
        <row r="221">
          <cell r="B221">
            <v>220</v>
          </cell>
        </row>
        <row r="222">
          <cell r="B222">
            <v>221</v>
          </cell>
        </row>
        <row r="223">
          <cell r="B223">
            <v>222</v>
          </cell>
        </row>
        <row r="224">
          <cell r="B224">
            <v>223</v>
          </cell>
        </row>
        <row r="225">
          <cell r="B225">
            <v>224</v>
          </cell>
        </row>
        <row r="226">
          <cell r="B226">
            <v>225</v>
          </cell>
        </row>
        <row r="227">
          <cell r="B227">
            <v>226</v>
          </cell>
        </row>
        <row r="228">
          <cell r="B228">
            <v>227</v>
          </cell>
        </row>
        <row r="229">
          <cell r="B229">
            <v>228</v>
          </cell>
        </row>
        <row r="230">
          <cell r="B230">
            <v>229</v>
          </cell>
        </row>
        <row r="231">
          <cell r="B231">
            <v>230</v>
          </cell>
        </row>
        <row r="232">
          <cell r="B232">
            <v>231</v>
          </cell>
        </row>
        <row r="233">
          <cell r="B233">
            <v>232</v>
          </cell>
        </row>
        <row r="234">
          <cell r="B234">
            <v>233</v>
          </cell>
        </row>
        <row r="235">
          <cell r="B235">
            <v>234</v>
          </cell>
        </row>
        <row r="236">
          <cell r="B236">
            <v>235</v>
          </cell>
        </row>
        <row r="237">
          <cell r="B237">
            <v>236</v>
          </cell>
        </row>
        <row r="238">
          <cell r="B238">
            <v>237</v>
          </cell>
        </row>
        <row r="239">
          <cell r="B239">
            <v>238</v>
          </cell>
        </row>
        <row r="240">
          <cell r="B240">
            <v>239</v>
          </cell>
        </row>
        <row r="241">
          <cell r="B241">
            <v>240</v>
          </cell>
        </row>
        <row r="242">
          <cell r="B242">
            <v>241</v>
          </cell>
        </row>
        <row r="243">
          <cell r="B243">
            <v>242</v>
          </cell>
        </row>
        <row r="244">
          <cell r="B244">
            <v>243</v>
          </cell>
        </row>
        <row r="245">
          <cell r="B245">
            <v>244</v>
          </cell>
        </row>
        <row r="246">
          <cell r="B246">
            <v>245</v>
          </cell>
        </row>
        <row r="247">
          <cell r="B247">
            <v>246</v>
          </cell>
        </row>
        <row r="248">
          <cell r="B248">
            <v>247</v>
          </cell>
        </row>
        <row r="249">
          <cell r="B249">
            <v>248</v>
          </cell>
        </row>
        <row r="250">
          <cell r="B250">
            <v>249</v>
          </cell>
        </row>
        <row r="251">
          <cell r="B251">
            <v>250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3CC71-76E0-4EAC-800F-5DBB8A249C71}">
  <dimension ref="A1:AI562"/>
  <sheetViews>
    <sheetView tabSelected="1" topLeftCell="A489" zoomScale="80" zoomScaleNormal="80" workbookViewId="0">
      <selection activeCell="B494" sqref="B494:B496"/>
    </sheetView>
  </sheetViews>
  <sheetFormatPr defaultColWidth="9.109375" defaultRowHeight="13.2" x14ac:dyDescent="0.3"/>
  <cols>
    <col min="1" max="1" width="2" style="20" customWidth="1"/>
    <col min="2" max="2" width="5.6640625" style="25" customWidth="1"/>
    <col min="3" max="3" width="6.44140625" style="4" bestFit="1" customWidth="1"/>
    <col min="4" max="4" width="18.109375" style="4" customWidth="1"/>
    <col min="5" max="7" width="6.5546875" style="4" customWidth="1"/>
    <col min="8" max="10" width="3" style="4" customWidth="1"/>
    <col min="11" max="12" width="7.77734375" style="4" customWidth="1"/>
    <col min="13" max="14" width="2.6640625" style="4" customWidth="1"/>
    <col min="15" max="15" width="2.6640625" style="25" customWidth="1"/>
    <col min="16" max="16" width="2.44140625" style="25" customWidth="1"/>
    <col min="17" max="17" width="2.88671875" style="25" customWidth="1"/>
    <col min="18" max="18" width="2" style="25" customWidth="1"/>
    <col min="19" max="21" width="2.77734375" style="25" customWidth="1"/>
    <col min="22" max="22" width="3.21875" style="25" customWidth="1"/>
    <col min="23" max="23" width="5.6640625" style="25" customWidth="1"/>
    <col min="24" max="24" width="5.77734375" style="25" customWidth="1"/>
    <col min="25" max="27" width="2.6640625" style="25" customWidth="1"/>
    <col min="28" max="28" width="5.44140625" style="25" customWidth="1"/>
    <col min="29" max="29" width="5.88671875" style="25" customWidth="1"/>
    <col min="30" max="32" width="2.6640625" style="25" customWidth="1"/>
    <col min="33" max="33" width="5.44140625" style="25" customWidth="1"/>
    <col min="34" max="34" width="3.21875" style="25" customWidth="1"/>
    <col min="35" max="35" width="6.5546875" style="25" customWidth="1"/>
    <col min="36" max="265" width="9.109375" style="25"/>
    <col min="266" max="266" width="2.33203125" style="25" customWidth="1"/>
    <col min="267" max="267" width="5.6640625" style="25" customWidth="1"/>
    <col min="268" max="268" width="6.44140625" style="25" bestFit="1" customWidth="1"/>
    <col min="269" max="269" width="18.109375" style="25" customWidth="1"/>
    <col min="270" max="270" width="20" style="25" customWidth="1"/>
    <col min="271" max="271" width="6.5546875" style="25" customWidth="1"/>
    <col min="272" max="272" width="6.88671875" style="25" bestFit="1" customWidth="1"/>
    <col min="273" max="274" width="6.33203125" style="25" bestFit="1" customWidth="1"/>
    <col min="275" max="275" width="6.6640625" style="25" bestFit="1" customWidth="1"/>
    <col min="276" max="276" width="1.44140625" style="25" customWidth="1"/>
    <col min="277" max="277" width="6.44140625" style="25" customWidth="1"/>
    <col min="278" max="278" width="6.6640625" style="25" bestFit="1" customWidth="1"/>
    <col min="279" max="279" width="8.88671875" style="25" bestFit="1" customWidth="1"/>
    <col min="280" max="280" width="6.5546875" style="25" customWidth="1"/>
    <col min="281" max="281" width="6.109375" style="25" customWidth="1"/>
    <col min="282" max="282" width="5.6640625" style="25" customWidth="1"/>
    <col min="283" max="283" width="7.5546875" style="25" customWidth="1"/>
    <col min="284" max="284" width="8.5546875" style="25" bestFit="1" customWidth="1"/>
    <col min="285" max="285" width="5.88671875" style="25" customWidth="1"/>
    <col min="286" max="286" width="1.5546875" style="25" customWidth="1"/>
    <col min="287" max="521" width="9.109375" style="25"/>
    <col min="522" max="522" width="2.33203125" style="25" customWidth="1"/>
    <col min="523" max="523" width="5.6640625" style="25" customWidth="1"/>
    <col min="524" max="524" width="6.44140625" style="25" bestFit="1" customWidth="1"/>
    <col min="525" max="525" width="18.109375" style="25" customWidth="1"/>
    <col min="526" max="526" width="20" style="25" customWidth="1"/>
    <col min="527" max="527" width="6.5546875" style="25" customWidth="1"/>
    <col min="528" max="528" width="6.88671875" style="25" bestFit="1" customWidth="1"/>
    <col min="529" max="530" width="6.33203125" style="25" bestFit="1" customWidth="1"/>
    <col min="531" max="531" width="6.6640625" style="25" bestFit="1" customWidth="1"/>
    <col min="532" max="532" width="1.44140625" style="25" customWidth="1"/>
    <col min="533" max="533" width="6.44140625" style="25" customWidth="1"/>
    <col min="534" max="534" width="6.6640625" style="25" bestFit="1" customWidth="1"/>
    <col min="535" max="535" width="8.88671875" style="25" bestFit="1" customWidth="1"/>
    <col min="536" max="536" width="6.5546875" style="25" customWidth="1"/>
    <col min="537" max="537" width="6.109375" style="25" customWidth="1"/>
    <col min="538" max="538" width="5.6640625" style="25" customWidth="1"/>
    <col min="539" max="539" width="7.5546875" style="25" customWidth="1"/>
    <col min="540" max="540" width="8.5546875" style="25" bestFit="1" customWidth="1"/>
    <col min="541" max="541" width="5.88671875" style="25" customWidth="1"/>
    <col min="542" max="542" width="1.5546875" style="25" customWidth="1"/>
    <col min="543" max="777" width="9.109375" style="25"/>
    <col min="778" max="778" width="2.33203125" style="25" customWidth="1"/>
    <col min="779" max="779" width="5.6640625" style="25" customWidth="1"/>
    <col min="780" max="780" width="6.44140625" style="25" bestFit="1" customWidth="1"/>
    <col min="781" max="781" width="18.109375" style="25" customWidth="1"/>
    <col min="782" max="782" width="20" style="25" customWidth="1"/>
    <col min="783" max="783" width="6.5546875" style="25" customWidth="1"/>
    <col min="784" max="784" width="6.88671875" style="25" bestFit="1" customWidth="1"/>
    <col min="785" max="786" width="6.33203125" style="25" bestFit="1" customWidth="1"/>
    <col min="787" max="787" width="6.6640625" style="25" bestFit="1" customWidth="1"/>
    <col min="788" max="788" width="1.44140625" style="25" customWidth="1"/>
    <col min="789" max="789" width="6.44140625" style="25" customWidth="1"/>
    <col min="790" max="790" width="6.6640625" style="25" bestFit="1" customWidth="1"/>
    <col min="791" max="791" width="8.88671875" style="25" bestFit="1" customWidth="1"/>
    <col min="792" max="792" width="6.5546875" style="25" customWidth="1"/>
    <col min="793" max="793" width="6.109375" style="25" customWidth="1"/>
    <col min="794" max="794" width="5.6640625" style="25" customWidth="1"/>
    <col min="795" max="795" width="7.5546875" style="25" customWidth="1"/>
    <col min="796" max="796" width="8.5546875" style="25" bestFit="1" customWidth="1"/>
    <col min="797" max="797" width="5.88671875" style="25" customWidth="1"/>
    <col min="798" max="798" width="1.5546875" style="25" customWidth="1"/>
    <col min="799" max="1033" width="9.109375" style="25"/>
    <col min="1034" max="1034" width="2.33203125" style="25" customWidth="1"/>
    <col min="1035" max="1035" width="5.6640625" style="25" customWidth="1"/>
    <col min="1036" max="1036" width="6.44140625" style="25" bestFit="1" customWidth="1"/>
    <col min="1037" max="1037" width="18.109375" style="25" customWidth="1"/>
    <col min="1038" max="1038" width="20" style="25" customWidth="1"/>
    <col min="1039" max="1039" width="6.5546875" style="25" customWidth="1"/>
    <col min="1040" max="1040" width="6.88671875" style="25" bestFit="1" customWidth="1"/>
    <col min="1041" max="1042" width="6.33203125" style="25" bestFit="1" customWidth="1"/>
    <col min="1043" max="1043" width="6.6640625" style="25" bestFit="1" customWidth="1"/>
    <col min="1044" max="1044" width="1.44140625" style="25" customWidth="1"/>
    <col min="1045" max="1045" width="6.44140625" style="25" customWidth="1"/>
    <col min="1046" max="1046" width="6.6640625" style="25" bestFit="1" customWidth="1"/>
    <col min="1047" max="1047" width="8.88671875" style="25" bestFit="1" customWidth="1"/>
    <col min="1048" max="1048" width="6.5546875" style="25" customWidth="1"/>
    <col min="1049" max="1049" width="6.109375" style="25" customWidth="1"/>
    <col min="1050" max="1050" width="5.6640625" style="25" customWidth="1"/>
    <col min="1051" max="1051" width="7.5546875" style="25" customWidth="1"/>
    <col min="1052" max="1052" width="8.5546875" style="25" bestFit="1" customWidth="1"/>
    <col min="1053" max="1053" width="5.88671875" style="25" customWidth="1"/>
    <col min="1054" max="1054" width="1.5546875" style="25" customWidth="1"/>
    <col min="1055" max="1289" width="9.109375" style="25"/>
    <col min="1290" max="1290" width="2.33203125" style="25" customWidth="1"/>
    <col min="1291" max="1291" width="5.6640625" style="25" customWidth="1"/>
    <col min="1292" max="1292" width="6.44140625" style="25" bestFit="1" customWidth="1"/>
    <col min="1293" max="1293" width="18.109375" style="25" customWidth="1"/>
    <col min="1294" max="1294" width="20" style="25" customWidth="1"/>
    <col min="1295" max="1295" width="6.5546875" style="25" customWidth="1"/>
    <col min="1296" max="1296" width="6.88671875" style="25" bestFit="1" customWidth="1"/>
    <col min="1297" max="1298" width="6.33203125" style="25" bestFit="1" customWidth="1"/>
    <col min="1299" max="1299" width="6.6640625" style="25" bestFit="1" customWidth="1"/>
    <col min="1300" max="1300" width="1.44140625" style="25" customWidth="1"/>
    <col min="1301" max="1301" width="6.44140625" style="25" customWidth="1"/>
    <col min="1302" max="1302" width="6.6640625" style="25" bestFit="1" customWidth="1"/>
    <col min="1303" max="1303" width="8.88671875" style="25" bestFit="1" customWidth="1"/>
    <col min="1304" max="1304" width="6.5546875" style="25" customWidth="1"/>
    <col min="1305" max="1305" width="6.109375" style="25" customWidth="1"/>
    <col min="1306" max="1306" width="5.6640625" style="25" customWidth="1"/>
    <col min="1307" max="1307" width="7.5546875" style="25" customWidth="1"/>
    <col min="1308" max="1308" width="8.5546875" style="25" bestFit="1" customWidth="1"/>
    <col min="1309" max="1309" width="5.88671875" style="25" customWidth="1"/>
    <col min="1310" max="1310" width="1.5546875" style="25" customWidth="1"/>
    <col min="1311" max="1545" width="9.109375" style="25"/>
    <col min="1546" max="1546" width="2.33203125" style="25" customWidth="1"/>
    <col min="1547" max="1547" width="5.6640625" style="25" customWidth="1"/>
    <col min="1548" max="1548" width="6.44140625" style="25" bestFit="1" customWidth="1"/>
    <col min="1549" max="1549" width="18.109375" style="25" customWidth="1"/>
    <col min="1550" max="1550" width="20" style="25" customWidth="1"/>
    <col min="1551" max="1551" width="6.5546875" style="25" customWidth="1"/>
    <col min="1552" max="1552" width="6.88671875" style="25" bestFit="1" customWidth="1"/>
    <col min="1553" max="1554" width="6.33203125" style="25" bestFit="1" customWidth="1"/>
    <col min="1555" max="1555" width="6.6640625" style="25" bestFit="1" customWidth="1"/>
    <col min="1556" max="1556" width="1.44140625" style="25" customWidth="1"/>
    <col min="1557" max="1557" width="6.44140625" style="25" customWidth="1"/>
    <col min="1558" max="1558" width="6.6640625" style="25" bestFit="1" customWidth="1"/>
    <col min="1559" max="1559" width="8.88671875" style="25" bestFit="1" customWidth="1"/>
    <col min="1560" max="1560" width="6.5546875" style="25" customWidth="1"/>
    <col min="1561" max="1561" width="6.109375" style="25" customWidth="1"/>
    <col min="1562" max="1562" width="5.6640625" style="25" customWidth="1"/>
    <col min="1563" max="1563" width="7.5546875" style="25" customWidth="1"/>
    <col min="1564" max="1564" width="8.5546875" style="25" bestFit="1" customWidth="1"/>
    <col min="1565" max="1565" width="5.88671875" style="25" customWidth="1"/>
    <col min="1566" max="1566" width="1.5546875" style="25" customWidth="1"/>
    <col min="1567" max="1801" width="9.109375" style="25"/>
    <col min="1802" max="1802" width="2.33203125" style="25" customWidth="1"/>
    <col min="1803" max="1803" width="5.6640625" style="25" customWidth="1"/>
    <col min="1804" max="1804" width="6.44140625" style="25" bestFit="1" customWidth="1"/>
    <col min="1805" max="1805" width="18.109375" style="25" customWidth="1"/>
    <col min="1806" max="1806" width="20" style="25" customWidth="1"/>
    <col min="1807" max="1807" width="6.5546875" style="25" customWidth="1"/>
    <col min="1808" max="1808" width="6.88671875" style="25" bestFit="1" customWidth="1"/>
    <col min="1809" max="1810" width="6.33203125" style="25" bestFit="1" customWidth="1"/>
    <col min="1811" max="1811" width="6.6640625" style="25" bestFit="1" customWidth="1"/>
    <col min="1812" max="1812" width="1.44140625" style="25" customWidth="1"/>
    <col min="1813" max="1813" width="6.44140625" style="25" customWidth="1"/>
    <col min="1814" max="1814" width="6.6640625" style="25" bestFit="1" customWidth="1"/>
    <col min="1815" max="1815" width="8.88671875" style="25" bestFit="1" customWidth="1"/>
    <col min="1816" max="1816" width="6.5546875" style="25" customWidth="1"/>
    <col min="1817" max="1817" width="6.109375" style="25" customWidth="1"/>
    <col min="1818" max="1818" width="5.6640625" style="25" customWidth="1"/>
    <col min="1819" max="1819" width="7.5546875" style="25" customWidth="1"/>
    <col min="1820" max="1820" width="8.5546875" style="25" bestFit="1" customWidth="1"/>
    <col min="1821" max="1821" width="5.88671875" style="25" customWidth="1"/>
    <col min="1822" max="1822" width="1.5546875" style="25" customWidth="1"/>
    <col min="1823" max="2057" width="9.109375" style="25"/>
    <col min="2058" max="2058" width="2.33203125" style="25" customWidth="1"/>
    <col min="2059" max="2059" width="5.6640625" style="25" customWidth="1"/>
    <col min="2060" max="2060" width="6.44140625" style="25" bestFit="1" customWidth="1"/>
    <col min="2061" max="2061" width="18.109375" style="25" customWidth="1"/>
    <col min="2062" max="2062" width="20" style="25" customWidth="1"/>
    <col min="2063" max="2063" width="6.5546875" style="25" customWidth="1"/>
    <col min="2064" max="2064" width="6.88671875" style="25" bestFit="1" customWidth="1"/>
    <col min="2065" max="2066" width="6.33203125" style="25" bestFit="1" customWidth="1"/>
    <col min="2067" max="2067" width="6.6640625" style="25" bestFit="1" customWidth="1"/>
    <col min="2068" max="2068" width="1.44140625" style="25" customWidth="1"/>
    <col min="2069" max="2069" width="6.44140625" style="25" customWidth="1"/>
    <col min="2070" max="2070" width="6.6640625" style="25" bestFit="1" customWidth="1"/>
    <col min="2071" max="2071" width="8.88671875" style="25" bestFit="1" customWidth="1"/>
    <col min="2072" max="2072" width="6.5546875" style="25" customWidth="1"/>
    <col min="2073" max="2073" width="6.109375" style="25" customWidth="1"/>
    <col min="2074" max="2074" width="5.6640625" style="25" customWidth="1"/>
    <col min="2075" max="2075" width="7.5546875" style="25" customWidth="1"/>
    <col min="2076" max="2076" width="8.5546875" style="25" bestFit="1" customWidth="1"/>
    <col min="2077" max="2077" width="5.88671875" style="25" customWidth="1"/>
    <col min="2078" max="2078" width="1.5546875" style="25" customWidth="1"/>
    <col min="2079" max="2313" width="9.109375" style="25"/>
    <col min="2314" max="2314" width="2.33203125" style="25" customWidth="1"/>
    <col min="2315" max="2315" width="5.6640625" style="25" customWidth="1"/>
    <col min="2316" max="2316" width="6.44140625" style="25" bestFit="1" customWidth="1"/>
    <col min="2317" max="2317" width="18.109375" style="25" customWidth="1"/>
    <col min="2318" max="2318" width="20" style="25" customWidth="1"/>
    <col min="2319" max="2319" width="6.5546875" style="25" customWidth="1"/>
    <col min="2320" max="2320" width="6.88671875" style="25" bestFit="1" customWidth="1"/>
    <col min="2321" max="2322" width="6.33203125" style="25" bestFit="1" customWidth="1"/>
    <col min="2323" max="2323" width="6.6640625" style="25" bestFit="1" customWidth="1"/>
    <col min="2324" max="2324" width="1.44140625" style="25" customWidth="1"/>
    <col min="2325" max="2325" width="6.44140625" style="25" customWidth="1"/>
    <col min="2326" max="2326" width="6.6640625" style="25" bestFit="1" customWidth="1"/>
    <col min="2327" max="2327" width="8.88671875" style="25" bestFit="1" customWidth="1"/>
    <col min="2328" max="2328" width="6.5546875" style="25" customWidth="1"/>
    <col min="2329" max="2329" width="6.109375" style="25" customWidth="1"/>
    <col min="2330" max="2330" width="5.6640625" style="25" customWidth="1"/>
    <col min="2331" max="2331" width="7.5546875" style="25" customWidth="1"/>
    <col min="2332" max="2332" width="8.5546875" style="25" bestFit="1" customWidth="1"/>
    <col min="2333" max="2333" width="5.88671875" style="25" customWidth="1"/>
    <col min="2334" max="2334" width="1.5546875" style="25" customWidth="1"/>
    <col min="2335" max="2569" width="9.109375" style="25"/>
    <col min="2570" max="2570" width="2.33203125" style="25" customWidth="1"/>
    <col min="2571" max="2571" width="5.6640625" style="25" customWidth="1"/>
    <col min="2572" max="2572" width="6.44140625" style="25" bestFit="1" customWidth="1"/>
    <col min="2573" max="2573" width="18.109375" style="25" customWidth="1"/>
    <col min="2574" max="2574" width="20" style="25" customWidth="1"/>
    <col min="2575" max="2575" width="6.5546875" style="25" customWidth="1"/>
    <col min="2576" max="2576" width="6.88671875" style="25" bestFit="1" customWidth="1"/>
    <col min="2577" max="2578" width="6.33203125" style="25" bestFit="1" customWidth="1"/>
    <col min="2579" max="2579" width="6.6640625" style="25" bestFit="1" customWidth="1"/>
    <col min="2580" max="2580" width="1.44140625" style="25" customWidth="1"/>
    <col min="2581" max="2581" width="6.44140625" style="25" customWidth="1"/>
    <col min="2582" max="2582" width="6.6640625" style="25" bestFit="1" customWidth="1"/>
    <col min="2583" max="2583" width="8.88671875" style="25" bestFit="1" customWidth="1"/>
    <col min="2584" max="2584" width="6.5546875" style="25" customWidth="1"/>
    <col min="2585" max="2585" width="6.109375" style="25" customWidth="1"/>
    <col min="2586" max="2586" width="5.6640625" style="25" customWidth="1"/>
    <col min="2587" max="2587" width="7.5546875" style="25" customWidth="1"/>
    <col min="2588" max="2588" width="8.5546875" style="25" bestFit="1" customWidth="1"/>
    <col min="2589" max="2589" width="5.88671875" style="25" customWidth="1"/>
    <col min="2590" max="2590" width="1.5546875" style="25" customWidth="1"/>
    <col min="2591" max="2825" width="9.109375" style="25"/>
    <col min="2826" max="2826" width="2.33203125" style="25" customWidth="1"/>
    <col min="2827" max="2827" width="5.6640625" style="25" customWidth="1"/>
    <col min="2828" max="2828" width="6.44140625" style="25" bestFit="1" customWidth="1"/>
    <col min="2829" max="2829" width="18.109375" style="25" customWidth="1"/>
    <col min="2830" max="2830" width="20" style="25" customWidth="1"/>
    <col min="2831" max="2831" width="6.5546875" style="25" customWidth="1"/>
    <col min="2832" max="2832" width="6.88671875" style="25" bestFit="1" customWidth="1"/>
    <col min="2833" max="2834" width="6.33203125" style="25" bestFit="1" customWidth="1"/>
    <col min="2835" max="2835" width="6.6640625" style="25" bestFit="1" customWidth="1"/>
    <col min="2836" max="2836" width="1.44140625" style="25" customWidth="1"/>
    <col min="2837" max="2837" width="6.44140625" style="25" customWidth="1"/>
    <col min="2838" max="2838" width="6.6640625" style="25" bestFit="1" customWidth="1"/>
    <col min="2839" max="2839" width="8.88671875" style="25" bestFit="1" customWidth="1"/>
    <col min="2840" max="2840" width="6.5546875" style="25" customWidth="1"/>
    <col min="2841" max="2841" width="6.109375" style="25" customWidth="1"/>
    <col min="2842" max="2842" width="5.6640625" style="25" customWidth="1"/>
    <col min="2843" max="2843" width="7.5546875" style="25" customWidth="1"/>
    <col min="2844" max="2844" width="8.5546875" style="25" bestFit="1" customWidth="1"/>
    <col min="2845" max="2845" width="5.88671875" style="25" customWidth="1"/>
    <col min="2846" max="2846" width="1.5546875" style="25" customWidth="1"/>
    <col min="2847" max="3081" width="9.109375" style="25"/>
    <col min="3082" max="3082" width="2.33203125" style="25" customWidth="1"/>
    <col min="3083" max="3083" width="5.6640625" style="25" customWidth="1"/>
    <col min="3084" max="3084" width="6.44140625" style="25" bestFit="1" customWidth="1"/>
    <col min="3085" max="3085" width="18.109375" style="25" customWidth="1"/>
    <col min="3086" max="3086" width="20" style="25" customWidth="1"/>
    <col min="3087" max="3087" width="6.5546875" style="25" customWidth="1"/>
    <col min="3088" max="3088" width="6.88671875" style="25" bestFit="1" customWidth="1"/>
    <col min="3089" max="3090" width="6.33203125" style="25" bestFit="1" customWidth="1"/>
    <col min="3091" max="3091" width="6.6640625" style="25" bestFit="1" customWidth="1"/>
    <col min="3092" max="3092" width="1.44140625" style="25" customWidth="1"/>
    <col min="3093" max="3093" width="6.44140625" style="25" customWidth="1"/>
    <col min="3094" max="3094" width="6.6640625" style="25" bestFit="1" customWidth="1"/>
    <col min="3095" max="3095" width="8.88671875" style="25" bestFit="1" customWidth="1"/>
    <col min="3096" max="3096" width="6.5546875" style="25" customWidth="1"/>
    <col min="3097" max="3097" width="6.109375" style="25" customWidth="1"/>
    <col min="3098" max="3098" width="5.6640625" style="25" customWidth="1"/>
    <col min="3099" max="3099" width="7.5546875" style="25" customWidth="1"/>
    <col min="3100" max="3100" width="8.5546875" style="25" bestFit="1" customWidth="1"/>
    <col min="3101" max="3101" width="5.88671875" style="25" customWidth="1"/>
    <col min="3102" max="3102" width="1.5546875" style="25" customWidth="1"/>
    <col min="3103" max="3337" width="9.109375" style="25"/>
    <col min="3338" max="3338" width="2.33203125" style="25" customWidth="1"/>
    <col min="3339" max="3339" width="5.6640625" style="25" customWidth="1"/>
    <col min="3340" max="3340" width="6.44140625" style="25" bestFit="1" customWidth="1"/>
    <col min="3341" max="3341" width="18.109375" style="25" customWidth="1"/>
    <col min="3342" max="3342" width="20" style="25" customWidth="1"/>
    <col min="3343" max="3343" width="6.5546875" style="25" customWidth="1"/>
    <col min="3344" max="3344" width="6.88671875" style="25" bestFit="1" customWidth="1"/>
    <col min="3345" max="3346" width="6.33203125" style="25" bestFit="1" customWidth="1"/>
    <col min="3347" max="3347" width="6.6640625" style="25" bestFit="1" customWidth="1"/>
    <col min="3348" max="3348" width="1.44140625" style="25" customWidth="1"/>
    <col min="3349" max="3349" width="6.44140625" style="25" customWidth="1"/>
    <col min="3350" max="3350" width="6.6640625" style="25" bestFit="1" customWidth="1"/>
    <col min="3351" max="3351" width="8.88671875" style="25" bestFit="1" customWidth="1"/>
    <col min="3352" max="3352" width="6.5546875" style="25" customWidth="1"/>
    <col min="3353" max="3353" width="6.109375" style="25" customWidth="1"/>
    <col min="3354" max="3354" width="5.6640625" style="25" customWidth="1"/>
    <col min="3355" max="3355" width="7.5546875" style="25" customWidth="1"/>
    <col min="3356" max="3356" width="8.5546875" style="25" bestFit="1" customWidth="1"/>
    <col min="3357" max="3357" width="5.88671875" style="25" customWidth="1"/>
    <col min="3358" max="3358" width="1.5546875" style="25" customWidth="1"/>
    <col min="3359" max="3593" width="9.109375" style="25"/>
    <col min="3594" max="3594" width="2.33203125" style="25" customWidth="1"/>
    <col min="3595" max="3595" width="5.6640625" style="25" customWidth="1"/>
    <col min="3596" max="3596" width="6.44140625" style="25" bestFit="1" customWidth="1"/>
    <col min="3597" max="3597" width="18.109375" style="25" customWidth="1"/>
    <col min="3598" max="3598" width="20" style="25" customWidth="1"/>
    <col min="3599" max="3599" width="6.5546875" style="25" customWidth="1"/>
    <col min="3600" max="3600" width="6.88671875" style="25" bestFit="1" customWidth="1"/>
    <col min="3601" max="3602" width="6.33203125" style="25" bestFit="1" customWidth="1"/>
    <col min="3603" max="3603" width="6.6640625" style="25" bestFit="1" customWidth="1"/>
    <col min="3604" max="3604" width="1.44140625" style="25" customWidth="1"/>
    <col min="3605" max="3605" width="6.44140625" style="25" customWidth="1"/>
    <col min="3606" max="3606" width="6.6640625" style="25" bestFit="1" customWidth="1"/>
    <col min="3607" max="3607" width="8.88671875" style="25" bestFit="1" customWidth="1"/>
    <col min="3608" max="3608" width="6.5546875" style="25" customWidth="1"/>
    <col min="3609" max="3609" width="6.109375" style="25" customWidth="1"/>
    <col min="3610" max="3610" width="5.6640625" style="25" customWidth="1"/>
    <col min="3611" max="3611" width="7.5546875" style="25" customWidth="1"/>
    <col min="3612" max="3612" width="8.5546875" style="25" bestFit="1" customWidth="1"/>
    <col min="3613" max="3613" width="5.88671875" style="25" customWidth="1"/>
    <col min="3614" max="3614" width="1.5546875" style="25" customWidth="1"/>
    <col min="3615" max="3849" width="9.109375" style="25"/>
    <col min="3850" max="3850" width="2.33203125" style="25" customWidth="1"/>
    <col min="3851" max="3851" width="5.6640625" style="25" customWidth="1"/>
    <col min="3852" max="3852" width="6.44140625" style="25" bestFit="1" customWidth="1"/>
    <col min="3853" max="3853" width="18.109375" style="25" customWidth="1"/>
    <col min="3854" max="3854" width="20" style="25" customWidth="1"/>
    <col min="3855" max="3855" width="6.5546875" style="25" customWidth="1"/>
    <col min="3856" max="3856" width="6.88671875" style="25" bestFit="1" customWidth="1"/>
    <col min="3857" max="3858" width="6.33203125" style="25" bestFit="1" customWidth="1"/>
    <col min="3859" max="3859" width="6.6640625" style="25" bestFit="1" customWidth="1"/>
    <col min="3860" max="3860" width="1.44140625" style="25" customWidth="1"/>
    <col min="3861" max="3861" width="6.44140625" style="25" customWidth="1"/>
    <col min="3862" max="3862" width="6.6640625" style="25" bestFit="1" customWidth="1"/>
    <col min="3863" max="3863" width="8.88671875" style="25" bestFit="1" customWidth="1"/>
    <col min="3864" max="3864" width="6.5546875" style="25" customWidth="1"/>
    <col min="3865" max="3865" width="6.109375" style="25" customWidth="1"/>
    <col min="3866" max="3866" width="5.6640625" style="25" customWidth="1"/>
    <col min="3867" max="3867" width="7.5546875" style="25" customWidth="1"/>
    <col min="3868" max="3868" width="8.5546875" style="25" bestFit="1" customWidth="1"/>
    <col min="3869" max="3869" width="5.88671875" style="25" customWidth="1"/>
    <col min="3870" max="3870" width="1.5546875" style="25" customWidth="1"/>
    <col min="3871" max="4105" width="9.109375" style="25"/>
    <col min="4106" max="4106" width="2.33203125" style="25" customWidth="1"/>
    <col min="4107" max="4107" width="5.6640625" style="25" customWidth="1"/>
    <col min="4108" max="4108" width="6.44140625" style="25" bestFit="1" customWidth="1"/>
    <col min="4109" max="4109" width="18.109375" style="25" customWidth="1"/>
    <col min="4110" max="4110" width="20" style="25" customWidth="1"/>
    <col min="4111" max="4111" width="6.5546875" style="25" customWidth="1"/>
    <col min="4112" max="4112" width="6.88671875" style="25" bestFit="1" customWidth="1"/>
    <col min="4113" max="4114" width="6.33203125" style="25" bestFit="1" customWidth="1"/>
    <col min="4115" max="4115" width="6.6640625" style="25" bestFit="1" customWidth="1"/>
    <col min="4116" max="4116" width="1.44140625" style="25" customWidth="1"/>
    <col min="4117" max="4117" width="6.44140625" style="25" customWidth="1"/>
    <col min="4118" max="4118" width="6.6640625" style="25" bestFit="1" customWidth="1"/>
    <col min="4119" max="4119" width="8.88671875" style="25" bestFit="1" customWidth="1"/>
    <col min="4120" max="4120" width="6.5546875" style="25" customWidth="1"/>
    <col min="4121" max="4121" width="6.109375" style="25" customWidth="1"/>
    <col min="4122" max="4122" width="5.6640625" style="25" customWidth="1"/>
    <col min="4123" max="4123" width="7.5546875" style="25" customWidth="1"/>
    <col min="4124" max="4124" width="8.5546875" style="25" bestFit="1" customWidth="1"/>
    <col min="4125" max="4125" width="5.88671875" style="25" customWidth="1"/>
    <col min="4126" max="4126" width="1.5546875" style="25" customWidth="1"/>
    <col min="4127" max="4361" width="9.109375" style="25"/>
    <col min="4362" max="4362" width="2.33203125" style="25" customWidth="1"/>
    <col min="4363" max="4363" width="5.6640625" style="25" customWidth="1"/>
    <col min="4364" max="4364" width="6.44140625" style="25" bestFit="1" customWidth="1"/>
    <col min="4365" max="4365" width="18.109375" style="25" customWidth="1"/>
    <col min="4366" max="4366" width="20" style="25" customWidth="1"/>
    <col min="4367" max="4367" width="6.5546875" style="25" customWidth="1"/>
    <col min="4368" max="4368" width="6.88671875" style="25" bestFit="1" customWidth="1"/>
    <col min="4369" max="4370" width="6.33203125" style="25" bestFit="1" customWidth="1"/>
    <col min="4371" max="4371" width="6.6640625" style="25" bestFit="1" customWidth="1"/>
    <col min="4372" max="4372" width="1.44140625" style="25" customWidth="1"/>
    <col min="4373" max="4373" width="6.44140625" style="25" customWidth="1"/>
    <col min="4374" max="4374" width="6.6640625" style="25" bestFit="1" customWidth="1"/>
    <col min="4375" max="4375" width="8.88671875" style="25" bestFit="1" customWidth="1"/>
    <col min="4376" max="4376" width="6.5546875" style="25" customWidth="1"/>
    <col min="4377" max="4377" width="6.109375" style="25" customWidth="1"/>
    <col min="4378" max="4378" width="5.6640625" style="25" customWidth="1"/>
    <col min="4379" max="4379" width="7.5546875" style="25" customWidth="1"/>
    <col min="4380" max="4380" width="8.5546875" style="25" bestFit="1" customWidth="1"/>
    <col min="4381" max="4381" width="5.88671875" style="25" customWidth="1"/>
    <col min="4382" max="4382" width="1.5546875" style="25" customWidth="1"/>
    <col min="4383" max="4617" width="9.109375" style="25"/>
    <col min="4618" max="4618" width="2.33203125" style="25" customWidth="1"/>
    <col min="4619" max="4619" width="5.6640625" style="25" customWidth="1"/>
    <col min="4620" max="4620" width="6.44140625" style="25" bestFit="1" customWidth="1"/>
    <col min="4621" max="4621" width="18.109375" style="25" customWidth="1"/>
    <col min="4622" max="4622" width="20" style="25" customWidth="1"/>
    <col min="4623" max="4623" width="6.5546875" style="25" customWidth="1"/>
    <col min="4624" max="4624" width="6.88671875" style="25" bestFit="1" customWidth="1"/>
    <col min="4625" max="4626" width="6.33203125" style="25" bestFit="1" customWidth="1"/>
    <col min="4627" max="4627" width="6.6640625" style="25" bestFit="1" customWidth="1"/>
    <col min="4628" max="4628" width="1.44140625" style="25" customWidth="1"/>
    <col min="4629" max="4629" width="6.44140625" style="25" customWidth="1"/>
    <col min="4630" max="4630" width="6.6640625" style="25" bestFit="1" customWidth="1"/>
    <col min="4631" max="4631" width="8.88671875" style="25" bestFit="1" customWidth="1"/>
    <col min="4632" max="4632" width="6.5546875" style="25" customWidth="1"/>
    <col min="4633" max="4633" width="6.109375" style="25" customWidth="1"/>
    <col min="4634" max="4634" width="5.6640625" style="25" customWidth="1"/>
    <col min="4635" max="4635" width="7.5546875" style="25" customWidth="1"/>
    <col min="4636" max="4636" width="8.5546875" style="25" bestFit="1" customWidth="1"/>
    <col min="4637" max="4637" width="5.88671875" style="25" customWidth="1"/>
    <col min="4638" max="4638" width="1.5546875" style="25" customWidth="1"/>
    <col min="4639" max="4873" width="9.109375" style="25"/>
    <col min="4874" max="4874" width="2.33203125" style="25" customWidth="1"/>
    <col min="4875" max="4875" width="5.6640625" style="25" customWidth="1"/>
    <col min="4876" max="4876" width="6.44140625" style="25" bestFit="1" customWidth="1"/>
    <col min="4877" max="4877" width="18.109375" style="25" customWidth="1"/>
    <col min="4878" max="4878" width="20" style="25" customWidth="1"/>
    <col min="4879" max="4879" width="6.5546875" style="25" customWidth="1"/>
    <col min="4880" max="4880" width="6.88671875" style="25" bestFit="1" customWidth="1"/>
    <col min="4881" max="4882" width="6.33203125" style="25" bestFit="1" customWidth="1"/>
    <col min="4883" max="4883" width="6.6640625" style="25" bestFit="1" customWidth="1"/>
    <col min="4884" max="4884" width="1.44140625" style="25" customWidth="1"/>
    <col min="4885" max="4885" width="6.44140625" style="25" customWidth="1"/>
    <col min="4886" max="4886" width="6.6640625" style="25" bestFit="1" customWidth="1"/>
    <col min="4887" max="4887" width="8.88671875" style="25" bestFit="1" customWidth="1"/>
    <col min="4888" max="4888" width="6.5546875" style="25" customWidth="1"/>
    <col min="4889" max="4889" width="6.109375" style="25" customWidth="1"/>
    <col min="4890" max="4890" width="5.6640625" style="25" customWidth="1"/>
    <col min="4891" max="4891" width="7.5546875" style="25" customWidth="1"/>
    <col min="4892" max="4892" width="8.5546875" style="25" bestFit="1" customWidth="1"/>
    <col min="4893" max="4893" width="5.88671875" style="25" customWidth="1"/>
    <col min="4894" max="4894" width="1.5546875" style="25" customWidth="1"/>
    <col min="4895" max="5129" width="9.109375" style="25"/>
    <col min="5130" max="5130" width="2.33203125" style="25" customWidth="1"/>
    <col min="5131" max="5131" width="5.6640625" style="25" customWidth="1"/>
    <col min="5132" max="5132" width="6.44140625" style="25" bestFit="1" customWidth="1"/>
    <col min="5133" max="5133" width="18.109375" style="25" customWidth="1"/>
    <col min="5134" max="5134" width="20" style="25" customWidth="1"/>
    <col min="5135" max="5135" width="6.5546875" style="25" customWidth="1"/>
    <col min="5136" max="5136" width="6.88671875" style="25" bestFit="1" customWidth="1"/>
    <col min="5137" max="5138" width="6.33203125" style="25" bestFit="1" customWidth="1"/>
    <col min="5139" max="5139" width="6.6640625" style="25" bestFit="1" customWidth="1"/>
    <col min="5140" max="5140" width="1.44140625" style="25" customWidth="1"/>
    <col min="5141" max="5141" width="6.44140625" style="25" customWidth="1"/>
    <col min="5142" max="5142" width="6.6640625" style="25" bestFit="1" customWidth="1"/>
    <col min="5143" max="5143" width="8.88671875" style="25" bestFit="1" customWidth="1"/>
    <col min="5144" max="5144" width="6.5546875" style="25" customWidth="1"/>
    <col min="5145" max="5145" width="6.109375" style="25" customWidth="1"/>
    <col min="5146" max="5146" width="5.6640625" style="25" customWidth="1"/>
    <col min="5147" max="5147" width="7.5546875" style="25" customWidth="1"/>
    <col min="5148" max="5148" width="8.5546875" style="25" bestFit="1" customWidth="1"/>
    <col min="5149" max="5149" width="5.88671875" style="25" customWidth="1"/>
    <col min="5150" max="5150" width="1.5546875" style="25" customWidth="1"/>
    <col min="5151" max="5385" width="9.109375" style="25"/>
    <col min="5386" max="5386" width="2.33203125" style="25" customWidth="1"/>
    <col min="5387" max="5387" width="5.6640625" style="25" customWidth="1"/>
    <col min="5388" max="5388" width="6.44140625" style="25" bestFit="1" customWidth="1"/>
    <col min="5389" max="5389" width="18.109375" style="25" customWidth="1"/>
    <col min="5390" max="5390" width="20" style="25" customWidth="1"/>
    <col min="5391" max="5391" width="6.5546875" style="25" customWidth="1"/>
    <col min="5392" max="5392" width="6.88671875" style="25" bestFit="1" customWidth="1"/>
    <col min="5393" max="5394" width="6.33203125" style="25" bestFit="1" customWidth="1"/>
    <col min="5395" max="5395" width="6.6640625" style="25" bestFit="1" customWidth="1"/>
    <col min="5396" max="5396" width="1.44140625" style="25" customWidth="1"/>
    <col min="5397" max="5397" width="6.44140625" style="25" customWidth="1"/>
    <col min="5398" max="5398" width="6.6640625" style="25" bestFit="1" customWidth="1"/>
    <col min="5399" max="5399" width="8.88671875" style="25" bestFit="1" customWidth="1"/>
    <col min="5400" max="5400" width="6.5546875" style="25" customWidth="1"/>
    <col min="5401" max="5401" width="6.109375" style="25" customWidth="1"/>
    <col min="5402" max="5402" width="5.6640625" style="25" customWidth="1"/>
    <col min="5403" max="5403" width="7.5546875" style="25" customWidth="1"/>
    <col min="5404" max="5404" width="8.5546875" style="25" bestFit="1" customWidth="1"/>
    <col min="5405" max="5405" width="5.88671875" style="25" customWidth="1"/>
    <col min="5406" max="5406" width="1.5546875" style="25" customWidth="1"/>
    <col min="5407" max="5641" width="9.109375" style="25"/>
    <col min="5642" max="5642" width="2.33203125" style="25" customWidth="1"/>
    <col min="5643" max="5643" width="5.6640625" style="25" customWidth="1"/>
    <col min="5644" max="5644" width="6.44140625" style="25" bestFit="1" customWidth="1"/>
    <col min="5645" max="5645" width="18.109375" style="25" customWidth="1"/>
    <col min="5646" max="5646" width="20" style="25" customWidth="1"/>
    <col min="5647" max="5647" width="6.5546875" style="25" customWidth="1"/>
    <col min="5648" max="5648" width="6.88671875" style="25" bestFit="1" customWidth="1"/>
    <col min="5649" max="5650" width="6.33203125" style="25" bestFit="1" customWidth="1"/>
    <col min="5651" max="5651" width="6.6640625" style="25" bestFit="1" customWidth="1"/>
    <col min="5652" max="5652" width="1.44140625" style="25" customWidth="1"/>
    <col min="5653" max="5653" width="6.44140625" style="25" customWidth="1"/>
    <col min="5654" max="5654" width="6.6640625" style="25" bestFit="1" customWidth="1"/>
    <col min="5655" max="5655" width="8.88671875" style="25" bestFit="1" customWidth="1"/>
    <col min="5656" max="5656" width="6.5546875" style="25" customWidth="1"/>
    <col min="5657" max="5657" width="6.109375" style="25" customWidth="1"/>
    <col min="5658" max="5658" width="5.6640625" style="25" customWidth="1"/>
    <col min="5659" max="5659" width="7.5546875" style="25" customWidth="1"/>
    <col min="5660" max="5660" width="8.5546875" style="25" bestFit="1" customWidth="1"/>
    <col min="5661" max="5661" width="5.88671875" style="25" customWidth="1"/>
    <col min="5662" max="5662" width="1.5546875" style="25" customWidth="1"/>
    <col min="5663" max="5897" width="9.109375" style="25"/>
    <col min="5898" max="5898" width="2.33203125" style="25" customWidth="1"/>
    <col min="5899" max="5899" width="5.6640625" style="25" customWidth="1"/>
    <col min="5900" max="5900" width="6.44140625" style="25" bestFit="1" customWidth="1"/>
    <col min="5901" max="5901" width="18.109375" style="25" customWidth="1"/>
    <col min="5902" max="5902" width="20" style="25" customWidth="1"/>
    <col min="5903" max="5903" width="6.5546875" style="25" customWidth="1"/>
    <col min="5904" max="5904" width="6.88671875" style="25" bestFit="1" customWidth="1"/>
    <col min="5905" max="5906" width="6.33203125" style="25" bestFit="1" customWidth="1"/>
    <col min="5907" max="5907" width="6.6640625" style="25" bestFit="1" customWidth="1"/>
    <col min="5908" max="5908" width="1.44140625" style="25" customWidth="1"/>
    <col min="5909" max="5909" width="6.44140625" style="25" customWidth="1"/>
    <col min="5910" max="5910" width="6.6640625" style="25" bestFit="1" customWidth="1"/>
    <col min="5911" max="5911" width="8.88671875" style="25" bestFit="1" customWidth="1"/>
    <col min="5912" max="5912" width="6.5546875" style="25" customWidth="1"/>
    <col min="5913" max="5913" width="6.109375" style="25" customWidth="1"/>
    <col min="5914" max="5914" width="5.6640625" style="25" customWidth="1"/>
    <col min="5915" max="5915" width="7.5546875" style="25" customWidth="1"/>
    <col min="5916" max="5916" width="8.5546875" style="25" bestFit="1" customWidth="1"/>
    <col min="5917" max="5917" width="5.88671875" style="25" customWidth="1"/>
    <col min="5918" max="5918" width="1.5546875" style="25" customWidth="1"/>
    <col min="5919" max="6153" width="9.109375" style="25"/>
    <col min="6154" max="6154" width="2.33203125" style="25" customWidth="1"/>
    <col min="6155" max="6155" width="5.6640625" style="25" customWidth="1"/>
    <col min="6156" max="6156" width="6.44140625" style="25" bestFit="1" customWidth="1"/>
    <col min="6157" max="6157" width="18.109375" style="25" customWidth="1"/>
    <col min="6158" max="6158" width="20" style="25" customWidth="1"/>
    <col min="6159" max="6159" width="6.5546875" style="25" customWidth="1"/>
    <col min="6160" max="6160" width="6.88671875" style="25" bestFit="1" customWidth="1"/>
    <col min="6161" max="6162" width="6.33203125" style="25" bestFit="1" customWidth="1"/>
    <col min="6163" max="6163" width="6.6640625" style="25" bestFit="1" customWidth="1"/>
    <col min="6164" max="6164" width="1.44140625" style="25" customWidth="1"/>
    <col min="6165" max="6165" width="6.44140625" style="25" customWidth="1"/>
    <col min="6166" max="6166" width="6.6640625" style="25" bestFit="1" customWidth="1"/>
    <col min="6167" max="6167" width="8.88671875" style="25" bestFit="1" customWidth="1"/>
    <col min="6168" max="6168" width="6.5546875" style="25" customWidth="1"/>
    <col min="6169" max="6169" width="6.109375" style="25" customWidth="1"/>
    <col min="6170" max="6170" width="5.6640625" style="25" customWidth="1"/>
    <col min="6171" max="6171" width="7.5546875" style="25" customWidth="1"/>
    <col min="6172" max="6172" width="8.5546875" style="25" bestFit="1" customWidth="1"/>
    <col min="6173" max="6173" width="5.88671875" style="25" customWidth="1"/>
    <col min="6174" max="6174" width="1.5546875" style="25" customWidth="1"/>
    <col min="6175" max="6409" width="9.109375" style="25"/>
    <col min="6410" max="6410" width="2.33203125" style="25" customWidth="1"/>
    <col min="6411" max="6411" width="5.6640625" style="25" customWidth="1"/>
    <col min="6412" max="6412" width="6.44140625" style="25" bestFit="1" customWidth="1"/>
    <col min="6413" max="6413" width="18.109375" style="25" customWidth="1"/>
    <col min="6414" max="6414" width="20" style="25" customWidth="1"/>
    <col min="6415" max="6415" width="6.5546875" style="25" customWidth="1"/>
    <col min="6416" max="6416" width="6.88671875" style="25" bestFit="1" customWidth="1"/>
    <col min="6417" max="6418" width="6.33203125" style="25" bestFit="1" customWidth="1"/>
    <col min="6419" max="6419" width="6.6640625" style="25" bestFit="1" customWidth="1"/>
    <col min="6420" max="6420" width="1.44140625" style="25" customWidth="1"/>
    <col min="6421" max="6421" width="6.44140625" style="25" customWidth="1"/>
    <col min="6422" max="6422" width="6.6640625" style="25" bestFit="1" customWidth="1"/>
    <col min="6423" max="6423" width="8.88671875" style="25" bestFit="1" customWidth="1"/>
    <col min="6424" max="6424" width="6.5546875" style="25" customWidth="1"/>
    <col min="6425" max="6425" width="6.109375" style="25" customWidth="1"/>
    <col min="6426" max="6426" width="5.6640625" style="25" customWidth="1"/>
    <col min="6427" max="6427" width="7.5546875" style="25" customWidth="1"/>
    <col min="6428" max="6428" width="8.5546875" style="25" bestFit="1" customWidth="1"/>
    <col min="6429" max="6429" width="5.88671875" style="25" customWidth="1"/>
    <col min="6430" max="6430" width="1.5546875" style="25" customWidth="1"/>
    <col min="6431" max="6665" width="9.109375" style="25"/>
    <col min="6666" max="6666" width="2.33203125" style="25" customWidth="1"/>
    <col min="6667" max="6667" width="5.6640625" style="25" customWidth="1"/>
    <col min="6668" max="6668" width="6.44140625" style="25" bestFit="1" customWidth="1"/>
    <col min="6669" max="6669" width="18.109375" style="25" customWidth="1"/>
    <col min="6670" max="6670" width="20" style="25" customWidth="1"/>
    <col min="6671" max="6671" width="6.5546875" style="25" customWidth="1"/>
    <col min="6672" max="6672" width="6.88671875" style="25" bestFit="1" customWidth="1"/>
    <col min="6673" max="6674" width="6.33203125" style="25" bestFit="1" customWidth="1"/>
    <col min="6675" max="6675" width="6.6640625" style="25" bestFit="1" customWidth="1"/>
    <col min="6676" max="6676" width="1.44140625" style="25" customWidth="1"/>
    <col min="6677" max="6677" width="6.44140625" style="25" customWidth="1"/>
    <col min="6678" max="6678" width="6.6640625" style="25" bestFit="1" customWidth="1"/>
    <col min="6679" max="6679" width="8.88671875" style="25" bestFit="1" customWidth="1"/>
    <col min="6680" max="6680" width="6.5546875" style="25" customWidth="1"/>
    <col min="6681" max="6681" width="6.109375" style="25" customWidth="1"/>
    <col min="6682" max="6682" width="5.6640625" style="25" customWidth="1"/>
    <col min="6683" max="6683" width="7.5546875" style="25" customWidth="1"/>
    <col min="6684" max="6684" width="8.5546875" style="25" bestFit="1" customWidth="1"/>
    <col min="6685" max="6685" width="5.88671875" style="25" customWidth="1"/>
    <col min="6686" max="6686" width="1.5546875" style="25" customWidth="1"/>
    <col min="6687" max="6921" width="9.109375" style="25"/>
    <col min="6922" max="6922" width="2.33203125" style="25" customWidth="1"/>
    <col min="6923" max="6923" width="5.6640625" style="25" customWidth="1"/>
    <col min="6924" max="6924" width="6.44140625" style="25" bestFit="1" customWidth="1"/>
    <col min="6925" max="6925" width="18.109375" style="25" customWidth="1"/>
    <col min="6926" max="6926" width="20" style="25" customWidth="1"/>
    <col min="6927" max="6927" width="6.5546875" style="25" customWidth="1"/>
    <col min="6928" max="6928" width="6.88671875" style="25" bestFit="1" customWidth="1"/>
    <col min="6929" max="6930" width="6.33203125" style="25" bestFit="1" customWidth="1"/>
    <col min="6931" max="6931" width="6.6640625" style="25" bestFit="1" customWidth="1"/>
    <col min="6932" max="6932" width="1.44140625" style="25" customWidth="1"/>
    <col min="6933" max="6933" width="6.44140625" style="25" customWidth="1"/>
    <col min="6934" max="6934" width="6.6640625" style="25" bestFit="1" customWidth="1"/>
    <col min="6935" max="6935" width="8.88671875" style="25" bestFit="1" customWidth="1"/>
    <col min="6936" max="6936" width="6.5546875" style="25" customWidth="1"/>
    <col min="6937" max="6937" width="6.109375" style="25" customWidth="1"/>
    <col min="6938" max="6938" width="5.6640625" style="25" customWidth="1"/>
    <col min="6939" max="6939" width="7.5546875" style="25" customWidth="1"/>
    <col min="6940" max="6940" width="8.5546875" style="25" bestFit="1" customWidth="1"/>
    <col min="6941" max="6941" width="5.88671875" style="25" customWidth="1"/>
    <col min="6942" max="6942" width="1.5546875" style="25" customWidth="1"/>
    <col min="6943" max="7177" width="9.109375" style="25"/>
    <col min="7178" max="7178" width="2.33203125" style="25" customWidth="1"/>
    <col min="7179" max="7179" width="5.6640625" style="25" customWidth="1"/>
    <col min="7180" max="7180" width="6.44140625" style="25" bestFit="1" customWidth="1"/>
    <col min="7181" max="7181" width="18.109375" style="25" customWidth="1"/>
    <col min="7182" max="7182" width="20" style="25" customWidth="1"/>
    <col min="7183" max="7183" width="6.5546875" style="25" customWidth="1"/>
    <col min="7184" max="7184" width="6.88671875" style="25" bestFit="1" customWidth="1"/>
    <col min="7185" max="7186" width="6.33203125" style="25" bestFit="1" customWidth="1"/>
    <col min="7187" max="7187" width="6.6640625" style="25" bestFit="1" customWidth="1"/>
    <col min="7188" max="7188" width="1.44140625" style="25" customWidth="1"/>
    <col min="7189" max="7189" width="6.44140625" style="25" customWidth="1"/>
    <col min="7190" max="7190" width="6.6640625" style="25" bestFit="1" customWidth="1"/>
    <col min="7191" max="7191" width="8.88671875" style="25" bestFit="1" customWidth="1"/>
    <col min="7192" max="7192" width="6.5546875" style="25" customWidth="1"/>
    <col min="7193" max="7193" width="6.109375" style="25" customWidth="1"/>
    <col min="7194" max="7194" width="5.6640625" style="25" customWidth="1"/>
    <col min="7195" max="7195" width="7.5546875" style="25" customWidth="1"/>
    <col min="7196" max="7196" width="8.5546875" style="25" bestFit="1" customWidth="1"/>
    <col min="7197" max="7197" width="5.88671875" style="25" customWidth="1"/>
    <col min="7198" max="7198" width="1.5546875" style="25" customWidth="1"/>
    <col min="7199" max="7433" width="9.109375" style="25"/>
    <col min="7434" max="7434" width="2.33203125" style="25" customWidth="1"/>
    <col min="7435" max="7435" width="5.6640625" style="25" customWidth="1"/>
    <col min="7436" max="7436" width="6.44140625" style="25" bestFit="1" customWidth="1"/>
    <col min="7437" max="7437" width="18.109375" style="25" customWidth="1"/>
    <col min="7438" max="7438" width="20" style="25" customWidth="1"/>
    <col min="7439" max="7439" width="6.5546875" style="25" customWidth="1"/>
    <col min="7440" max="7440" width="6.88671875" style="25" bestFit="1" customWidth="1"/>
    <col min="7441" max="7442" width="6.33203125" style="25" bestFit="1" customWidth="1"/>
    <col min="7443" max="7443" width="6.6640625" style="25" bestFit="1" customWidth="1"/>
    <col min="7444" max="7444" width="1.44140625" style="25" customWidth="1"/>
    <col min="7445" max="7445" width="6.44140625" style="25" customWidth="1"/>
    <col min="7446" max="7446" width="6.6640625" style="25" bestFit="1" customWidth="1"/>
    <col min="7447" max="7447" width="8.88671875" style="25" bestFit="1" customWidth="1"/>
    <col min="7448" max="7448" width="6.5546875" style="25" customWidth="1"/>
    <col min="7449" max="7449" width="6.109375" style="25" customWidth="1"/>
    <col min="7450" max="7450" width="5.6640625" style="25" customWidth="1"/>
    <col min="7451" max="7451" width="7.5546875" style="25" customWidth="1"/>
    <col min="7452" max="7452" width="8.5546875" style="25" bestFit="1" customWidth="1"/>
    <col min="7453" max="7453" width="5.88671875" style="25" customWidth="1"/>
    <col min="7454" max="7454" width="1.5546875" style="25" customWidth="1"/>
    <col min="7455" max="7689" width="9.109375" style="25"/>
    <col min="7690" max="7690" width="2.33203125" style="25" customWidth="1"/>
    <col min="7691" max="7691" width="5.6640625" style="25" customWidth="1"/>
    <col min="7692" max="7692" width="6.44140625" style="25" bestFit="1" customWidth="1"/>
    <col min="7693" max="7693" width="18.109375" style="25" customWidth="1"/>
    <col min="7694" max="7694" width="20" style="25" customWidth="1"/>
    <col min="7695" max="7695" width="6.5546875" style="25" customWidth="1"/>
    <col min="7696" max="7696" width="6.88671875" style="25" bestFit="1" customWidth="1"/>
    <col min="7697" max="7698" width="6.33203125" style="25" bestFit="1" customWidth="1"/>
    <col min="7699" max="7699" width="6.6640625" style="25" bestFit="1" customWidth="1"/>
    <col min="7700" max="7700" width="1.44140625" style="25" customWidth="1"/>
    <col min="7701" max="7701" width="6.44140625" style="25" customWidth="1"/>
    <col min="7702" max="7702" width="6.6640625" style="25" bestFit="1" customWidth="1"/>
    <col min="7703" max="7703" width="8.88671875" style="25" bestFit="1" customWidth="1"/>
    <col min="7704" max="7704" width="6.5546875" style="25" customWidth="1"/>
    <col min="7705" max="7705" width="6.109375" style="25" customWidth="1"/>
    <col min="7706" max="7706" width="5.6640625" style="25" customWidth="1"/>
    <col min="7707" max="7707" width="7.5546875" style="25" customWidth="1"/>
    <col min="7708" max="7708" width="8.5546875" style="25" bestFit="1" customWidth="1"/>
    <col min="7709" max="7709" width="5.88671875" style="25" customWidth="1"/>
    <col min="7710" max="7710" width="1.5546875" style="25" customWidth="1"/>
    <col min="7711" max="7945" width="9.109375" style="25"/>
    <col min="7946" max="7946" width="2.33203125" style="25" customWidth="1"/>
    <col min="7947" max="7947" width="5.6640625" style="25" customWidth="1"/>
    <col min="7948" max="7948" width="6.44140625" style="25" bestFit="1" customWidth="1"/>
    <col min="7949" max="7949" width="18.109375" style="25" customWidth="1"/>
    <col min="7950" max="7950" width="20" style="25" customWidth="1"/>
    <col min="7951" max="7951" width="6.5546875" style="25" customWidth="1"/>
    <col min="7952" max="7952" width="6.88671875" style="25" bestFit="1" customWidth="1"/>
    <col min="7953" max="7954" width="6.33203125" style="25" bestFit="1" customWidth="1"/>
    <col min="7955" max="7955" width="6.6640625" style="25" bestFit="1" customWidth="1"/>
    <col min="7956" max="7956" width="1.44140625" style="25" customWidth="1"/>
    <col min="7957" max="7957" width="6.44140625" style="25" customWidth="1"/>
    <col min="7958" max="7958" width="6.6640625" style="25" bestFit="1" customWidth="1"/>
    <col min="7959" max="7959" width="8.88671875" style="25" bestFit="1" customWidth="1"/>
    <col min="7960" max="7960" width="6.5546875" style="25" customWidth="1"/>
    <col min="7961" max="7961" width="6.109375" style="25" customWidth="1"/>
    <col min="7962" max="7962" width="5.6640625" style="25" customWidth="1"/>
    <col min="7963" max="7963" width="7.5546875" style="25" customWidth="1"/>
    <col min="7964" max="7964" width="8.5546875" style="25" bestFit="1" customWidth="1"/>
    <col min="7965" max="7965" width="5.88671875" style="25" customWidth="1"/>
    <col min="7966" max="7966" width="1.5546875" style="25" customWidth="1"/>
    <col min="7967" max="8201" width="9.109375" style="25"/>
    <col min="8202" max="8202" width="2.33203125" style="25" customWidth="1"/>
    <col min="8203" max="8203" width="5.6640625" style="25" customWidth="1"/>
    <col min="8204" max="8204" width="6.44140625" style="25" bestFit="1" customWidth="1"/>
    <col min="8205" max="8205" width="18.109375" style="25" customWidth="1"/>
    <col min="8206" max="8206" width="20" style="25" customWidth="1"/>
    <col min="8207" max="8207" width="6.5546875" style="25" customWidth="1"/>
    <col min="8208" max="8208" width="6.88671875" style="25" bestFit="1" customWidth="1"/>
    <col min="8209" max="8210" width="6.33203125" style="25" bestFit="1" customWidth="1"/>
    <col min="8211" max="8211" width="6.6640625" style="25" bestFit="1" customWidth="1"/>
    <col min="8212" max="8212" width="1.44140625" style="25" customWidth="1"/>
    <col min="8213" max="8213" width="6.44140625" style="25" customWidth="1"/>
    <col min="8214" max="8214" width="6.6640625" style="25" bestFit="1" customWidth="1"/>
    <col min="8215" max="8215" width="8.88671875" style="25" bestFit="1" customWidth="1"/>
    <col min="8216" max="8216" width="6.5546875" style="25" customWidth="1"/>
    <col min="8217" max="8217" width="6.109375" style="25" customWidth="1"/>
    <col min="8218" max="8218" width="5.6640625" style="25" customWidth="1"/>
    <col min="8219" max="8219" width="7.5546875" style="25" customWidth="1"/>
    <col min="8220" max="8220" width="8.5546875" style="25" bestFit="1" customWidth="1"/>
    <col min="8221" max="8221" width="5.88671875" style="25" customWidth="1"/>
    <col min="8222" max="8222" width="1.5546875" style="25" customWidth="1"/>
    <col min="8223" max="8457" width="9.109375" style="25"/>
    <col min="8458" max="8458" width="2.33203125" style="25" customWidth="1"/>
    <col min="8459" max="8459" width="5.6640625" style="25" customWidth="1"/>
    <col min="8460" max="8460" width="6.44140625" style="25" bestFit="1" customWidth="1"/>
    <col min="8461" max="8461" width="18.109375" style="25" customWidth="1"/>
    <col min="8462" max="8462" width="20" style="25" customWidth="1"/>
    <col min="8463" max="8463" width="6.5546875" style="25" customWidth="1"/>
    <col min="8464" max="8464" width="6.88671875" style="25" bestFit="1" customWidth="1"/>
    <col min="8465" max="8466" width="6.33203125" style="25" bestFit="1" customWidth="1"/>
    <col min="8467" max="8467" width="6.6640625" style="25" bestFit="1" customWidth="1"/>
    <col min="8468" max="8468" width="1.44140625" style="25" customWidth="1"/>
    <col min="8469" max="8469" width="6.44140625" style="25" customWidth="1"/>
    <col min="8470" max="8470" width="6.6640625" style="25" bestFit="1" customWidth="1"/>
    <col min="8471" max="8471" width="8.88671875" style="25" bestFit="1" customWidth="1"/>
    <col min="8472" max="8472" width="6.5546875" style="25" customWidth="1"/>
    <col min="8473" max="8473" width="6.109375" style="25" customWidth="1"/>
    <col min="8474" max="8474" width="5.6640625" style="25" customWidth="1"/>
    <col min="8475" max="8475" width="7.5546875" style="25" customWidth="1"/>
    <col min="8476" max="8476" width="8.5546875" style="25" bestFit="1" customWidth="1"/>
    <col min="8477" max="8477" width="5.88671875" style="25" customWidth="1"/>
    <col min="8478" max="8478" width="1.5546875" style="25" customWidth="1"/>
    <col min="8479" max="8713" width="9.109375" style="25"/>
    <col min="8714" max="8714" width="2.33203125" style="25" customWidth="1"/>
    <col min="8715" max="8715" width="5.6640625" style="25" customWidth="1"/>
    <col min="8716" max="8716" width="6.44140625" style="25" bestFit="1" customWidth="1"/>
    <col min="8717" max="8717" width="18.109375" style="25" customWidth="1"/>
    <col min="8718" max="8718" width="20" style="25" customWidth="1"/>
    <col min="8719" max="8719" width="6.5546875" style="25" customWidth="1"/>
    <col min="8720" max="8720" width="6.88671875" style="25" bestFit="1" customWidth="1"/>
    <col min="8721" max="8722" width="6.33203125" style="25" bestFit="1" customWidth="1"/>
    <col min="8723" max="8723" width="6.6640625" style="25" bestFit="1" customWidth="1"/>
    <col min="8724" max="8724" width="1.44140625" style="25" customWidth="1"/>
    <col min="8725" max="8725" width="6.44140625" style="25" customWidth="1"/>
    <col min="8726" max="8726" width="6.6640625" style="25" bestFit="1" customWidth="1"/>
    <col min="8727" max="8727" width="8.88671875" style="25" bestFit="1" customWidth="1"/>
    <col min="8728" max="8728" width="6.5546875" style="25" customWidth="1"/>
    <col min="8729" max="8729" width="6.109375" style="25" customWidth="1"/>
    <col min="8730" max="8730" width="5.6640625" style="25" customWidth="1"/>
    <col min="8731" max="8731" width="7.5546875" style="25" customWidth="1"/>
    <col min="8732" max="8732" width="8.5546875" style="25" bestFit="1" customWidth="1"/>
    <col min="8733" max="8733" width="5.88671875" style="25" customWidth="1"/>
    <col min="8734" max="8734" width="1.5546875" style="25" customWidth="1"/>
    <col min="8735" max="8969" width="9.109375" style="25"/>
    <col min="8970" max="8970" width="2.33203125" style="25" customWidth="1"/>
    <col min="8971" max="8971" width="5.6640625" style="25" customWidth="1"/>
    <col min="8972" max="8972" width="6.44140625" style="25" bestFit="1" customWidth="1"/>
    <col min="8973" max="8973" width="18.109375" style="25" customWidth="1"/>
    <col min="8974" max="8974" width="20" style="25" customWidth="1"/>
    <col min="8975" max="8975" width="6.5546875" style="25" customWidth="1"/>
    <col min="8976" max="8976" width="6.88671875" style="25" bestFit="1" customWidth="1"/>
    <col min="8977" max="8978" width="6.33203125" style="25" bestFit="1" customWidth="1"/>
    <col min="8979" max="8979" width="6.6640625" style="25" bestFit="1" customWidth="1"/>
    <col min="8980" max="8980" width="1.44140625" style="25" customWidth="1"/>
    <col min="8981" max="8981" width="6.44140625" style="25" customWidth="1"/>
    <col min="8982" max="8982" width="6.6640625" style="25" bestFit="1" customWidth="1"/>
    <col min="8983" max="8983" width="8.88671875" style="25" bestFit="1" customWidth="1"/>
    <col min="8984" max="8984" width="6.5546875" style="25" customWidth="1"/>
    <col min="8985" max="8985" width="6.109375" style="25" customWidth="1"/>
    <col min="8986" max="8986" width="5.6640625" style="25" customWidth="1"/>
    <col min="8987" max="8987" width="7.5546875" style="25" customWidth="1"/>
    <col min="8988" max="8988" width="8.5546875" style="25" bestFit="1" customWidth="1"/>
    <col min="8989" max="8989" width="5.88671875" style="25" customWidth="1"/>
    <col min="8990" max="8990" width="1.5546875" style="25" customWidth="1"/>
    <col min="8991" max="9225" width="9.109375" style="25"/>
    <col min="9226" max="9226" width="2.33203125" style="25" customWidth="1"/>
    <col min="9227" max="9227" width="5.6640625" style="25" customWidth="1"/>
    <col min="9228" max="9228" width="6.44140625" style="25" bestFit="1" customWidth="1"/>
    <col min="9229" max="9229" width="18.109375" style="25" customWidth="1"/>
    <col min="9230" max="9230" width="20" style="25" customWidth="1"/>
    <col min="9231" max="9231" width="6.5546875" style="25" customWidth="1"/>
    <col min="9232" max="9232" width="6.88671875" style="25" bestFit="1" customWidth="1"/>
    <col min="9233" max="9234" width="6.33203125" style="25" bestFit="1" customWidth="1"/>
    <col min="9235" max="9235" width="6.6640625" style="25" bestFit="1" customWidth="1"/>
    <col min="9236" max="9236" width="1.44140625" style="25" customWidth="1"/>
    <col min="9237" max="9237" width="6.44140625" style="25" customWidth="1"/>
    <col min="9238" max="9238" width="6.6640625" style="25" bestFit="1" customWidth="1"/>
    <col min="9239" max="9239" width="8.88671875" style="25" bestFit="1" customWidth="1"/>
    <col min="9240" max="9240" width="6.5546875" style="25" customWidth="1"/>
    <col min="9241" max="9241" width="6.109375" style="25" customWidth="1"/>
    <col min="9242" max="9242" width="5.6640625" style="25" customWidth="1"/>
    <col min="9243" max="9243" width="7.5546875" style="25" customWidth="1"/>
    <col min="9244" max="9244" width="8.5546875" style="25" bestFit="1" customWidth="1"/>
    <col min="9245" max="9245" width="5.88671875" style="25" customWidth="1"/>
    <col min="9246" max="9246" width="1.5546875" style="25" customWidth="1"/>
    <col min="9247" max="9481" width="9.109375" style="25"/>
    <col min="9482" max="9482" width="2.33203125" style="25" customWidth="1"/>
    <col min="9483" max="9483" width="5.6640625" style="25" customWidth="1"/>
    <col min="9484" max="9484" width="6.44140625" style="25" bestFit="1" customWidth="1"/>
    <col min="9485" max="9485" width="18.109375" style="25" customWidth="1"/>
    <col min="9486" max="9486" width="20" style="25" customWidth="1"/>
    <col min="9487" max="9487" width="6.5546875" style="25" customWidth="1"/>
    <col min="9488" max="9488" width="6.88671875" style="25" bestFit="1" customWidth="1"/>
    <col min="9489" max="9490" width="6.33203125" style="25" bestFit="1" customWidth="1"/>
    <col min="9491" max="9491" width="6.6640625" style="25" bestFit="1" customWidth="1"/>
    <col min="9492" max="9492" width="1.44140625" style="25" customWidth="1"/>
    <col min="9493" max="9493" width="6.44140625" style="25" customWidth="1"/>
    <col min="9494" max="9494" width="6.6640625" style="25" bestFit="1" customWidth="1"/>
    <col min="9495" max="9495" width="8.88671875" style="25" bestFit="1" customWidth="1"/>
    <col min="9496" max="9496" width="6.5546875" style="25" customWidth="1"/>
    <col min="9497" max="9497" width="6.109375" style="25" customWidth="1"/>
    <col min="9498" max="9498" width="5.6640625" style="25" customWidth="1"/>
    <col min="9499" max="9499" width="7.5546875" style="25" customWidth="1"/>
    <col min="9500" max="9500" width="8.5546875" style="25" bestFit="1" customWidth="1"/>
    <col min="9501" max="9501" width="5.88671875" style="25" customWidth="1"/>
    <col min="9502" max="9502" width="1.5546875" style="25" customWidth="1"/>
    <col min="9503" max="9737" width="9.109375" style="25"/>
    <col min="9738" max="9738" width="2.33203125" style="25" customWidth="1"/>
    <col min="9739" max="9739" width="5.6640625" style="25" customWidth="1"/>
    <col min="9740" max="9740" width="6.44140625" style="25" bestFit="1" customWidth="1"/>
    <col min="9741" max="9741" width="18.109375" style="25" customWidth="1"/>
    <col min="9742" max="9742" width="20" style="25" customWidth="1"/>
    <col min="9743" max="9743" width="6.5546875" style="25" customWidth="1"/>
    <col min="9744" max="9744" width="6.88671875" style="25" bestFit="1" customWidth="1"/>
    <col min="9745" max="9746" width="6.33203125" style="25" bestFit="1" customWidth="1"/>
    <col min="9747" max="9747" width="6.6640625" style="25" bestFit="1" customWidth="1"/>
    <col min="9748" max="9748" width="1.44140625" style="25" customWidth="1"/>
    <col min="9749" max="9749" width="6.44140625" style="25" customWidth="1"/>
    <col min="9750" max="9750" width="6.6640625" style="25" bestFit="1" customWidth="1"/>
    <col min="9751" max="9751" width="8.88671875" style="25" bestFit="1" customWidth="1"/>
    <col min="9752" max="9752" width="6.5546875" style="25" customWidth="1"/>
    <col min="9753" max="9753" width="6.109375" style="25" customWidth="1"/>
    <col min="9754" max="9754" width="5.6640625" style="25" customWidth="1"/>
    <col min="9755" max="9755" width="7.5546875" style="25" customWidth="1"/>
    <col min="9756" max="9756" width="8.5546875" style="25" bestFit="1" customWidth="1"/>
    <col min="9757" max="9757" width="5.88671875" style="25" customWidth="1"/>
    <col min="9758" max="9758" width="1.5546875" style="25" customWidth="1"/>
    <col min="9759" max="9993" width="9.109375" style="25"/>
    <col min="9994" max="9994" width="2.33203125" style="25" customWidth="1"/>
    <col min="9995" max="9995" width="5.6640625" style="25" customWidth="1"/>
    <col min="9996" max="9996" width="6.44140625" style="25" bestFit="1" customWidth="1"/>
    <col min="9997" max="9997" width="18.109375" style="25" customWidth="1"/>
    <col min="9998" max="9998" width="20" style="25" customWidth="1"/>
    <col min="9999" max="9999" width="6.5546875" style="25" customWidth="1"/>
    <col min="10000" max="10000" width="6.88671875" style="25" bestFit="1" customWidth="1"/>
    <col min="10001" max="10002" width="6.33203125" style="25" bestFit="1" customWidth="1"/>
    <col min="10003" max="10003" width="6.6640625" style="25" bestFit="1" customWidth="1"/>
    <col min="10004" max="10004" width="1.44140625" style="25" customWidth="1"/>
    <col min="10005" max="10005" width="6.44140625" style="25" customWidth="1"/>
    <col min="10006" max="10006" width="6.6640625" style="25" bestFit="1" customWidth="1"/>
    <col min="10007" max="10007" width="8.88671875" style="25" bestFit="1" customWidth="1"/>
    <col min="10008" max="10008" width="6.5546875" style="25" customWidth="1"/>
    <col min="10009" max="10009" width="6.109375" style="25" customWidth="1"/>
    <col min="10010" max="10010" width="5.6640625" style="25" customWidth="1"/>
    <col min="10011" max="10011" width="7.5546875" style="25" customWidth="1"/>
    <col min="10012" max="10012" width="8.5546875" style="25" bestFit="1" customWidth="1"/>
    <col min="10013" max="10013" width="5.88671875" style="25" customWidth="1"/>
    <col min="10014" max="10014" width="1.5546875" style="25" customWidth="1"/>
    <col min="10015" max="10249" width="9.109375" style="25"/>
    <col min="10250" max="10250" width="2.33203125" style="25" customWidth="1"/>
    <col min="10251" max="10251" width="5.6640625" style="25" customWidth="1"/>
    <col min="10252" max="10252" width="6.44140625" style="25" bestFit="1" customWidth="1"/>
    <col min="10253" max="10253" width="18.109375" style="25" customWidth="1"/>
    <col min="10254" max="10254" width="20" style="25" customWidth="1"/>
    <col min="10255" max="10255" width="6.5546875" style="25" customWidth="1"/>
    <col min="10256" max="10256" width="6.88671875" style="25" bestFit="1" customWidth="1"/>
    <col min="10257" max="10258" width="6.33203125" style="25" bestFit="1" customWidth="1"/>
    <col min="10259" max="10259" width="6.6640625" style="25" bestFit="1" customWidth="1"/>
    <col min="10260" max="10260" width="1.44140625" style="25" customWidth="1"/>
    <col min="10261" max="10261" width="6.44140625" style="25" customWidth="1"/>
    <col min="10262" max="10262" width="6.6640625" style="25" bestFit="1" customWidth="1"/>
    <col min="10263" max="10263" width="8.88671875" style="25" bestFit="1" customWidth="1"/>
    <col min="10264" max="10264" width="6.5546875" style="25" customWidth="1"/>
    <col min="10265" max="10265" width="6.109375" style="25" customWidth="1"/>
    <col min="10266" max="10266" width="5.6640625" style="25" customWidth="1"/>
    <col min="10267" max="10267" width="7.5546875" style="25" customWidth="1"/>
    <col min="10268" max="10268" width="8.5546875" style="25" bestFit="1" customWidth="1"/>
    <col min="10269" max="10269" width="5.88671875" style="25" customWidth="1"/>
    <col min="10270" max="10270" width="1.5546875" style="25" customWidth="1"/>
    <col min="10271" max="10505" width="9.109375" style="25"/>
    <col min="10506" max="10506" width="2.33203125" style="25" customWidth="1"/>
    <col min="10507" max="10507" width="5.6640625" style="25" customWidth="1"/>
    <col min="10508" max="10508" width="6.44140625" style="25" bestFit="1" customWidth="1"/>
    <col min="10509" max="10509" width="18.109375" style="25" customWidth="1"/>
    <col min="10510" max="10510" width="20" style="25" customWidth="1"/>
    <col min="10511" max="10511" width="6.5546875" style="25" customWidth="1"/>
    <col min="10512" max="10512" width="6.88671875" style="25" bestFit="1" customWidth="1"/>
    <col min="10513" max="10514" width="6.33203125" style="25" bestFit="1" customWidth="1"/>
    <col min="10515" max="10515" width="6.6640625" style="25" bestFit="1" customWidth="1"/>
    <col min="10516" max="10516" width="1.44140625" style="25" customWidth="1"/>
    <col min="10517" max="10517" width="6.44140625" style="25" customWidth="1"/>
    <col min="10518" max="10518" width="6.6640625" style="25" bestFit="1" customWidth="1"/>
    <col min="10519" max="10519" width="8.88671875" style="25" bestFit="1" customWidth="1"/>
    <col min="10520" max="10520" width="6.5546875" style="25" customWidth="1"/>
    <col min="10521" max="10521" width="6.109375" style="25" customWidth="1"/>
    <col min="10522" max="10522" width="5.6640625" style="25" customWidth="1"/>
    <col min="10523" max="10523" width="7.5546875" style="25" customWidth="1"/>
    <col min="10524" max="10524" width="8.5546875" style="25" bestFit="1" customWidth="1"/>
    <col min="10525" max="10525" width="5.88671875" style="25" customWidth="1"/>
    <col min="10526" max="10526" width="1.5546875" style="25" customWidth="1"/>
    <col min="10527" max="10761" width="9.109375" style="25"/>
    <col min="10762" max="10762" width="2.33203125" style="25" customWidth="1"/>
    <col min="10763" max="10763" width="5.6640625" style="25" customWidth="1"/>
    <col min="10764" max="10764" width="6.44140625" style="25" bestFit="1" customWidth="1"/>
    <col min="10765" max="10765" width="18.109375" style="25" customWidth="1"/>
    <col min="10766" max="10766" width="20" style="25" customWidth="1"/>
    <col min="10767" max="10767" width="6.5546875" style="25" customWidth="1"/>
    <col min="10768" max="10768" width="6.88671875" style="25" bestFit="1" customWidth="1"/>
    <col min="10769" max="10770" width="6.33203125" style="25" bestFit="1" customWidth="1"/>
    <col min="10771" max="10771" width="6.6640625" style="25" bestFit="1" customWidth="1"/>
    <col min="10772" max="10772" width="1.44140625" style="25" customWidth="1"/>
    <col min="10773" max="10773" width="6.44140625" style="25" customWidth="1"/>
    <col min="10774" max="10774" width="6.6640625" style="25" bestFit="1" customWidth="1"/>
    <col min="10775" max="10775" width="8.88671875" style="25" bestFit="1" customWidth="1"/>
    <col min="10776" max="10776" width="6.5546875" style="25" customWidth="1"/>
    <col min="10777" max="10777" width="6.109375" style="25" customWidth="1"/>
    <col min="10778" max="10778" width="5.6640625" style="25" customWidth="1"/>
    <col min="10779" max="10779" width="7.5546875" style="25" customWidth="1"/>
    <col min="10780" max="10780" width="8.5546875" style="25" bestFit="1" customWidth="1"/>
    <col min="10781" max="10781" width="5.88671875" style="25" customWidth="1"/>
    <col min="10782" max="10782" width="1.5546875" style="25" customWidth="1"/>
    <col min="10783" max="11017" width="9.109375" style="25"/>
    <col min="11018" max="11018" width="2.33203125" style="25" customWidth="1"/>
    <col min="11019" max="11019" width="5.6640625" style="25" customWidth="1"/>
    <col min="11020" max="11020" width="6.44140625" style="25" bestFit="1" customWidth="1"/>
    <col min="11021" max="11021" width="18.109375" style="25" customWidth="1"/>
    <col min="11022" max="11022" width="20" style="25" customWidth="1"/>
    <col min="11023" max="11023" width="6.5546875" style="25" customWidth="1"/>
    <col min="11024" max="11024" width="6.88671875" style="25" bestFit="1" customWidth="1"/>
    <col min="11025" max="11026" width="6.33203125" style="25" bestFit="1" customWidth="1"/>
    <col min="11027" max="11027" width="6.6640625" style="25" bestFit="1" customWidth="1"/>
    <col min="11028" max="11028" width="1.44140625" style="25" customWidth="1"/>
    <col min="11029" max="11029" width="6.44140625" style="25" customWidth="1"/>
    <col min="11030" max="11030" width="6.6640625" style="25" bestFit="1" customWidth="1"/>
    <col min="11031" max="11031" width="8.88671875" style="25" bestFit="1" customWidth="1"/>
    <col min="11032" max="11032" width="6.5546875" style="25" customWidth="1"/>
    <col min="11033" max="11033" width="6.109375" style="25" customWidth="1"/>
    <col min="11034" max="11034" width="5.6640625" style="25" customWidth="1"/>
    <col min="11035" max="11035" width="7.5546875" style="25" customWidth="1"/>
    <col min="11036" max="11036" width="8.5546875" style="25" bestFit="1" customWidth="1"/>
    <col min="11037" max="11037" width="5.88671875" style="25" customWidth="1"/>
    <col min="11038" max="11038" width="1.5546875" style="25" customWidth="1"/>
    <col min="11039" max="11273" width="9.109375" style="25"/>
    <col min="11274" max="11274" width="2.33203125" style="25" customWidth="1"/>
    <col min="11275" max="11275" width="5.6640625" style="25" customWidth="1"/>
    <col min="11276" max="11276" width="6.44140625" style="25" bestFit="1" customWidth="1"/>
    <col min="11277" max="11277" width="18.109375" style="25" customWidth="1"/>
    <col min="11278" max="11278" width="20" style="25" customWidth="1"/>
    <col min="11279" max="11279" width="6.5546875" style="25" customWidth="1"/>
    <col min="11280" max="11280" width="6.88671875" style="25" bestFit="1" customWidth="1"/>
    <col min="11281" max="11282" width="6.33203125" style="25" bestFit="1" customWidth="1"/>
    <col min="11283" max="11283" width="6.6640625" style="25" bestFit="1" customWidth="1"/>
    <col min="11284" max="11284" width="1.44140625" style="25" customWidth="1"/>
    <col min="11285" max="11285" width="6.44140625" style="25" customWidth="1"/>
    <col min="11286" max="11286" width="6.6640625" style="25" bestFit="1" customWidth="1"/>
    <col min="11287" max="11287" width="8.88671875" style="25" bestFit="1" customWidth="1"/>
    <col min="11288" max="11288" width="6.5546875" style="25" customWidth="1"/>
    <col min="11289" max="11289" width="6.109375" style="25" customWidth="1"/>
    <col min="11290" max="11290" width="5.6640625" style="25" customWidth="1"/>
    <col min="11291" max="11291" width="7.5546875" style="25" customWidth="1"/>
    <col min="11292" max="11292" width="8.5546875" style="25" bestFit="1" customWidth="1"/>
    <col min="11293" max="11293" width="5.88671875" style="25" customWidth="1"/>
    <col min="11294" max="11294" width="1.5546875" style="25" customWidth="1"/>
    <col min="11295" max="11529" width="9.109375" style="25"/>
    <col min="11530" max="11530" width="2.33203125" style="25" customWidth="1"/>
    <col min="11531" max="11531" width="5.6640625" style="25" customWidth="1"/>
    <col min="11532" max="11532" width="6.44140625" style="25" bestFit="1" customWidth="1"/>
    <col min="11533" max="11533" width="18.109375" style="25" customWidth="1"/>
    <col min="11534" max="11534" width="20" style="25" customWidth="1"/>
    <col min="11535" max="11535" width="6.5546875" style="25" customWidth="1"/>
    <col min="11536" max="11536" width="6.88671875" style="25" bestFit="1" customWidth="1"/>
    <col min="11537" max="11538" width="6.33203125" style="25" bestFit="1" customWidth="1"/>
    <col min="11539" max="11539" width="6.6640625" style="25" bestFit="1" customWidth="1"/>
    <col min="11540" max="11540" width="1.44140625" style="25" customWidth="1"/>
    <col min="11541" max="11541" width="6.44140625" style="25" customWidth="1"/>
    <col min="11542" max="11542" width="6.6640625" style="25" bestFit="1" customWidth="1"/>
    <col min="11543" max="11543" width="8.88671875" style="25" bestFit="1" customWidth="1"/>
    <col min="11544" max="11544" width="6.5546875" style="25" customWidth="1"/>
    <col min="11545" max="11545" width="6.109375" style="25" customWidth="1"/>
    <col min="11546" max="11546" width="5.6640625" style="25" customWidth="1"/>
    <col min="11547" max="11547" width="7.5546875" style="25" customWidth="1"/>
    <col min="11548" max="11548" width="8.5546875" style="25" bestFit="1" customWidth="1"/>
    <col min="11549" max="11549" width="5.88671875" style="25" customWidth="1"/>
    <col min="11550" max="11550" width="1.5546875" style="25" customWidth="1"/>
    <col min="11551" max="11785" width="9.109375" style="25"/>
    <col min="11786" max="11786" width="2.33203125" style="25" customWidth="1"/>
    <col min="11787" max="11787" width="5.6640625" style="25" customWidth="1"/>
    <col min="11788" max="11788" width="6.44140625" style="25" bestFit="1" customWidth="1"/>
    <col min="11789" max="11789" width="18.109375" style="25" customWidth="1"/>
    <col min="11790" max="11790" width="20" style="25" customWidth="1"/>
    <col min="11791" max="11791" width="6.5546875" style="25" customWidth="1"/>
    <col min="11792" max="11792" width="6.88671875" style="25" bestFit="1" customWidth="1"/>
    <col min="11793" max="11794" width="6.33203125" style="25" bestFit="1" customWidth="1"/>
    <col min="11795" max="11795" width="6.6640625" style="25" bestFit="1" customWidth="1"/>
    <col min="11796" max="11796" width="1.44140625" style="25" customWidth="1"/>
    <col min="11797" max="11797" width="6.44140625" style="25" customWidth="1"/>
    <col min="11798" max="11798" width="6.6640625" style="25" bestFit="1" customWidth="1"/>
    <col min="11799" max="11799" width="8.88671875" style="25" bestFit="1" customWidth="1"/>
    <col min="11800" max="11800" width="6.5546875" style="25" customWidth="1"/>
    <col min="11801" max="11801" width="6.109375" style="25" customWidth="1"/>
    <col min="11802" max="11802" width="5.6640625" style="25" customWidth="1"/>
    <col min="11803" max="11803" width="7.5546875" style="25" customWidth="1"/>
    <col min="11804" max="11804" width="8.5546875" style="25" bestFit="1" customWidth="1"/>
    <col min="11805" max="11805" width="5.88671875" style="25" customWidth="1"/>
    <col min="11806" max="11806" width="1.5546875" style="25" customWidth="1"/>
    <col min="11807" max="12041" width="9.109375" style="25"/>
    <col min="12042" max="12042" width="2.33203125" style="25" customWidth="1"/>
    <col min="12043" max="12043" width="5.6640625" style="25" customWidth="1"/>
    <col min="12044" max="12044" width="6.44140625" style="25" bestFit="1" customWidth="1"/>
    <col min="12045" max="12045" width="18.109375" style="25" customWidth="1"/>
    <col min="12046" max="12046" width="20" style="25" customWidth="1"/>
    <col min="12047" max="12047" width="6.5546875" style="25" customWidth="1"/>
    <col min="12048" max="12048" width="6.88671875" style="25" bestFit="1" customWidth="1"/>
    <col min="12049" max="12050" width="6.33203125" style="25" bestFit="1" customWidth="1"/>
    <col min="12051" max="12051" width="6.6640625" style="25" bestFit="1" customWidth="1"/>
    <col min="12052" max="12052" width="1.44140625" style="25" customWidth="1"/>
    <col min="12053" max="12053" width="6.44140625" style="25" customWidth="1"/>
    <col min="12054" max="12054" width="6.6640625" style="25" bestFit="1" customWidth="1"/>
    <col min="12055" max="12055" width="8.88671875" style="25" bestFit="1" customWidth="1"/>
    <col min="12056" max="12056" width="6.5546875" style="25" customWidth="1"/>
    <col min="12057" max="12057" width="6.109375" style="25" customWidth="1"/>
    <col min="12058" max="12058" width="5.6640625" style="25" customWidth="1"/>
    <col min="12059" max="12059" width="7.5546875" style="25" customWidth="1"/>
    <col min="12060" max="12060" width="8.5546875" style="25" bestFit="1" customWidth="1"/>
    <col min="12061" max="12061" width="5.88671875" style="25" customWidth="1"/>
    <col min="12062" max="12062" width="1.5546875" style="25" customWidth="1"/>
    <col min="12063" max="12297" width="9.109375" style="25"/>
    <col min="12298" max="12298" width="2.33203125" style="25" customWidth="1"/>
    <col min="12299" max="12299" width="5.6640625" style="25" customWidth="1"/>
    <col min="12300" max="12300" width="6.44140625" style="25" bestFit="1" customWidth="1"/>
    <col min="12301" max="12301" width="18.109375" style="25" customWidth="1"/>
    <col min="12302" max="12302" width="20" style="25" customWidth="1"/>
    <col min="12303" max="12303" width="6.5546875" style="25" customWidth="1"/>
    <col min="12304" max="12304" width="6.88671875" style="25" bestFit="1" customWidth="1"/>
    <col min="12305" max="12306" width="6.33203125" style="25" bestFit="1" customWidth="1"/>
    <col min="12307" max="12307" width="6.6640625" style="25" bestFit="1" customWidth="1"/>
    <col min="12308" max="12308" width="1.44140625" style="25" customWidth="1"/>
    <col min="12309" max="12309" width="6.44140625" style="25" customWidth="1"/>
    <col min="12310" max="12310" width="6.6640625" style="25" bestFit="1" customWidth="1"/>
    <col min="12311" max="12311" width="8.88671875" style="25" bestFit="1" customWidth="1"/>
    <col min="12312" max="12312" width="6.5546875" style="25" customWidth="1"/>
    <col min="12313" max="12313" width="6.109375" style="25" customWidth="1"/>
    <col min="12314" max="12314" width="5.6640625" style="25" customWidth="1"/>
    <col min="12315" max="12315" width="7.5546875" style="25" customWidth="1"/>
    <col min="12316" max="12316" width="8.5546875" style="25" bestFit="1" customWidth="1"/>
    <col min="12317" max="12317" width="5.88671875" style="25" customWidth="1"/>
    <col min="12318" max="12318" width="1.5546875" style="25" customWidth="1"/>
    <col min="12319" max="12553" width="9.109375" style="25"/>
    <col min="12554" max="12554" width="2.33203125" style="25" customWidth="1"/>
    <col min="12555" max="12555" width="5.6640625" style="25" customWidth="1"/>
    <col min="12556" max="12556" width="6.44140625" style="25" bestFit="1" customWidth="1"/>
    <col min="12557" max="12557" width="18.109375" style="25" customWidth="1"/>
    <col min="12558" max="12558" width="20" style="25" customWidth="1"/>
    <col min="12559" max="12559" width="6.5546875" style="25" customWidth="1"/>
    <col min="12560" max="12560" width="6.88671875" style="25" bestFit="1" customWidth="1"/>
    <col min="12561" max="12562" width="6.33203125" style="25" bestFit="1" customWidth="1"/>
    <col min="12563" max="12563" width="6.6640625" style="25" bestFit="1" customWidth="1"/>
    <col min="12564" max="12564" width="1.44140625" style="25" customWidth="1"/>
    <col min="12565" max="12565" width="6.44140625" style="25" customWidth="1"/>
    <col min="12566" max="12566" width="6.6640625" style="25" bestFit="1" customWidth="1"/>
    <col min="12567" max="12567" width="8.88671875" style="25" bestFit="1" customWidth="1"/>
    <col min="12568" max="12568" width="6.5546875" style="25" customWidth="1"/>
    <col min="12569" max="12569" width="6.109375" style="25" customWidth="1"/>
    <col min="12570" max="12570" width="5.6640625" style="25" customWidth="1"/>
    <col min="12571" max="12571" width="7.5546875" style="25" customWidth="1"/>
    <col min="12572" max="12572" width="8.5546875" style="25" bestFit="1" customWidth="1"/>
    <col min="12573" max="12573" width="5.88671875" style="25" customWidth="1"/>
    <col min="12574" max="12574" width="1.5546875" style="25" customWidth="1"/>
    <col min="12575" max="12809" width="9.109375" style="25"/>
    <col min="12810" max="12810" width="2.33203125" style="25" customWidth="1"/>
    <col min="12811" max="12811" width="5.6640625" style="25" customWidth="1"/>
    <col min="12812" max="12812" width="6.44140625" style="25" bestFit="1" customWidth="1"/>
    <col min="12813" max="12813" width="18.109375" style="25" customWidth="1"/>
    <col min="12814" max="12814" width="20" style="25" customWidth="1"/>
    <col min="12815" max="12815" width="6.5546875" style="25" customWidth="1"/>
    <col min="12816" max="12816" width="6.88671875" style="25" bestFit="1" customWidth="1"/>
    <col min="12817" max="12818" width="6.33203125" style="25" bestFit="1" customWidth="1"/>
    <col min="12819" max="12819" width="6.6640625" style="25" bestFit="1" customWidth="1"/>
    <col min="12820" max="12820" width="1.44140625" style="25" customWidth="1"/>
    <col min="12821" max="12821" width="6.44140625" style="25" customWidth="1"/>
    <col min="12822" max="12822" width="6.6640625" style="25" bestFit="1" customWidth="1"/>
    <col min="12823" max="12823" width="8.88671875" style="25" bestFit="1" customWidth="1"/>
    <col min="12824" max="12824" width="6.5546875" style="25" customWidth="1"/>
    <col min="12825" max="12825" width="6.109375" style="25" customWidth="1"/>
    <col min="12826" max="12826" width="5.6640625" style="25" customWidth="1"/>
    <col min="12827" max="12827" width="7.5546875" style="25" customWidth="1"/>
    <col min="12828" max="12828" width="8.5546875" style="25" bestFit="1" customWidth="1"/>
    <col min="12829" max="12829" width="5.88671875" style="25" customWidth="1"/>
    <col min="12830" max="12830" width="1.5546875" style="25" customWidth="1"/>
    <col min="12831" max="13065" width="9.109375" style="25"/>
    <col min="13066" max="13066" width="2.33203125" style="25" customWidth="1"/>
    <col min="13067" max="13067" width="5.6640625" style="25" customWidth="1"/>
    <col min="13068" max="13068" width="6.44140625" style="25" bestFit="1" customWidth="1"/>
    <col min="13069" max="13069" width="18.109375" style="25" customWidth="1"/>
    <col min="13070" max="13070" width="20" style="25" customWidth="1"/>
    <col min="13071" max="13071" width="6.5546875" style="25" customWidth="1"/>
    <col min="13072" max="13072" width="6.88671875" style="25" bestFit="1" customWidth="1"/>
    <col min="13073" max="13074" width="6.33203125" style="25" bestFit="1" customWidth="1"/>
    <col min="13075" max="13075" width="6.6640625" style="25" bestFit="1" customWidth="1"/>
    <col min="13076" max="13076" width="1.44140625" style="25" customWidth="1"/>
    <col min="13077" max="13077" width="6.44140625" style="25" customWidth="1"/>
    <col min="13078" max="13078" width="6.6640625" style="25" bestFit="1" customWidth="1"/>
    <col min="13079" max="13079" width="8.88671875" style="25" bestFit="1" customWidth="1"/>
    <col min="13080" max="13080" width="6.5546875" style="25" customWidth="1"/>
    <col min="13081" max="13081" width="6.109375" style="25" customWidth="1"/>
    <col min="13082" max="13082" width="5.6640625" style="25" customWidth="1"/>
    <col min="13083" max="13083" width="7.5546875" style="25" customWidth="1"/>
    <col min="13084" max="13084" width="8.5546875" style="25" bestFit="1" customWidth="1"/>
    <col min="13085" max="13085" width="5.88671875" style="25" customWidth="1"/>
    <col min="13086" max="13086" width="1.5546875" style="25" customWidth="1"/>
    <col min="13087" max="13321" width="9.109375" style="25"/>
    <col min="13322" max="13322" width="2.33203125" style="25" customWidth="1"/>
    <col min="13323" max="13323" width="5.6640625" style="25" customWidth="1"/>
    <col min="13324" max="13324" width="6.44140625" style="25" bestFit="1" customWidth="1"/>
    <col min="13325" max="13325" width="18.109375" style="25" customWidth="1"/>
    <col min="13326" max="13326" width="20" style="25" customWidth="1"/>
    <col min="13327" max="13327" width="6.5546875" style="25" customWidth="1"/>
    <col min="13328" max="13328" width="6.88671875" style="25" bestFit="1" customWidth="1"/>
    <col min="13329" max="13330" width="6.33203125" style="25" bestFit="1" customWidth="1"/>
    <col min="13331" max="13331" width="6.6640625" style="25" bestFit="1" customWidth="1"/>
    <col min="13332" max="13332" width="1.44140625" style="25" customWidth="1"/>
    <col min="13333" max="13333" width="6.44140625" style="25" customWidth="1"/>
    <col min="13334" max="13334" width="6.6640625" style="25" bestFit="1" customWidth="1"/>
    <col min="13335" max="13335" width="8.88671875" style="25" bestFit="1" customWidth="1"/>
    <col min="13336" max="13336" width="6.5546875" style="25" customWidth="1"/>
    <col min="13337" max="13337" width="6.109375" style="25" customWidth="1"/>
    <col min="13338" max="13338" width="5.6640625" style="25" customWidth="1"/>
    <col min="13339" max="13339" width="7.5546875" style="25" customWidth="1"/>
    <col min="13340" max="13340" width="8.5546875" style="25" bestFit="1" customWidth="1"/>
    <col min="13341" max="13341" width="5.88671875" style="25" customWidth="1"/>
    <col min="13342" max="13342" width="1.5546875" style="25" customWidth="1"/>
    <col min="13343" max="13577" width="9.109375" style="25"/>
    <col min="13578" max="13578" width="2.33203125" style="25" customWidth="1"/>
    <col min="13579" max="13579" width="5.6640625" style="25" customWidth="1"/>
    <col min="13580" max="13580" width="6.44140625" style="25" bestFit="1" customWidth="1"/>
    <col min="13581" max="13581" width="18.109375" style="25" customWidth="1"/>
    <col min="13582" max="13582" width="20" style="25" customWidth="1"/>
    <col min="13583" max="13583" width="6.5546875" style="25" customWidth="1"/>
    <col min="13584" max="13584" width="6.88671875" style="25" bestFit="1" customWidth="1"/>
    <col min="13585" max="13586" width="6.33203125" style="25" bestFit="1" customWidth="1"/>
    <col min="13587" max="13587" width="6.6640625" style="25" bestFit="1" customWidth="1"/>
    <col min="13588" max="13588" width="1.44140625" style="25" customWidth="1"/>
    <col min="13589" max="13589" width="6.44140625" style="25" customWidth="1"/>
    <col min="13590" max="13590" width="6.6640625" style="25" bestFit="1" customWidth="1"/>
    <col min="13591" max="13591" width="8.88671875" style="25" bestFit="1" customWidth="1"/>
    <col min="13592" max="13592" width="6.5546875" style="25" customWidth="1"/>
    <col min="13593" max="13593" width="6.109375" style="25" customWidth="1"/>
    <col min="13594" max="13594" width="5.6640625" style="25" customWidth="1"/>
    <col min="13595" max="13595" width="7.5546875" style="25" customWidth="1"/>
    <col min="13596" max="13596" width="8.5546875" style="25" bestFit="1" customWidth="1"/>
    <col min="13597" max="13597" width="5.88671875" style="25" customWidth="1"/>
    <col min="13598" max="13598" width="1.5546875" style="25" customWidth="1"/>
    <col min="13599" max="13833" width="9.109375" style="25"/>
    <col min="13834" max="13834" width="2.33203125" style="25" customWidth="1"/>
    <col min="13835" max="13835" width="5.6640625" style="25" customWidth="1"/>
    <col min="13836" max="13836" width="6.44140625" style="25" bestFit="1" customWidth="1"/>
    <col min="13837" max="13837" width="18.109375" style="25" customWidth="1"/>
    <col min="13838" max="13838" width="20" style="25" customWidth="1"/>
    <col min="13839" max="13839" width="6.5546875" style="25" customWidth="1"/>
    <col min="13840" max="13840" width="6.88671875" style="25" bestFit="1" customWidth="1"/>
    <col min="13841" max="13842" width="6.33203125" style="25" bestFit="1" customWidth="1"/>
    <col min="13843" max="13843" width="6.6640625" style="25" bestFit="1" customWidth="1"/>
    <col min="13844" max="13844" width="1.44140625" style="25" customWidth="1"/>
    <col min="13845" max="13845" width="6.44140625" style="25" customWidth="1"/>
    <col min="13846" max="13846" width="6.6640625" style="25" bestFit="1" customWidth="1"/>
    <col min="13847" max="13847" width="8.88671875" style="25" bestFit="1" customWidth="1"/>
    <col min="13848" max="13848" width="6.5546875" style="25" customWidth="1"/>
    <col min="13849" max="13849" width="6.109375" style="25" customWidth="1"/>
    <col min="13850" max="13850" width="5.6640625" style="25" customWidth="1"/>
    <col min="13851" max="13851" width="7.5546875" style="25" customWidth="1"/>
    <col min="13852" max="13852" width="8.5546875" style="25" bestFit="1" customWidth="1"/>
    <col min="13853" max="13853" width="5.88671875" style="25" customWidth="1"/>
    <col min="13854" max="13854" width="1.5546875" style="25" customWidth="1"/>
    <col min="13855" max="14089" width="9.109375" style="25"/>
    <col min="14090" max="14090" width="2.33203125" style="25" customWidth="1"/>
    <col min="14091" max="14091" width="5.6640625" style="25" customWidth="1"/>
    <col min="14092" max="14092" width="6.44140625" style="25" bestFit="1" customWidth="1"/>
    <col min="14093" max="14093" width="18.109375" style="25" customWidth="1"/>
    <col min="14094" max="14094" width="20" style="25" customWidth="1"/>
    <col min="14095" max="14095" width="6.5546875" style="25" customWidth="1"/>
    <col min="14096" max="14096" width="6.88671875" style="25" bestFit="1" customWidth="1"/>
    <col min="14097" max="14098" width="6.33203125" style="25" bestFit="1" customWidth="1"/>
    <col min="14099" max="14099" width="6.6640625" style="25" bestFit="1" customWidth="1"/>
    <col min="14100" max="14100" width="1.44140625" style="25" customWidth="1"/>
    <col min="14101" max="14101" width="6.44140625" style="25" customWidth="1"/>
    <col min="14102" max="14102" width="6.6640625" style="25" bestFit="1" customWidth="1"/>
    <col min="14103" max="14103" width="8.88671875" style="25" bestFit="1" customWidth="1"/>
    <col min="14104" max="14104" width="6.5546875" style="25" customWidth="1"/>
    <col min="14105" max="14105" width="6.109375" style="25" customWidth="1"/>
    <col min="14106" max="14106" width="5.6640625" style="25" customWidth="1"/>
    <col min="14107" max="14107" width="7.5546875" style="25" customWidth="1"/>
    <col min="14108" max="14108" width="8.5546875" style="25" bestFit="1" customWidth="1"/>
    <col min="14109" max="14109" width="5.88671875" style="25" customWidth="1"/>
    <col min="14110" max="14110" width="1.5546875" style="25" customWidth="1"/>
    <col min="14111" max="14345" width="9.109375" style="25"/>
    <col min="14346" max="14346" width="2.33203125" style="25" customWidth="1"/>
    <col min="14347" max="14347" width="5.6640625" style="25" customWidth="1"/>
    <col min="14348" max="14348" width="6.44140625" style="25" bestFit="1" customWidth="1"/>
    <col min="14349" max="14349" width="18.109375" style="25" customWidth="1"/>
    <col min="14350" max="14350" width="20" style="25" customWidth="1"/>
    <col min="14351" max="14351" width="6.5546875" style="25" customWidth="1"/>
    <col min="14352" max="14352" width="6.88671875" style="25" bestFit="1" customWidth="1"/>
    <col min="14353" max="14354" width="6.33203125" style="25" bestFit="1" customWidth="1"/>
    <col min="14355" max="14355" width="6.6640625" style="25" bestFit="1" customWidth="1"/>
    <col min="14356" max="14356" width="1.44140625" style="25" customWidth="1"/>
    <col min="14357" max="14357" width="6.44140625" style="25" customWidth="1"/>
    <col min="14358" max="14358" width="6.6640625" style="25" bestFit="1" customWidth="1"/>
    <col min="14359" max="14359" width="8.88671875" style="25" bestFit="1" customWidth="1"/>
    <col min="14360" max="14360" width="6.5546875" style="25" customWidth="1"/>
    <col min="14361" max="14361" width="6.109375" style="25" customWidth="1"/>
    <col min="14362" max="14362" width="5.6640625" style="25" customWidth="1"/>
    <col min="14363" max="14363" width="7.5546875" style="25" customWidth="1"/>
    <col min="14364" max="14364" width="8.5546875" style="25" bestFit="1" customWidth="1"/>
    <col min="14365" max="14365" width="5.88671875" style="25" customWidth="1"/>
    <col min="14366" max="14366" width="1.5546875" style="25" customWidth="1"/>
    <col min="14367" max="14601" width="9.109375" style="25"/>
    <col min="14602" max="14602" width="2.33203125" style="25" customWidth="1"/>
    <col min="14603" max="14603" width="5.6640625" style="25" customWidth="1"/>
    <col min="14604" max="14604" width="6.44140625" style="25" bestFit="1" customWidth="1"/>
    <col min="14605" max="14605" width="18.109375" style="25" customWidth="1"/>
    <col min="14606" max="14606" width="20" style="25" customWidth="1"/>
    <col min="14607" max="14607" width="6.5546875" style="25" customWidth="1"/>
    <col min="14608" max="14608" width="6.88671875" style="25" bestFit="1" customWidth="1"/>
    <col min="14609" max="14610" width="6.33203125" style="25" bestFit="1" customWidth="1"/>
    <col min="14611" max="14611" width="6.6640625" style="25" bestFit="1" customWidth="1"/>
    <col min="14612" max="14612" width="1.44140625" style="25" customWidth="1"/>
    <col min="14613" max="14613" width="6.44140625" style="25" customWidth="1"/>
    <col min="14614" max="14614" width="6.6640625" style="25" bestFit="1" customWidth="1"/>
    <col min="14615" max="14615" width="8.88671875" style="25" bestFit="1" customWidth="1"/>
    <col min="14616" max="14616" width="6.5546875" style="25" customWidth="1"/>
    <col min="14617" max="14617" width="6.109375" style="25" customWidth="1"/>
    <col min="14618" max="14618" width="5.6640625" style="25" customWidth="1"/>
    <col min="14619" max="14619" width="7.5546875" style="25" customWidth="1"/>
    <col min="14620" max="14620" width="8.5546875" style="25" bestFit="1" customWidth="1"/>
    <col min="14621" max="14621" width="5.88671875" style="25" customWidth="1"/>
    <col min="14622" max="14622" width="1.5546875" style="25" customWidth="1"/>
    <col min="14623" max="14857" width="9.109375" style="25"/>
    <col min="14858" max="14858" width="2.33203125" style="25" customWidth="1"/>
    <col min="14859" max="14859" width="5.6640625" style="25" customWidth="1"/>
    <col min="14860" max="14860" width="6.44140625" style="25" bestFit="1" customWidth="1"/>
    <col min="14861" max="14861" width="18.109375" style="25" customWidth="1"/>
    <col min="14862" max="14862" width="20" style="25" customWidth="1"/>
    <col min="14863" max="14863" width="6.5546875" style="25" customWidth="1"/>
    <col min="14864" max="14864" width="6.88671875" style="25" bestFit="1" customWidth="1"/>
    <col min="14865" max="14866" width="6.33203125" style="25" bestFit="1" customWidth="1"/>
    <col min="14867" max="14867" width="6.6640625" style="25" bestFit="1" customWidth="1"/>
    <col min="14868" max="14868" width="1.44140625" style="25" customWidth="1"/>
    <col min="14869" max="14869" width="6.44140625" style="25" customWidth="1"/>
    <col min="14870" max="14870" width="6.6640625" style="25" bestFit="1" customWidth="1"/>
    <col min="14871" max="14871" width="8.88671875" style="25" bestFit="1" customWidth="1"/>
    <col min="14872" max="14872" width="6.5546875" style="25" customWidth="1"/>
    <col min="14873" max="14873" width="6.109375" style="25" customWidth="1"/>
    <col min="14874" max="14874" width="5.6640625" style="25" customWidth="1"/>
    <col min="14875" max="14875" width="7.5546875" style="25" customWidth="1"/>
    <col min="14876" max="14876" width="8.5546875" style="25" bestFit="1" customWidth="1"/>
    <col min="14877" max="14877" width="5.88671875" style="25" customWidth="1"/>
    <col min="14878" max="14878" width="1.5546875" style="25" customWidth="1"/>
    <col min="14879" max="15113" width="9.109375" style="25"/>
    <col min="15114" max="15114" width="2.33203125" style="25" customWidth="1"/>
    <col min="15115" max="15115" width="5.6640625" style="25" customWidth="1"/>
    <col min="15116" max="15116" width="6.44140625" style="25" bestFit="1" customWidth="1"/>
    <col min="15117" max="15117" width="18.109375" style="25" customWidth="1"/>
    <col min="15118" max="15118" width="20" style="25" customWidth="1"/>
    <col min="15119" max="15119" width="6.5546875" style="25" customWidth="1"/>
    <col min="15120" max="15120" width="6.88671875" style="25" bestFit="1" customWidth="1"/>
    <col min="15121" max="15122" width="6.33203125" style="25" bestFit="1" customWidth="1"/>
    <col min="15123" max="15123" width="6.6640625" style="25" bestFit="1" customWidth="1"/>
    <col min="15124" max="15124" width="1.44140625" style="25" customWidth="1"/>
    <col min="15125" max="15125" width="6.44140625" style="25" customWidth="1"/>
    <col min="15126" max="15126" width="6.6640625" style="25" bestFit="1" customWidth="1"/>
    <col min="15127" max="15127" width="8.88671875" style="25" bestFit="1" customWidth="1"/>
    <col min="15128" max="15128" width="6.5546875" style="25" customWidth="1"/>
    <col min="15129" max="15129" width="6.109375" style="25" customWidth="1"/>
    <col min="15130" max="15130" width="5.6640625" style="25" customWidth="1"/>
    <col min="15131" max="15131" width="7.5546875" style="25" customWidth="1"/>
    <col min="15132" max="15132" width="8.5546875" style="25" bestFit="1" customWidth="1"/>
    <col min="15133" max="15133" width="5.88671875" style="25" customWidth="1"/>
    <col min="15134" max="15134" width="1.5546875" style="25" customWidth="1"/>
    <col min="15135" max="15369" width="9.109375" style="25"/>
    <col min="15370" max="15370" width="2.33203125" style="25" customWidth="1"/>
    <col min="15371" max="15371" width="5.6640625" style="25" customWidth="1"/>
    <col min="15372" max="15372" width="6.44140625" style="25" bestFit="1" customWidth="1"/>
    <col min="15373" max="15373" width="18.109375" style="25" customWidth="1"/>
    <col min="15374" max="15374" width="20" style="25" customWidth="1"/>
    <col min="15375" max="15375" width="6.5546875" style="25" customWidth="1"/>
    <col min="15376" max="15376" width="6.88671875" style="25" bestFit="1" customWidth="1"/>
    <col min="15377" max="15378" width="6.33203125" style="25" bestFit="1" customWidth="1"/>
    <col min="15379" max="15379" width="6.6640625" style="25" bestFit="1" customWidth="1"/>
    <col min="15380" max="15380" width="1.44140625" style="25" customWidth="1"/>
    <col min="15381" max="15381" width="6.44140625" style="25" customWidth="1"/>
    <col min="15382" max="15382" width="6.6640625" style="25" bestFit="1" customWidth="1"/>
    <col min="15383" max="15383" width="8.88671875" style="25" bestFit="1" customWidth="1"/>
    <col min="15384" max="15384" width="6.5546875" style="25" customWidth="1"/>
    <col min="15385" max="15385" width="6.109375" style="25" customWidth="1"/>
    <col min="15386" max="15386" width="5.6640625" style="25" customWidth="1"/>
    <col min="15387" max="15387" width="7.5546875" style="25" customWidth="1"/>
    <col min="15388" max="15388" width="8.5546875" style="25" bestFit="1" customWidth="1"/>
    <col min="15389" max="15389" width="5.88671875" style="25" customWidth="1"/>
    <col min="15390" max="15390" width="1.5546875" style="25" customWidth="1"/>
    <col min="15391" max="15625" width="9.109375" style="25"/>
    <col min="15626" max="15626" width="2.33203125" style="25" customWidth="1"/>
    <col min="15627" max="15627" width="5.6640625" style="25" customWidth="1"/>
    <col min="15628" max="15628" width="6.44140625" style="25" bestFit="1" customWidth="1"/>
    <col min="15629" max="15629" width="18.109375" style="25" customWidth="1"/>
    <col min="15630" max="15630" width="20" style="25" customWidth="1"/>
    <col min="15631" max="15631" width="6.5546875" style="25" customWidth="1"/>
    <col min="15632" max="15632" width="6.88671875" style="25" bestFit="1" customWidth="1"/>
    <col min="15633" max="15634" width="6.33203125" style="25" bestFit="1" customWidth="1"/>
    <col min="15635" max="15635" width="6.6640625" style="25" bestFit="1" customWidth="1"/>
    <col min="15636" max="15636" width="1.44140625" style="25" customWidth="1"/>
    <col min="15637" max="15637" width="6.44140625" style="25" customWidth="1"/>
    <col min="15638" max="15638" width="6.6640625" style="25" bestFit="1" customWidth="1"/>
    <col min="15639" max="15639" width="8.88671875" style="25" bestFit="1" customWidth="1"/>
    <col min="15640" max="15640" width="6.5546875" style="25" customWidth="1"/>
    <col min="15641" max="15641" width="6.109375" style="25" customWidth="1"/>
    <col min="15642" max="15642" width="5.6640625" style="25" customWidth="1"/>
    <col min="15643" max="15643" width="7.5546875" style="25" customWidth="1"/>
    <col min="15644" max="15644" width="8.5546875" style="25" bestFit="1" customWidth="1"/>
    <col min="15645" max="15645" width="5.88671875" style="25" customWidth="1"/>
    <col min="15646" max="15646" width="1.5546875" style="25" customWidth="1"/>
    <col min="15647" max="15881" width="9.109375" style="25"/>
    <col min="15882" max="15882" width="2.33203125" style="25" customWidth="1"/>
    <col min="15883" max="15883" width="5.6640625" style="25" customWidth="1"/>
    <col min="15884" max="15884" width="6.44140625" style="25" bestFit="1" customWidth="1"/>
    <col min="15885" max="15885" width="18.109375" style="25" customWidth="1"/>
    <col min="15886" max="15886" width="20" style="25" customWidth="1"/>
    <col min="15887" max="15887" width="6.5546875" style="25" customWidth="1"/>
    <col min="15888" max="15888" width="6.88671875" style="25" bestFit="1" customWidth="1"/>
    <col min="15889" max="15890" width="6.33203125" style="25" bestFit="1" customWidth="1"/>
    <col min="15891" max="15891" width="6.6640625" style="25" bestFit="1" customWidth="1"/>
    <col min="15892" max="15892" width="1.44140625" style="25" customWidth="1"/>
    <col min="15893" max="15893" width="6.44140625" style="25" customWidth="1"/>
    <col min="15894" max="15894" width="6.6640625" style="25" bestFit="1" customWidth="1"/>
    <col min="15895" max="15895" width="8.88671875" style="25" bestFit="1" customWidth="1"/>
    <col min="15896" max="15896" width="6.5546875" style="25" customWidth="1"/>
    <col min="15897" max="15897" width="6.109375" style="25" customWidth="1"/>
    <col min="15898" max="15898" width="5.6640625" style="25" customWidth="1"/>
    <col min="15899" max="15899" width="7.5546875" style="25" customWidth="1"/>
    <col min="15900" max="15900" width="8.5546875" style="25" bestFit="1" customWidth="1"/>
    <col min="15901" max="15901" width="5.88671875" style="25" customWidth="1"/>
    <col min="15902" max="15902" width="1.5546875" style="25" customWidth="1"/>
    <col min="15903" max="16137" width="9.109375" style="25"/>
    <col min="16138" max="16138" width="2.33203125" style="25" customWidth="1"/>
    <col min="16139" max="16139" width="5.6640625" style="25" customWidth="1"/>
    <col min="16140" max="16140" width="6.44140625" style="25" bestFit="1" customWidth="1"/>
    <col min="16141" max="16141" width="18.109375" style="25" customWidth="1"/>
    <col min="16142" max="16142" width="20" style="25" customWidth="1"/>
    <col min="16143" max="16143" width="6.5546875" style="25" customWidth="1"/>
    <col min="16144" max="16144" width="6.88671875" style="25" bestFit="1" customWidth="1"/>
    <col min="16145" max="16146" width="6.33203125" style="25" bestFit="1" customWidth="1"/>
    <col min="16147" max="16147" width="6.6640625" style="25" bestFit="1" customWidth="1"/>
    <col min="16148" max="16148" width="1.44140625" style="25" customWidth="1"/>
    <col min="16149" max="16149" width="6.44140625" style="25" customWidth="1"/>
    <col min="16150" max="16150" width="6.6640625" style="25" bestFit="1" customWidth="1"/>
    <col min="16151" max="16151" width="8.88671875" style="25" bestFit="1" customWidth="1"/>
    <col min="16152" max="16152" width="6.5546875" style="25" customWidth="1"/>
    <col min="16153" max="16153" width="6.109375" style="25" customWidth="1"/>
    <col min="16154" max="16154" width="5.6640625" style="25" customWidth="1"/>
    <col min="16155" max="16155" width="7.5546875" style="25" customWidth="1"/>
    <col min="16156" max="16156" width="8.5546875" style="25" bestFit="1" customWidth="1"/>
    <col min="16157" max="16157" width="5.88671875" style="25" customWidth="1"/>
    <col min="16158" max="16158" width="1.5546875" style="25" customWidth="1"/>
    <col min="16159" max="16384" width="9.109375" style="25"/>
  </cols>
  <sheetData>
    <row r="1" spans="1:29" ht="13.5" customHeight="1" thickTop="1" x14ac:dyDescent="0.3">
      <c r="A1" s="219" t="s">
        <v>0</v>
      </c>
      <c r="H1" s="406" t="s">
        <v>9</v>
      </c>
      <c r="I1" s="406"/>
      <c r="J1" s="406"/>
      <c r="K1" s="4" t="s">
        <v>9</v>
      </c>
      <c r="L1" s="4" t="s">
        <v>50</v>
      </c>
      <c r="Q1" s="25" t="s">
        <v>2</v>
      </c>
      <c r="W1" s="463"/>
      <c r="X1" s="464"/>
      <c r="Y1" s="464"/>
      <c r="Z1" s="464"/>
      <c r="AA1" s="464"/>
      <c r="AB1" s="464"/>
      <c r="AC1" s="465"/>
    </row>
    <row r="2" spans="1:29" s="221" customFormat="1" ht="13.5" customHeight="1" thickBot="1" x14ac:dyDescent="0.35">
      <c r="A2" s="20"/>
      <c r="B2" s="221" t="s">
        <v>3</v>
      </c>
      <c r="C2" s="135" t="s">
        <v>6</v>
      </c>
      <c r="D2" s="135" t="s">
        <v>7</v>
      </c>
      <c r="E2" s="441" t="s">
        <v>8</v>
      </c>
      <c r="F2" s="441"/>
      <c r="G2" s="441"/>
      <c r="H2" s="441" t="s">
        <v>39</v>
      </c>
      <c r="I2" s="441"/>
      <c r="J2" s="441"/>
      <c r="K2" s="135" t="s">
        <v>3</v>
      </c>
      <c r="L2" s="135" t="s">
        <v>3</v>
      </c>
      <c r="M2" s="135"/>
      <c r="N2" s="135"/>
      <c r="W2" s="466"/>
      <c r="X2" s="467"/>
      <c r="Y2" s="467"/>
      <c r="Z2" s="467"/>
      <c r="AA2" s="467"/>
      <c r="AB2" s="467"/>
      <c r="AC2" s="468"/>
    </row>
    <row r="3" spans="1:29" ht="12.75" customHeight="1" x14ac:dyDescent="0.3">
      <c r="B3" s="456">
        <v>1</v>
      </c>
      <c r="C3" s="205"/>
      <c r="D3" s="209" t="str">
        <f>IF($C3=0," ",VLOOKUP($C3,[1]Inschr!$B$1:$K$65536,3,FALSE))</f>
        <v xml:space="preserve"> </v>
      </c>
      <c r="E3" s="399" t="str">
        <f>IF($C3=0," ",VLOOKUP($C3,[1]Inschr!$B$1:$K$65536,4,FALSE))</f>
        <v xml:space="preserve"> </v>
      </c>
      <c r="F3" s="400"/>
      <c r="G3" s="401"/>
      <c r="H3" s="399" t="str">
        <f>IF(C3=0," ",1+K3+IF(AND(P$6=C3,L$8&lt;&gt;0),2,0)+IF(AND(V$10=C3,P$14&lt;&gt;" "),2,0)+IF(AND(AB$18=C3,V$26&lt;&gt;" "),2,0)+IF(AND(AG$33=C3,AB$50&lt;&gt;" "),2,0)+IF(K$70=C3,2,0))</f>
        <v xml:space="preserve"> </v>
      </c>
      <c r="I3" s="400"/>
      <c r="J3" s="401"/>
      <c r="K3" s="222">
        <f>$H81</f>
        <v>0</v>
      </c>
      <c r="L3" s="353"/>
      <c r="M3" s="240" t="s">
        <v>4</v>
      </c>
      <c r="W3" s="466"/>
      <c r="X3" s="467"/>
      <c r="Y3" s="467"/>
      <c r="Z3" s="467"/>
      <c r="AA3" s="467"/>
      <c r="AB3" s="467"/>
      <c r="AC3" s="468"/>
    </row>
    <row r="4" spans="1:29" ht="12.75" customHeight="1" thickBot="1" x14ac:dyDescent="0.35">
      <c r="B4" s="457"/>
      <c r="C4" s="9"/>
      <c r="D4" s="8" t="str">
        <f>IF($C4=0," ",VLOOKUP($C4,[1]Inschr!$B$1:$K$65536,3,FALSE))</f>
        <v xml:space="preserve"> </v>
      </c>
      <c r="E4" s="392" t="str">
        <f>IF($C4=0," ",VLOOKUP($C4,[1]Inschr!$B$1:$K$65536,4,FALSE))</f>
        <v xml:space="preserve"> </v>
      </c>
      <c r="F4" s="395"/>
      <c r="G4" s="396"/>
      <c r="H4" s="392" t="str">
        <f>IF(C4=0," ",1+K4+IF(AND(P$6=C4,L$8&lt;&gt;0),2,0)+IF(AND(V$10=C4,P$14&lt;&gt;" "),2,0)+IF(AND(AB$18=C4,V$26&lt;&gt;" "),2,0)+IF(AND(AG$33=C4,AB$50&lt;&gt;" "),2,0)+IF(K$70=C4,2,0))</f>
        <v xml:space="preserve"> </v>
      </c>
      <c r="I4" s="395"/>
      <c r="J4" s="396"/>
      <c r="K4" s="223">
        <f>$H82</f>
        <v>0</v>
      </c>
      <c r="L4" s="354"/>
      <c r="M4" s="135"/>
      <c r="N4" s="135"/>
      <c r="T4" s="26" t="s">
        <v>4</v>
      </c>
      <c r="U4" s="20"/>
      <c r="W4" s="469"/>
      <c r="X4" s="470"/>
      <c r="Y4" s="470"/>
      <c r="Z4" s="470"/>
      <c r="AA4" s="470"/>
      <c r="AB4" s="470"/>
      <c r="AC4" s="471"/>
    </row>
    <row r="5" spans="1:29" ht="12.75" customHeight="1" x14ac:dyDescent="0.3">
      <c r="B5" s="457"/>
      <c r="C5" s="9"/>
      <c r="D5" s="8" t="str">
        <f>IF($C5=0," ",VLOOKUP($C5,[1]Inschr!$B$1:$K$65536,3,FALSE))</f>
        <v xml:space="preserve"> </v>
      </c>
      <c r="E5" s="392" t="str">
        <f>IF($C5=0," ",VLOOKUP($C5,[1]Inschr!$B$1:$K$65536,4,FALSE))</f>
        <v xml:space="preserve"> </v>
      </c>
      <c r="F5" s="395"/>
      <c r="G5" s="396"/>
      <c r="H5" s="392" t="str">
        <f>IF(C5=0," ",1+K5+IF(AND(P$6=C5,L$8&lt;&gt;0),2,0)+IF(AND(V$10=C5,P$14&lt;&gt;" "),2,0)+IF(AND(AB$18=C5,V$26&lt;&gt;" "),2,0)+IF(AND(AG$33=C5,AB$50&lt;&gt;" "),2,0)+IF(K$70=C5,2,0))</f>
        <v xml:space="preserve"> </v>
      </c>
      <c r="I5" s="395"/>
      <c r="J5" s="396"/>
      <c r="K5" s="223">
        <f>$H83</f>
        <v>0</v>
      </c>
      <c r="L5" s="239">
        <f>C498</f>
        <v>0</v>
      </c>
      <c r="M5" s="371" t="s">
        <v>51</v>
      </c>
      <c r="N5" s="372"/>
      <c r="O5" s="372"/>
      <c r="P5" s="372" t="s">
        <v>6</v>
      </c>
      <c r="Q5" s="372"/>
      <c r="T5" s="459"/>
      <c r="U5" s="460"/>
    </row>
    <row r="6" spans="1:29" ht="13.5" customHeight="1" thickBot="1" x14ac:dyDescent="0.35">
      <c r="B6" s="458"/>
      <c r="C6" s="224"/>
      <c r="D6" s="119" t="str">
        <f>IF($C6=0," ",VLOOKUP($C6,[1]Inschr!$B$1:$K$65536,3,FALSE))</f>
        <v xml:space="preserve"> </v>
      </c>
      <c r="E6" s="429" t="str">
        <f>IF($C6=0," ",VLOOKUP($C6,[1]Inschr!$B$1:$K$65536,4,FALSE))</f>
        <v xml:space="preserve"> </v>
      </c>
      <c r="F6" s="430"/>
      <c r="G6" s="431"/>
      <c r="H6" s="397" t="str">
        <f>IF(C6=0," ",1+K6+IF(AND(P$6=C6,L$8&lt;&gt;0),2,0)+IF(AND(V$10=C6,P$14&lt;&gt;" "),2,0)+IF(AND(AB$18=C6,V$26&lt;&gt;" "),2,0)+IF(AND(AG$33=C6,AB$50&lt;&gt;" "),2,0)+IF(K$70=C6,2,0))</f>
        <v xml:space="preserve"> </v>
      </c>
      <c r="I6" s="363"/>
      <c r="J6" s="398"/>
      <c r="K6" s="225">
        <f>$H84</f>
        <v>0</v>
      </c>
      <c r="L6" s="233"/>
      <c r="M6" s="18">
        <f t="shared" ref="M6:N6" si="0">E499</f>
        <v>0</v>
      </c>
      <c r="N6" s="18">
        <f t="shared" si="0"/>
        <v>0</v>
      </c>
      <c r="O6" s="18">
        <f>G499</f>
        <v>0</v>
      </c>
      <c r="P6" s="359" t="str">
        <f>H500</f>
        <v xml:space="preserve"> </v>
      </c>
      <c r="Q6" s="360"/>
      <c r="R6" s="226"/>
      <c r="T6" s="461"/>
      <c r="U6" s="462"/>
      <c r="X6" s="208" t="s">
        <v>4</v>
      </c>
    </row>
    <row r="7" spans="1:29" ht="12.75" customHeight="1" x14ac:dyDescent="0.3">
      <c r="B7" s="456">
        <v>2</v>
      </c>
      <c r="C7" s="205"/>
      <c r="D7" s="209" t="str">
        <f>IF($C7=0," ",VLOOKUP($C7,[1]Inschr!$B$1:$K$65536,3,FALSE))</f>
        <v xml:space="preserve"> </v>
      </c>
      <c r="E7" s="432" t="str">
        <f>IF($C7=0," ",VLOOKUP($C7,[1]Inschr!$B$1:$K$65536,4,FALSE))</f>
        <v xml:space="preserve"> </v>
      </c>
      <c r="F7" s="364"/>
      <c r="G7" s="433"/>
      <c r="H7" s="399" t="str">
        <f>IF(C7=0," ",1+K7+IF(AND(P$6=C7,L$5&lt;&gt;0),2,0)+IF(AND(V$10=C7,P$14&lt;&gt;" "),2,0)+IF(AND(AB$18=C7,V$26&lt;&gt;" "),2,0)+IF(AND(AG$33=C7,AB$50&lt;&gt;" "),2,0)+IF(K$70=C7,2,0))</f>
        <v xml:space="preserve"> </v>
      </c>
      <c r="I7" s="400"/>
      <c r="J7" s="401"/>
      <c r="K7" s="222">
        <f>$H107</f>
        <v>0</v>
      </c>
      <c r="L7" s="233"/>
      <c r="M7" s="18">
        <f t="shared" ref="M7:N7" si="1">E501</f>
        <v>0</v>
      </c>
      <c r="N7" s="18">
        <f t="shared" si="1"/>
        <v>0</v>
      </c>
      <c r="O7" s="18">
        <f>G501</f>
        <v>0</v>
      </c>
      <c r="P7" s="361"/>
      <c r="Q7" s="362"/>
      <c r="R7" s="228"/>
      <c r="X7" s="351"/>
    </row>
    <row r="8" spans="1:29" ht="12.75" customHeight="1" thickBot="1" x14ac:dyDescent="0.35">
      <c r="B8" s="457"/>
      <c r="C8" s="9"/>
      <c r="D8" s="8" t="str">
        <f>IF($C8=0," ",VLOOKUP($C8,[1]Inschr!$B$1:$K$65536,3,FALSE))</f>
        <v xml:space="preserve"> </v>
      </c>
      <c r="E8" s="392" t="str">
        <f>IF($C8=0," ",VLOOKUP($C8,[1]Inschr!$B$1:$K$65536,4,FALSE))</f>
        <v xml:space="preserve"> </v>
      </c>
      <c r="F8" s="395"/>
      <c r="G8" s="396"/>
      <c r="H8" s="392" t="str">
        <f>IF(C8=0," ",1+K8+IF(AND(P$6=C8,L$5&lt;&gt;0),2,0)+IF(AND(V$10=C8,P$14&lt;&gt;" "),2,0)+IF(AND(AB$18=C8,V$26&lt;&gt;" "),2,0)+IF(AND(AG$33=C8,AB$50&lt;&gt;" "),2,0)+IF(K$70=C8,2,0))</f>
        <v xml:space="preserve"> </v>
      </c>
      <c r="I8" s="395"/>
      <c r="J8" s="396"/>
      <c r="K8" s="223">
        <f t="shared" ref="K8:K10" si="2">$H108</f>
        <v>0</v>
      </c>
      <c r="L8" s="238">
        <f>C503</f>
        <v>0</v>
      </c>
      <c r="Q8" s="4"/>
      <c r="R8" s="227"/>
      <c r="X8" s="352"/>
      <c r="Z8" s="132"/>
      <c r="AA8" s="132"/>
    </row>
    <row r="9" spans="1:29" ht="12.75" customHeight="1" x14ac:dyDescent="0.3">
      <c r="B9" s="457"/>
      <c r="C9" s="9"/>
      <c r="D9" s="8" t="str">
        <f>IF($C9=0," ",VLOOKUP($C9,[1]Inschr!$B$1:$K$65536,3,FALSE))</f>
        <v xml:space="preserve"> </v>
      </c>
      <c r="E9" s="392" t="str">
        <f>IF($C9=0," ",VLOOKUP($C9,[1]Inschr!$B$1:$K$65536,4,FALSE))</f>
        <v xml:space="preserve"> </v>
      </c>
      <c r="F9" s="395"/>
      <c r="G9" s="396"/>
      <c r="H9" s="392" t="str">
        <f>IF(C9=0," ",1+K9+IF(AND(P$6=C9,L$5&lt;&gt;0),2,0)+IF(AND(V$10=C9,P$14&lt;&gt;" "),2,0)+IF(AND(AB$18=C9,V$26&lt;&gt;" "),2,0)+IF(AND(AG$33=C9,AB$50&lt;&gt;" "),2,0)+IF(K$70=C9,2,0))</f>
        <v xml:space="preserve"> </v>
      </c>
      <c r="I9" s="395"/>
      <c r="J9" s="396"/>
      <c r="K9" s="223">
        <f t="shared" si="2"/>
        <v>0</v>
      </c>
      <c r="L9" s="353"/>
      <c r="M9" s="240" t="s">
        <v>4</v>
      </c>
      <c r="N9" s="135"/>
      <c r="Q9" s="4"/>
      <c r="R9" s="227"/>
      <c r="S9" s="371" t="s">
        <v>51</v>
      </c>
      <c r="T9" s="372"/>
      <c r="U9" s="372"/>
      <c r="V9" s="372" t="s">
        <v>6</v>
      </c>
      <c r="W9" s="372"/>
      <c r="Z9" s="132"/>
      <c r="AA9" s="132"/>
    </row>
    <row r="10" spans="1:29" ht="13.5" customHeight="1" thickBot="1" x14ac:dyDescent="0.35">
      <c r="B10" s="458"/>
      <c r="C10" s="224"/>
      <c r="D10" s="119" t="str">
        <f>IF($C10=0," ",VLOOKUP($C10,[1]Inschr!$B$1:$K$65536,3,FALSE))</f>
        <v xml:space="preserve"> </v>
      </c>
      <c r="E10" s="429" t="str">
        <f>IF($C10=0," ",VLOOKUP($C10,[1]Inschr!$B$1:$K$65536,4,FALSE))</f>
        <v xml:space="preserve"> </v>
      </c>
      <c r="F10" s="430"/>
      <c r="G10" s="431"/>
      <c r="H10" s="397" t="str">
        <f>IF(C10=0," ",1+K10+IF(AND(P$6=C10,L$5&lt;&gt;0),2,0)+IF(AND(V$10=C10,P$14&lt;&gt;" "),2,0)+IF(AND(AB$18=C10,V$26&lt;&gt;" "),2,0)+IF(AND(AG$33=C10,AB$50&lt;&gt;" "),2,0)+IF(K$70=C10,2,0))</f>
        <v xml:space="preserve"> </v>
      </c>
      <c r="I10" s="363"/>
      <c r="J10" s="398"/>
      <c r="K10" s="246">
        <f t="shared" si="2"/>
        <v>0</v>
      </c>
      <c r="L10" s="354"/>
      <c r="Q10" s="4"/>
      <c r="R10" s="227"/>
      <c r="S10" s="17">
        <f>P503</f>
        <v>0</v>
      </c>
      <c r="T10" s="18">
        <f>R503</f>
        <v>0</v>
      </c>
      <c r="U10" s="18">
        <f>T503</f>
        <v>0</v>
      </c>
      <c r="V10" s="359" t="str">
        <f>V504</f>
        <v xml:space="preserve"> </v>
      </c>
      <c r="W10" s="360"/>
      <c r="Z10" s="132"/>
      <c r="AA10" s="132"/>
    </row>
    <row r="11" spans="1:29" ht="12.75" customHeight="1" x14ac:dyDescent="0.3">
      <c r="B11" s="456">
        <v>3</v>
      </c>
      <c r="C11" s="205"/>
      <c r="D11" s="209" t="str">
        <f>IF($C11=0," ",VLOOKUP($C11,[1]Inschr!$B$1:$K$65536,3,FALSE))</f>
        <v xml:space="preserve"> </v>
      </c>
      <c r="E11" s="432" t="str">
        <f>IF($C11=0," ",VLOOKUP($C11,[1]Inschr!$B$1:$K$65536,4,FALSE))</f>
        <v xml:space="preserve"> </v>
      </c>
      <c r="F11" s="364"/>
      <c r="G11" s="433"/>
      <c r="H11" s="399" t="str">
        <f>IF(C11=0," ",1+K11+IF(AND(P$14=C11,L$16&lt;&gt;0),2,0)+IF(AND(V$10=C11,P$6&lt;&gt;" "),2,0)+IF(AND(AB$18=C11,V$26&lt;&gt;" "),2,0)+IF(AND(AG$33=C11,AB$50&lt;&gt;" "),2,0)+IF(K$70=C11,2,0))</f>
        <v xml:space="preserve"> </v>
      </c>
      <c r="I11" s="400"/>
      <c r="J11" s="401"/>
      <c r="K11" s="222">
        <f>$H133</f>
        <v>0</v>
      </c>
      <c r="L11" s="353"/>
      <c r="M11" s="240" t="s">
        <v>4</v>
      </c>
      <c r="Q11" s="4"/>
      <c r="R11" s="227"/>
      <c r="S11" s="17">
        <f>P505</f>
        <v>0</v>
      </c>
      <c r="T11" s="18">
        <f>R505</f>
        <v>0</v>
      </c>
      <c r="U11" s="18">
        <f>T505</f>
        <v>0</v>
      </c>
      <c r="V11" s="361"/>
      <c r="W11" s="362"/>
      <c r="X11" s="228"/>
      <c r="Z11" s="132"/>
      <c r="AA11" s="132"/>
    </row>
    <row r="12" spans="1:29" ht="12.75" customHeight="1" thickBot="1" x14ac:dyDescent="0.35">
      <c r="B12" s="457"/>
      <c r="C12" s="9"/>
      <c r="D12" s="8" t="str">
        <f>IF($C12=0," ",VLOOKUP($C12,[1]Inschr!$B$1:$K$65536,3,FALSE))</f>
        <v xml:space="preserve"> </v>
      </c>
      <c r="E12" s="392" t="str">
        <f>IF($C12=0," ",VLOOKUP($C12,[1]Inschr!$B$1:$K$65536,4,FALSE))</f>
        <v xml:space="preserve"> </v>
      </c>
      <c r="F12" s="395"/>
      <c r="G12" s="396"/>
      <c r="H12" s="392" t="str">
        <f>IF(C12=0," ",1+K12+IF(AND(P$14=C12,L$16&lt;&gt;0),2,0)+IF(AND(V$10=C12,P$6&lt;&gt;" "),2,0)+IF(AND(AB$18=C12,V$26&lt;&gt;" "),2,0)+IF(AND(AG$33=C12,AB$50&lt;&gt;" "),2,0)+IF(K$70=C12,2,0))</f>
        <v xml:space="preserve"> </v>
      </c>
      <c r="I12" s="395"/>
      <c r="J12" s="396"/>
      <c r="K12" s="223">
        <f t="shared" ref="K12:K14" si="3">$H134</f>
        <v>0</v>
      </c>
      <c r="L12" s="354"/>
      <c r="M12" s="135"/>
      <c r="N12" s="135"/>
      <c r="Q12" s="4"/>
      <c r="R12" s="227"/>
      <c r="V12" s="4"/>
      <c r="X12" s="227"/>
      <c r="Z12" s="132"/>
      <c r="AA12" s="132"/>
    </row>
    <row r="13" spans="1:29" ht="12.75" customHeight="1" x14ac:dyDescent="0.3">
      <c r="B13" s="457"/>
      <c r="C13" s="9"/>
      <c r="D13" s="8" t="str">
        <f>IF($C13=0," ",VLOOKUP($C13,[1]Inschr!$B$1:$K$65536,3,FALSE))</f>
        <v xml:space="preserve"> </v>
      </c>
      <c r="E13" s="392" t="str">
        <f>IF($C13=0," ",VLOOKUP($C13,[1]Inschr!$B$1:$K$65536,4,FALSE))</f>
        <v xml:space="preserve"> </v>
      </c>
      <c r="F13" s="395"/>
      <c r="G13" s="396"/>
      <c r="H13" s="392" t="str">
        <f>IF(C13=0," ",1+K13+IF(AND(P$14=C13,L$16&lt;&gt;0),2,0)+IF(AND(V$10=C13,P$6&lt;&gt;" "),2,0)+IF(AND(AB$18=C13,V$26&lt;&gt;" "),2,0)+IF(AND(AG$33=C13,AB$50&lt;&gt;" "),2,0)+IF(K$70=C13,2,0))</f>
        <v xml:space="preserve"> </v>
      </c>
      <c r="I13" s="395"/>
      <c r="J13" s="396"/>
      <c r="K13" s="223">
        <f t="shared" si="3"/>
        <v>0</v>
      </c>
      <c r="L13" s="239">
        <f>C506</f>
        <v>0</v>
      </c>
      <c r="M13" s="371" t="s">
        <v>51</v>
      </c>
      <c r="N13" s="372"/>
      <c r="O13" s="372"/>
      <c r="P13" s="374" t="s">
        <v>6</v>
      </c>
      <c r="Q13" s="374"/>
      <c r="R13" s="227"/>
      <c r="V13" s="4"/>
      <c r="X13" s="227"/>
      <c r="Z13" s="132"/>
      <c r="AA13" s="132"/>
    </row>
    <row r="14" spans="1:29" ht="13.5" customHeight="1" thickBot="1" x14ac:dyDescent="0.35">
      <c r="B14" s="458"/>
      <c r="C14" s="224"/>
      <c r="D14" s="119" t="str">
        <f>IF($C14=0," ",VLOOKUP($C14,[1]Inschr!$B$1:$K$65536,3,FALSE))</f>
        <v xml:space="preserve"> </v>
      </c>
      <c r="E14" s="429" t="str">
        <f>IF($C14=0," ",VLOOKUP($C14,[1]Inschr!$B$1:$K$65536,4,FALSE))</f>
        <v xml:space="preserve"> </v>
      </c>
      <c r="F14" s="430"/>
      <c r="G14" s="431"/>
      <c r="H14" s="397" t="str">
        <f>IF(C14=0," ",1+K14+IF(AND(P$14=C14,L$16&lt;&gt;0),2,0)+IF(AND(V$10=C14,P$6&lt;&gt;" "),2,0)+IF(AND(AB$18=C14,V$26&lt;&gt;" "),2,0)+IF(AND(AG$33=C14,AB$50&lt;&gt;" "),2,0)+IF(K$70=C14,2,0))</f>
        <v xml:space="preserve"> </v>
      </c>
      <c r="I14" s="363"/>
      <c r="J14" s="398"/>
      <c r="K14" s="246">
        <f t="shared" si="3"/>
        <v>0</v>
      </c>
      <c r="M14" s="18">
        <f t="shared" ref="M14:N14" si="4">E507</f>
        <v>0</v>
      </c>
      <c r="N14" s="18">
        <f t="shared" si="4"/>
        <v>0</v>
      </c>
      <c r="O14" s="18">
        <f>G507</f>
        <v>0</v>
      </c>
      <c r="P14" s="359" t="str">
        <f>H508</f>
        <v xml:space="preserve"> </v>
      </c>
      <c r="Q14" s="360"/>
      <c r="R14" s="211"/>
      <c r="T14" s="208" t="s">
        <v>4</v>
      </c>
      <c r="V14" s="4"/>
      <c r="X14" s="227"/>
      <c r="AC14" s="208" t="s">
        <v>4</v>
      </c>
    </row>
    <row r="15" spans="1:29" ht="12.75" customHeight="1" x14ac:dyDescent="0.3">
      <c r="B15" s="456">
        <v>4</v>
      </c>
      <c r="C15" s="205"/>
      <c r="D15" s="209" t="str">
        <f>IF($C15=0," ",VLOOKUP($C15,[1]Inschr!$B$1:$K$65536,3,FALSE))</f>
        <v xml:space="preserve"> </v>
      </c>
      <c r="E15" s="432" t="str">
        <f>IF($C15=0," ",VLOOKUP($C15,[1]Inschr!$B$1:$K$65536,4,FALSE))</f>
        <v xml:space="preserve"> </v>
      </c>
      <c r="F15" s="364"/>
      <c r="G15" s="433"/>
      <c r="H15" s="399" t="str">
        <f>IF(C15=0," ",1+K15+IF(AND(P$14=C15,L$13&lt;&gt;0),2,0)+IF(AND(V$10=C15,P$6&lt;&gt;" "),2,0)+IF(AND(AB$18=C15,V$26&lt;&gt;" "),2,0)+IF(AND(AG$33=C15,AB$50&lt;&gt;" "),2,0)+IF(K$70=C15,2,0))</f>
        <v xml:space="preserve"> </v>
      </c>
      <c r="I15" s="400"/>
      <c r="J15" s="401"/>
      <c r="K15" s="222">
        <f>$H159</f>
        <v>0</v>
      </c>
      <c r="M15" s="18">
        <f t="shared" ref="M15:N15" si="5">E509</f>
        <v>0</v>
      </c>
      <c r="N15" s="18">
        <f t="shared" si="5"/>
        <v>0</v>
      </c>
      <c r="O15" s="18">
        <f>G509</f>
        <v>0</v>
      </c>
      <c r="P15" s="361"/>
      <c r="Q15" s="362"/>
      <c r="T15" s="459"/>
      <c r="U15" s="460"/>
      <c r="V15" s="4"/>
      <c r="X15" s="227"/>
      <c r="AC15" s="351"/>
    </row>
    <row r="16" spans="1:29" ht="12.75" customHeight="1" thickBot="1" x14ac:dyDescent="0.35">
      <c r="B16" s="457"/>
      <c r="C16" s="9"/>
      <c r="D16" s="8" t="str">
        <f>IF($C16=0," ",VLOOKUP($C16,[1]Inschr!$B$1:$K$65536,3,FALSE))</f>
        <v xml:space="preserve"> </v>
      </c>
      <c r="E16" s="392" t="str">
        <f>IF($C16=0," ",VLOOKUP($C16,[1]Inschr!$B$1:$K$65536,4,FALSE))</f>
        <v xml:space="preserve"> </v>
      </c>
      <c r="F16" s="395"/>
      <c r="G16" s="396"/>
      <c r="H16" s="392" t="str">
        <f>IF(C16=0," ",1+K16+IF(AND(P$14=C16,L$13&lt;&gt;0),2,0)+IF(AND(V$10=C16,P$6&lt;&gt;" "),2,0)+IF(AND(AB$18=C16,V$26&lt;&gt;" "),2,0)+IF(AND(AG$33=C16,AB$50&lt;&gt;" "),2,0)+IF(K$70=C16,2,0))</f>
        <v xml:space="preserve"> </v>
      </c>
      <c r="I16" s="395"/>
      <c r="J16" s="396"/>
      <c r="K16" s="223">
        <f t="shared" ref="K16:K18" si="6">$H160</f>
        <v>0</v>
      </c>
      <c r="L16" s="238">
        <f>C511</f>
        <v>0</v>
      </c>
      <c r="N16" s="210"/>
      <c r="Q16" s="4"/>
      <c r="T16" s="461"/>
      <c r="U16" s="462"/>
      <c r="V16" s="4"/>
      <c r="X16" s="227"/>
      <c r="AC16" s="352"/>
    </row>
    <row r="17" spans="2:35" ht="12.75" customHeight="1" x14ac:dyDescent="0.3">
      <c r="B17" s="457"/>
      <c r="C17" s="9"/>
      <c r="D17" s="8" t="str">
        <f>IF($C17=0," ",VLOOKUP($C17,[1]Inschr!$B$1:$K$65536,3,FALSE))</f>
        <v xml:space="preserve"> </v>
      </c>
      <c r="E17" s="392" t="str">
        <f>IF($C17=0," ",VLOOKUP($C17,[1]Inschr!$B$1:$K$65536,4,FALSE))</f>
        <v xml:space="preserve"> </v>
      </c>
      <c r="F17" s="395"/>
      <c r="G17" s="396"/>
      <c r="H17" s="392" t="str">
        <f>IF(C17=0," ",1+K17+IF(AND(P$14=C17,L$13&lt;&gt;0),2,0)+IF(AND(V$10=C17,P$6&lt;&gt;" "),2,0)+IF(AND(AB$18=C17,V$26&lt;&gt;" "),2,0)+IF(AND(AG$33=C17,AB$50&lt;&gt;" "),2,0)+IF(K$70=C17,2,0))</f>
        <v xml:space="preserve"> </v>
      </c>
      <c r="I17" s="395"/>
      <c r="J17" s="396"/>
      <c r="K17" s="223">
        <f t="shared" si="6"/>
        <v>0</v>
      </c>
      <c r="L17" s="353"/>
      <c r="M17" s="240" t="s">
        <v>4</v>
      </c>
      <c r="N17" s="135"/>
      <c r="Q17" s="4"/>
      <c r="V17" s="4"/>
      <c r="X17" s="235"/>
      <c r="Y17" s="371" t="s">
        <v>51</v>
      </c>
      <c r="Z17" s="372"/>
      <c r="AA17" s="372"/>
      <c r="AB17" s="25" t="s">
        <v>6</v>
      </c>
    </row>
    <row r="18" spans="2:35" ht="13.5" customHeight="1" thickBot="1" x14ac:dyDescent="0.35">
      <c r="B18" s="458"/>
      <c r="C18" s="224"/>
      <c r="D18" s="119" t="str">
        <f>IF($C18=0," ",VLOOKUP($C18,[1]Inschr!$B$1:$K$65536,3,FALSE))</f>
        <v xml:space="preserve"> </v>
      </c>
      <c r="E18" s="429" t="str">
        <f>IF($C18=0," ",VLOOKUP($C18,[1]Inschr!$B$1:$K$65536,4,FALSE))</f>
        <v xml:space="preserve"> </v>
      </c>
      <c r="F18" s="430"/>
      <c r="G18" s="431"/>
      <c r="H18" s="397" t="str">
        <f>IF(C18=0," ",1+K18+IF(AND(P$14=C18,L$13&lt;&gt;0),2,0)+IF(AND(V$10=C18,P$6&lt;&gt;" "),2,0)+IF(AND(AB$18=C18,V$26&lt;&gt;" "),2,0)+IF(AND(AG$33=C18,AB$50&lt;&gt;" "),2,0)+IF(K$70=C18,2,0))</f>
        <v xml:space="preserve"> </v>
      </c>
      <c r="I18" s="363"/>
      <c r="J18" s="398"/>
      <c r="K18" s="246">
        <f t="shared" si="6"/>
        <v>0</v>
      </c>
      <c r="L18" s="354"/>
      <c r="Q18" s="4"/>
      <c r="V18" s="4"/>
      <c r="X18" s="227"/>
      <c r="Y18" s="17">
        <f>W511</f>
        <v>0</v>
      </c>
      <c r="Z18" s="17">
        <f t="shared" ref="Z18:AA18" si="7">X511</f>
        <v>0</v>
      </c>
      <c r="AA18" s="17">
        <f t="shared" si="7"/>
        <v>0</v>
      </c>
      <c r="AB18" s="369" t="str">
        <f>AA512</f>
        <v xml:space="preserve"> </v>
      </c>
    </row>
    <row r="19" spans="2:35" ht="12.75" customHeight="1" x14ac:dyDescent="0.3">
      <c r="B19" s="456">
        <v>5</v>
      </c>
      <c r="C19" s="205"/>
      <c r="D19" s="209" t="str">
        <f>IF($C19=0," ",VLOOKUP($C19,[1]Inschr!$B$1:$K$65536,3,FALSE))</f>
        <v xml:space="preserve"> </v>
      </c>
      <c r="E19" s="432" t="str">
        <f>IF($C19=0," ",VLOOKUP($C19,[1]Inschr!$B$1:$K$65536,4,FALSE))</f>
        <v xml:space="preserve"> </v>
      </c>
      <c r="F19" s="364"/>
      <c r="G19" s="433"/>
      <c r="H19" s="399" t="str">
        <f>IF(C19=0," ",1+K19+IF(AND(P$22=C19,L$24&lt;&gt;0),2,0)+IF(AND(V$26=C19,P$30&lt;&gt;" "),2,0)+IF(AND(AB$18=C19,V$10&lt;&gt;" "),2,0)+IF(AND(AG$33=C19,AB$50&lt;&gt;" "),2,0)+IF(K$70=C19,2,0))</f>
        <v xml:space="preserve"> </v>
      </c>
      <c r="I19" s="400"/>
      <c r="J19" s="401"/>
      <c r="K19" s="222">
        <f>$H185</f>
        <v>0</v>
      </c>
      <c r="L19" s="353"/>
      <c r="M19" s="240" t="s">
        <v>4</v>
      </c>
      <c r="Q19" s="4"/>
      <c r="V19" s="4"/>
      <c r="X19" s="227"/>
      <c r="Y19" s="17">
        <f>W513</f>
        <v>0</v>
      </c>
      <c r="Z19" s="18">
        <f>X513</f>
        <v>0</v>
      </c>
      <c r="AA19" s="18">
        <f>Y513</f>
        <v>0</v>
      </c>
      <c r="AB19" s="370"/>
      <c r="AC19" s="228"/>
    </row>
    <row r="20" spans="2:35" ht="12.75" customHeight="1" thickBot="1" x14ac:dyDescent="0.35">
      <c r="B20" s="457"/>
      <c r="C20" s="9"/>
      <c r="D20" s="8" t="str">
        <f>IF($C20=0," ",VLOOKUP($C20,[1]Inschr!$B$1:$K$65536,3,FALSE))</f>
        <v xml:space="preserve"> </v>
      </c>
      <c r="E20" s="392" t="str">
        <f>IF($C20=0," ",VLOOKUP($C20,[1]Inschr!$B$1:$K$65536,4,FALSE))</f>
        <v xml:space="preserve"> </v>
      </c>
      <c r="F20" s="395"/>
      <c r="G20" s="396"/>
      <c r="H20" s="392" t="str">
        <f>IF(C20=0," ",1+K20+IF(AND(P$22=C20,L$24&lt;&gt;0),2,0)+IF(AND(V$26=C20,P$30&lt;&gt;" "),2,0)+IF(AND(AB$18=C20,V$10&lt;&gt;" "),2,0)+IF(AND(AG$33=C20,AB$50&lt;&gt;" "),2,0)+IF(K$70=C20,2,0))</f>
        <v xml:space="preserve"> </v>
      </c>
      <c r="I20" s="395"/>
      <c r="J20" s="396"/>
      <c r="K20" s="223">
        <f t="shared" ref="K20:K22" si="8">$H186</f>
        <v>0</v>
      </c>
      <c r="L20" s="354"/>
      <c r="M20" s="135"/>
      <c r="N20" s="135"/>
      <c r="Q20" s="4"/>
      <c r="T20" s="26" t="s">
        <v>4</v>
      </c>
      <c r="U20" s="20"/>
      <c r="V20" s="4"/>
      <c r="X20" s="227"/>
      <c r="Y20" s="4"/>
      <c r="AC20" s="227"/>
    </row>
    <row r="21" spans="2:35" ht="12.75" customHeight="1" x14ac:dyDescent="0.3">
      <c r="B21" s="457"/>
      <c r="C21" s="9"/>
      <c r="D21" s="8" t="str">
        <f>IF($C21=0," ",VLOOKUP($C21,[1]Inschr!$B$1:$K$65536,3,FALSE))</f>
        <v xml:space="preserve"> </v>
      </c>
      <c r="E21" s="392" t="str">
        <f>IF($C21=0," ",VLOOKUP($C21,[1]Inschr!$B$1:$K$65536,4,FALSE))</f>
        <v xml:space="preserve"> </v>
      </c>
      <c r="F21" s="395"/>
      <c r="G21" s="396"/>
      <c r="H21" s="392" t="str">
        <f>IF(C21=0," ",1+K21+IF(AND(P$22=C21,L$24&lt;&gt;0),2,0)+IF(AND(V$26=C21,P$30&lt;&gt;" "),2,0)+IF(AND(AB$18=C21,V$10&lt;&gt;" "),2,0)+IF(AND(AG$33=C21,AB$50&lt;&gt;" "),2,0)+IF(K$70=C21,2,0))</f>
        <v xml:space="preserve"> </v>
      </c>
      <c r="I21" s="395"/>
      <c r="J21" s="396"/>
      <c r="K21" s="223">
        <f t="shared" si="8"/>
        <v>0</v>
      </c>
      <c r="L21" s="239">
        <f>C514</f>
        <v>0</v>
      </c>
      <c r="M21" s="408" t="s">
        <v>51</v>
      </c>
      <c r="N21" s="409"/>
      <c r="O21" s="409"/>
      <c r="P21" s="374" t="s">
        <v>6</v>
      </c>
      <c r="Q21" s="374"/>
      <c r="T21" s="459"/>
      <c r="U21" s="460"/>
      <c r="V21" s="4"/>
      <c r="X21" s="227"/>
      <c r="Y21" s="4"/>
      <c r="AC21" s="227"/>
    </row>
    <row r="22" spans="2:35" ht="13.5" customHeight="1" thickBot="1" x14ac:dyDescent="0.35">
      <c r="B22" s="458"/>
      <c r="C22" s="224"/>
      <c r="D22" s="119" t="str">
        <f>IF($C22=0," ",VLOOKUP($C22,[1]Inschr!$B$1:$K$65536,3,FALSE))</f>
        <v xml:space="preserve"> </v>
      </c>
      <c r="E22" s="429" t="str">
        <f>IF($C22=0," ",VLOOKUP($C22,[1]Inschr!$B$1:$K$65536,4,FALSE))</f>
        <v xml:space="preserve"> </v>
      </c>
      <c r="F22" s="430"/>
      <c r="G22" s="431"/>
      <c r="H22" s="397" t="str">
        <f>IF(C22=0," ",1+K22+IF(AND(P$22=C22,L$24&lt;&gt;0),2,0)+IF(AND(V$26=C22,P$30&lt;&gt;" "),2,0)+IF(AND(AB$18=C22,V$10&lt;&gt;" "),2,0)+IF(AND(AG$33=C22,AB$50&lt;&gt;" "),2,0)+IF(K$70=C22,2,0))</f>
        <v xml:space="preserve"> </v>
      </c>
      <c r="I22" s="363"/>
      <c r="J22" s="398"/>
      <c r="K22" s="246">
        <f t="shared" si="8"/>
        <v>0</v>
      </c>
      <c r="M22" s="18">
        <f t="shared" ref="M22:N22" si="9">E515</f>
        <v>0</v>
      </c>
      <c r="N22" s="18">
        <f t="shared" si="9"/>
        <v>0</v>
      </c>
      <c r="O22" s="18">
        <f>G515</f>
        <v>0</v>
      </c>
      <c r="P22" s="359" t="str">
        <f>H516</f>
        <v xml:space="preserve"> </v>
      </c>
      <c r="Q22" s="360"/>
      <c r="R22" s="226"/>
      <c r="T22" s="461"/>
      <c r="U22" s="462"/>
      <c r="V22" s="4"/>
      <c r="X22" s="227"/>
      <c r="Y22" s="4"/>
      <c r="AC22" s="227"/>
    </row>
    <row r="23" spans="2:35" ht="12.75" customHeight="1" x14ac:dyDescent="0.3">
      <c r="B23" s="456">
        <v>6</v>
      </c>
      <c r="C23" s="205"/>
      <c r="D23" s="209" t="str">
        <f>IF($C23=0," ",VLOOKUP($C23,[1]Inschr!$B$1:$K$65536,3,FALSE))</f>
        <v xml:space="preserve"> </v>
      </c>
      <c r="E23" s="432" t="str">
        <f>IF($C23=0," ",VLOOKUP($C23,[1]Inschr!$B$1:$K$65536,4,FALSE))</f>
        <v xml:space="preserve"> </v>
      </c>
      <c r="F23" s="364"/>
      <c r="G23" s="433"/>
      <c r="H23" s="399" t="str">
        <f>IF(C23=0," ",1+K23+IF(AND(P$22=C23,L$21&lt;&gt;0),2,0)+IF(AND(V$26=C23,P$30&lt;&gt;" "),2,0)+IF(AND(AB$18=C23,V$10&lt;&gt;" "),2,0)+IF(AND(AG$33=C23,AB$50&lt;&gt;" "),2,0)+IF(K$70=C23,2,0))</f>
        <v xml:space="preserve"> </v>
      </c>
      <c r="I23" s="400"/>
      <c r="J23" s="401"/>
      <c r="K23" s="222">
        <f>$H211</f>
        <v>0</v>
      </c>
      <c r="M23" s="18">
        <f t="shared" ref="M23:N23" si="10">E517</f>
        <v>0</v>
      </c>
      <c r="N23" s="18">
        <f t="shared" si="10"/>
        <v>0</v>
      </c>
      <c r="O23" s="18">
        <f>G517</f>
        <v>0</v>
      </c>
      <c r="P23" s="361"/>
      <c r="Q23" s="362"/>
      <c r="R23" s="228"/>
      <c r="V23" s="4"/>
      <c r="X23" s="227"/>
      <c r="Y23" s="4"/>
      <c r="AC23" s="227"/>
    </row>
    <row r="24" spans="2:35" ht="12.75" customHeight="1" thickBot="1" x14ac:dyDescent="0.35">
      <c r="B24" s="457"/>
      <c r="C24" s="9"/>
      <c r="D24" s="8" t="str">
        <f>IF($C24=0," ",VLOOKUP($C24,[1]Inschr!$B$1:$K$65536,3,FALSE))</f>
        <v xml:space="preserve"> </v>
      </c>
      <c r="E24" s="392" t="str">
        <f>IF($C24=0," ",VLOOKUP($C24,[1]Inschr!$B$1:$K$65536,4,FALSE))</f>
        <v xml:space="preserve"> </v>
      </c>
      <c r="F24" s="395"/>
      <c r="G24" s="396"/>
      <c r="H24" s="392" t="str">
        <f>IF(C24=0," ",1+K24+IF(AND(P$22=C24,L$21&lt;&gt;0),2,0)+IF(AND(V$26=C24,P$30&lt;&gt;" "),2,0)+IF(AND(AB$18=C24,V$10&lt;&gt;" "),2,0)+IF(AND(AG$33=C24,AB$50&lt;&gt;" "),2,0)+IF(K$70=C24,2,0))</f>
        <v xml:space="preserve"> </v>
      </c>
      <c r="I24" s="395"/>
      <c r="J24" s="396"/>
      <c r="K24" s="223">
        <f t="shared" ref="K24:K26" si="11">$H212</f>
        <v>0</v>
      </c>
      <c r="L24" s="238">
        <f>C519</f>
        <v>0</v>
      </c>
      <c r="Q24" s="4"/>
      <c r="R24" s="227"/>
      <c r="V24" s="4"/>
      <c r="X24" s="227"/>
      <c r="Y24" s="4"/>
      <c r="AC24" s="227"/>
    </row>
    <row r="25" spans="2:35" ht="12.75" customHeight="1" x14ac:dyDescent="0.3">
      <c r="B25" s="457"/>
      <c r="C25" s="9"/>
      <c r="D25" s="8" t="str">
        <f>IF($C25=0," ",VLOOKUP($C25,[1]Inschr!$B$1:$K$65536,3,FALSE))</f>
        <v xml:space="preserve"> </v>
      </c>
      <c r="E25" s="392" t="str">
        <f>IF($C25=0," ",VLOOKUP($C25,[1]Inschr!$B$1:$K$65536,4,FALSE))</f>
        <v xml:space="preserve"> </v>
      </c>
      <c r="F25" s="395"/>
      <c r="G25" s="396"/>
      <c r="H25" s="392" t="str">
        <f>IF(C25=0," ",1+K25+IF(AND(P$22=C25,L$21&lt;&gt;0),2,0)+IF(AND(V$26=C25,P$30&lt;&gt;" "),2,0)+IF(AND(AB$18=C25,V$10&lt;&gt;" "),2,0)+IF(AND(AG$33=C25,AB$50&lt;&gt;" "),2,0)+IF(K$70=C25,2,0))</f>
        <v xml:space="preserve"> </v>
      </c>
      <c r="I25" s="395"/>
      <c r="J25" s="396"/>
      <c r="K25" s="223">
        <f t="shared" si="11"/>
        <v>0</v>
      </c>
      <c r="L25" s="353"/>
      <c r="M25" s="240" t="s">
        <v>4</v>
      </c>
      <c r="N25" s="135"/>
      <c r="Q25" s="4"/>
      <c r="R25" s="227"/>
      <c r="S25" s="371" t="s">
        <v>51</v>
      </c>
      <c r="T25" s="372"/>
      <c r="U25" s="372"/>
      <c r="V25" s="374" t="s">
        <v>6</v>
      </c>
      <c r="W25" s="374"/>
      <c r="X25" s="227"/>
      <c r="Y25" s="4"/>
      <c r="AC25" s="227"/>
    </row>
    <row r="26" spans="2:35" ht="13.5" customHeight="1" thickBot="1" x14ac:dyDescent="0.35">
      <c r="B26" s="458"/>
      <c r="C26" s="224"/>
      <c r="D26" s="119" t="str">
        <f>IF($C26=0," ",VLOOKUP($C26,[1]Inschr!$B$1:$K$65536,3,FALSE))</f>
        <v xml:space="preserve"> </v>
      </c>
      <c r="E26" s="429" t="str">
        <f>IF($C26=0," ",VLOOKUP($C26,[1]Inschr!$B$1:$K$65536,4,FALSE))</f>
        <v xml:space="preserve"> </v>
      </c>
      <c r="F26" s="430"/>
      <c r="G26" s="431"/>
      <c r="H26" s="397" t="str">
        <f>IF(C26=0," ",1+K26+IF(AND(P$22=C26,L$21&lt;&gt;0),2,0)+IF(AND(V$26=C26,P$30&lt;&gt;" "),2,0)+IF(AND(AB$18=C26,V$10&lt;&gt;" "),2,0)+IF(AND(AG$33=C26,AB$50&lt;&gt;" "),2,0)+IF(K$70=C26,2,0))</f>
        <v xml:space="preserve"> </v>
      </c>
      <c r="I26" s="363"/>
      <c r="J26" s="398"/>
      <c r="K26" s="246">
        <f t="shared" si="11"/>
        <v>0</v>
      </c>
      <c r="L26" s="354"/>
      <c r="Q26" s="4"/>
      <c r="R26" s="227"/>
      <c r="S26" s="18">
        <f>P519</f>
        <v>0</v>
      </c>
      <c r="T26" s="18">
        <f>R519</f>
        <v>0</v>
      </c>
      <c r="U26" s="18">
        <f>T519</f>
        <v>0</v>
      </c>
      <c r="V26" s="359" t="str">
        <f>V520</f>
        <v xml:space="preserve"> </v>
      </c>
      <c r="W26" s="360"/>
      <c r="X26" s="234"/>
      <c r="Y26" s="4"/>
      <c r="AC26" s="227"/>
    </row>
    <row r="27" spans="2:35" ht="12.75" customHeight="1" x14ac:dyDescent="0.3">
      <c r="B27" s="456">
        <v>7</v>
      </c>
      <c r="C27" s="205"/>
      <c r="D27" s="209" t="str">
        <f>IF($C27=0," ",VLOOKUP($C27,[1]Inschr!$B$1:$K$65536,3,FALSE))</f>
        <v xml:space="preserve"> </v>
      </c>
      <c r="E27" s="432" t="str">
        <f>IF($C27=0," ",VLOOKUP($C27,[1]Inschr!$B$1:$K$65536,4,FALSE))</f>
        <v xml:space="preserve"> </v>
      </c>
      <c r="F27" s="364"/>
      <c r="G27" s="433"/>
      <c r="H27" s="399" t="str">
        <f>IF(C27=0," ",1+K27+IF(AND(P$30=C27,L$32&lt;&gt;0),2,0)+IF(AND(V$26=C27,P$22&lt;&gt;" "),2,0)+IF(AND(AB$18=C27,V$10&lt;&gt;" "),2,0)+IF(AND(AG$33=C27,AB$50&lt;&gt;" "),2,0)+IF(K$70=C27,2,0))</f>
        <v xml:space="preserve"> </v>
      </c>
      <c r="I27" s="400"/>
      <c r="J27" s="401"/>
      <c r="K27" s="222">
        <f>$H237</f>
        <v>0</v>
      </c>
      <c r="L27" s="353"/>
      <c r="M27" s="240" t="s">
        <v>4</v>
      </c>
      <c r="Q27" s="4"/>
      <c r="R27" s="227"/>
      <c r="S27" s="18">
        <f>P521</f>
        <v>0</v>
      </c>
      <c r="T27" s="18">
        <f>R521</f>
        <v>0</v>
      </c>
      <c r="U27" s="18">
        <f>T521</f>
        <v>0</v>
      </c>
      <c r="V27" s="361"/>
      <c r="W27" s="362"/>
      <c r="Y27" s="4"/>
      <c r="AC27" s="227"/>
    </row>
    <row r="28" spans="2:35" ht="12.75" customHeight="1" thickBot="1" x14ac:dyDescent="0.35">
      <c r="B28" s="457"/>
      <c r="C28" s="9"/>
      <c r="D28" s="8" t="str">
        <f>IF($C28=0," ",VLOOKUP($C28,[1]Inschr!$B$1:$K$65536,3,FALSE))</f>
        <v xml:space="preserve"> </v>
      </c>
      <c r="E28" s="392" t="str">
        <f>IF($C28=0," ",VLOOKUP($C28,[1]Inschr!$B$1:$K$65536,4,FALSE))</f>
        <v xml:space="preserve"> </v>
      </c>
      <c r="F28" s="395"/>
      <c r="G28" s="396"/>
      <c r="H28" s="392" t="str">
        <f>IF(C28=0," ",1+K28+IF(AND(P$30=C28,L$32&lt;&gt;0),2,0)+IF(AND(V$26=C28,P$22&lt;&gt;" "),2,0)+IF(AND(AB$18=C28,V$10&lt;&gt;" "),2,0)+IF(AND(AG$33=C28,AB$50&lt;&gt;" "),2,0)+IF(K$70=C28,2,0))</f>
        <v xml:space="preserve"> </v>
      </c>
      <c r="I28" s="395"/>
      <c r="J28" s="396"/>
      <c r="K28" s="223">
        <f t="shared" ref="K28:K30" si="12">$H238</f>
        <v>0</v>
      </c>
      <c r="L28" s="354"/>
      <c r="M28" s="135"/>
      <c r="N28" s="135"/>
      <c r="Q28" s="4"/>
      <c r="R28" s="227"/>
      <c r="V28" s="4"/>
      <c r="X28" s="208" t="s">
        <v>4</v>
      </c>
      <c r="Y28" s="4"/>
      <c r="AC28" s="227"/>
    </row>
    <row r="29" spans="2:35" ht="12.75" customHeight="1" x14ac:dyDescent="0.3">
      <c r="B29" s="457"/>
      <c r="C29" s="9"/>
      <c r="D29" s="8" t="str">
        <f>IF($C29=0," ",VLOOKUP($C29,[1]Inschr!$B$1:$K$65536,3,FALSE))</f>
        <v xml:space="preserve"> </v>
      </c>
      <c r="E29" s="392" t="str">
        <f>IF($C29=0," ",VLOOKUP($C29,[1]Inschr!$B$1:$K$65536,4,FALSE))</f>
        <v xml:space="preserve"> </v>
      </c>
      <c r="F29" s="395"/>
      <c r="G29" s="396"/>
      <c r="H29" s="392" t="str">
        <f>IF(C29=0," ",1+K29+IF(AND(P$30=C29,L$32&lt;&gt;0),2,0)+IF(AND(V$26=C29,P$22&lt;&gt;" "),2,0)+IF(AND(AB$18=C29,V$10&lt;&gt;" "),2,0)+IF(AND(AG$33=C29,AB$50&lt;&gt;" "),2,0)+IF(K$70=C29,2,0))</f>
        <v xml:space="preserve"> </v>
      </c>
      <c r="I29" s="395"/>
      <c r="J29" s="396"/>
      <c r="K29" s="223">
        <f t="shared" si="12"/>
        <v>0</v>
      </c>
      <c r="L29" s="239">
        <f>C522</f>
        <v>0</v>
      </c>
      <c r="M29" s="371" t="s">
        <v>51</v>
      </c>
      <c r="N29" s="372"/>
      <c r="O29" s="372"/>
      <c r="P29" s="374" t="s">
        <v>6</v>
      </c>
      <c r="Q29" s="374"/>
      <c r="R29" s="227"/>
      <c r="V29" s="4"/>
      <c r="X29" s="351"/>
      <c r="Y29" s="4"/>
      <c r="AC29" s="227"/>
    </row>
    <row r="30" spans="2:35" ht="13.5" customHeight="1" thickBot="1" x14ac:dyDescent="0.35">
      <c r="B30" s="458"/>
      <c r="C30" s="224"/>
      <c r="D30" s="119" t="str">
        <f>IF($C30=0," ",VLOOKUP($C30,[1]Inschr!$B$1:$K$65536,3,FALSE))</f>
        <v xml:space="preserve"> </v>
      </c>
      <c r="E30" s="429" t="str">
        <f>IF($C30=0," ",VLOOKUP($C30,[1]Inschr!$B$1:$K$65536,4,FALSE))</f>
        <v xml:space="preserve"> </v>
      </c>
      <c r="F30" s="430"/>
      <c r="G30" s="431"/>
      <c r="H30" s="397" t="str">
        <f>IF(C30=0," ",1+K30+IF(AND(P$30=C30,L$32&lt;&gt;0),2,0)+IF(AND(V$26=C30,P$22&lt;&gt;" "),2,0)+IF(AND(AB$18=C30,V$10&lt;&gt;" "),2,0)+IF(AND(AG$33=C30,AB$50&lt;&gt;" "),2,0)+IF(K$70=C30,2,0))</f>
        <v xml:space="preserve"> </v>
      </c>
      <c r="I30" s="363"/>
      <c r="J30" s="398"/>
      <c r="K30" s="246">
        <f t="shared" si="12"/>
        <v>0</v>
      </c>
      <c r="M30" s="18">
        <f t="shared" ref="M30:N30" si="13">E523</f>
        <v>0</v>
      </c>
      <c r="N30" s="18">
        <f t="shared" si="13"/>
        <v>0</v>
      </c>
      <c r="O30" s="18">
        <f>G523</f>
        <v>0</v>
      </c>
      <c r="P30" s="359" t="str">
        <f>H524</f>
        <v xml:space="preserve"> </v>
      </c>
      <c r="Q30" s="360"/>
      <c r="R30" s="211"/>
      <c r="T30" s="208" t="s">
        <v>4</v>
      </c>
      <c r="V30" s="4"/>
      <c r="X30" s="352"/>
      <c r="Y30" s="4"/>
      <c r="AB30" s="220"/>
      <c r="AC30" s="227"/>
      <c r="AG30" s="220" t="s">
        <v>50</v>
      </c>
    </row>
    <row r="31" spans="2:35" ht="12.75" customHeight="1" x14ac:dyDescent="0.3">
      <c r="B31" s="456">
        <v>8</v>
      </c>
      <c r="C31" s="205"/>
      <c r="D31" s="209" t="str">
        <f>IF($C31=0," ",VLOOKUP($C31,[1]Inschr!$B$1:$K$65536,3,FALSE))</f>
        <v xml:space="preserve"> </v>
      </c>
      <c r="E31" s="432" t="str">
        <f>IF($C31=0," ",VLOOKUP($C31,[1]Inschr!$B$1:$K$65536,4,FALSE))</f>
        <v xml:space="preserve"> </v>
      </c>
      <c r="F31" s="364"/>
      <c r="G31" s="433"/>
      <c r="H31" s="399" t="str">
        <f>IF(C31=0," ",1+K31+IF(AND(P$30=C31,L$29&lt;&gt;0),2,0)+IF(AND(V$26=C31,P$22&lt;&gt;" "),2,0)+IF(AND(AB$18=C31,V$10&lt;&gt;" "),2,0)+IF(AND(AG$33=C31,AB$50&lt;&gt;" "),2,0)+IF(K$70=C31,2,0))</f>
        <v xml:space="preserve"> </v>
      </c>
      <c r="I31" s="400"/>
      <c r="J31" s="401"/>
      <c r="K31" s="222">
        <f>$H263</f>
        <v>0</v>
      </c>
      <c r="M31" s="18">
        <f t="shared" ref="M31:N31" si="14">E525</f>
        <v>0</v>
      </c>
      <c r="N31" s="18">
        <f t="shared" si="14"/>
        <v>0</v>
      </c>
      <c r="O31" s="18">
        <f>G525</f>
        <v>0</v>
      </c>
      <c r="P31" s="361"/>
      <c r="Q31" s="362"/>
      <c r="T31" s="459"/>
      <c r="U31" s="460"/>
      <c r="V31" s="4"/>
      <c r="Y31" s="4"/>
      <c r="AC31" s="227"/>
    </row>
    <row r="32" spans="2:35" ht="12.75" customHeight="1" thickBot="1" x14ac:dyDescent="0.35">
      <c r="B32" s="457"/>
      <c r="C32" s="9"/>
      <c r="D32" s="8" t="str">
        <f>IF($C32=0," ",VLOOKUP($C32,[1]Inschr!$B$1:$K$65536,3,FALSE))</f>
        <v xml:space="preserve"> </v>
      </c>
      <c r="E32" s="392" t="str">
        <f>IF($C32=0," ",VLOOKUP($C32,[1]Inschr!$B$1:$K$65536,4,FALSE))</f>
        <v xml:space="preserve"> </v>
      </c>
      <c r="F32" s="395"/>
      <c r="G32" s="396"/>
      <c r="H32" s="392" t="str">
        <f>IF(C32=0," ",1+K32+IF(AND(P$30=C32,L$29&lt;&gt;0),2,0)+IF(AND(V$26=C32,P$22&lt;&gt;" "),2,0)+IF(AND(AB$18=C32,V$10&lt;&gt;" "),2,0)+IF(AND(AG$33=C32,AB$50&lt;&gt;" "),2,0)+IF(K$70=C32,2,0))</f>
        <v xml:space="preserve"> </v>
      </c>
      <c r="I32" s="395"/>
      <c r="J32" s="396"/>
      <c r="K32" s="223">
        <f t="shared" ref="K32:K34" si="15">$H264</f>
        <v>0</v>
      </c>
      <c r="L32" s="238">
        <f>C527</f>
        <v>0</v>
      </c>
      <c r="N32" s="210"/>
      <c r="Q32" s="4"/>
      <c r="T32" s="461"/>
      <c r="U32" s="462"/>
      <c r="V32" s="4"/>
      <c r="Y32" s="4"/>
      <c r="AA32" s="221"/>
      <c r="AB32" s="221"/>
      <c r="AC32" s="227"/>
      <c r="AD32" s="402" t="s">
        <v>51</v>
      </c>
      <c r="AE32" s="403"/>
      <c r="AF32" s="403"/>
      <c r="AG32" s="25" t="s">
        <v>6</v>
      </c>
      <c r="AI32" s="208" t="s">
        <v>4</v>
      </c>
    </row>
    <row r="33" spans="2:35" ht="12.75" customHeight="1" x14ac:dyDescent="0.3">
      <c r="B33" s="457"/>
      <c r="C33" s="9"/>
      <c r="D33" s="8" t="str">
        <f>IF($C33=0," ",VLOOKUP($C33,[1]Inschr!$B$1:$K$65536,3,FALSE))</f>
        <v xml:space="preserve"> </v>
      </c>
      <c r="E33" s="392" t="str">
        <f>IF($C33=0," ",VLOOKUP($C33,[1]Inschr!$B$1:$K$65536,4,FALSE))</f>
        <v xml:space="preserve"> </v>
      </c>
      <c r="F33" s="395"/>
      <c r="G33" s="396"/>
      <c r="H33" s="392" t="str">
        <f>IF(C33=0," ",1+K33+IF(AND(P$30=C33,L$29&lt;&gt;0),2,0)+IF(AND(V$26=C33,P$22&lt;&gt;" "),2,0)+IF(AND(AB$18=C33,V$10&lt;&gt;" "),2,0)+IF(AND(AG$33=C33,AB$50&lt;&gt;" "),2,0)+IF(K$70=C33,2,0))</f>
        <v xml:space="preserve"> </v>
      </c>
      <c r="I33" s="395"/>
      <c r="J33" s="396"/>
      <c r="K33" s="223">
        <f t="shared" si="15"/>
        <v>0</v>
      </c>
      <c r="L33" s="353"/>
      <c r="M33" s="240" t="s">
        <v>4</v>
      </c>
      <c r="N33" s="135"/>
      <c r="Q33" s="4"/>
      <c r="V33" s="4"/>
      <c r="Y33" s="4"/>
      <c r="AB33" s="406"/>
      <c r="AC33" s="227"/>
      <c r="AD33" s="18">
        <f>Z528</f>
        <v>0</v>
      </c>
      <c r="AE33" s="18">
        <f>AB528</f>
        <v>0</v>
      </c>
      <c r="AF33" s="18">
        <f>AC528</f>
        <v>0</v>
      </c>
      <c r="AG33" s="369" t="str">
        <f>AD529</f>
        <v xml:space="preserve"> </v>
      </c>
      <c r="AI33" s="351"/>
    </row>
    <row r="34" spans="2:35" ht="13.2" customHeight="1" thickBot="1" x14ac:dyDescent="0.35">
      <c r="B34" s="458"/>
      <c r="C34" s="224"/>
      <c r="D34" s="119" t="str">
        <f>IF($C34=0," ",VLOOKUP($C34,[1]Inschr!$B$1:$K$65536,3,FALSE))</f>
        <v xml:space="preserve"> </v>
      </c>
      <c r="E34" s="429" t="str">
        <f>IF($C34=0," ",VLOOKUP($C34,[1]Inschr!$B$1:$K$65536,4,FALSE))</f>
        <v xml:space="preserve"> </v>
      </c>
      <c r="F34" s="430"/>
      <c r="G34" s="431"/>
      <c r="H34" s="397" t="str">
        <f>IF(C34=0," ",1+K34+IF(AND(P$30=C34,L$29&lt;&gt;0),2,0)+IF(AND(V$26=C34,P$22&lt;&gt;" "),2,0)+IF(AND(AB$18=C34,V$10&lt;&gt;" "),2,0)+IF(AND(AG$33=C34,AB$50&lt;&gt;" "),2,0)+IF(K$70=C34,2,0))</f>
        <v xml:space="preserve"> </v>
      </c>
      <c r="I34" s="363"/>
      <c r="J34" s="398"/>
      <c r="K34" s="246">
        <f t="shared" si="15"/>
        <v>0</v>
      </c>
      <c r="L34" s="354"/>
      <c r="Q34" s="4"/>
      <c r="V34" s="4"/>
      <c r="Y34" s="4"/>
      <c r="AB34" s="406"/>
      <c r="AC34" s="227"/>
      <c r="AD34" s="18">
        <f>Z530</f>
        <v>0</v>
      </c>
      <c r="AE34" s="18">
        <f>AB530</f>
        <v>0</v>
      </c>
      <c r="AF34" s="18">
        <f>AC530</f>
        <v>0</v>
      </c>
      <c r="AG34" s="370"/>
      <c r="AI34" s="352"/>
    </row>
    <row r="35" spans="2:35" ht="12.75" customHeight="1" x14ac:dyDescent="0.3">
      <c r="B35" s="456">
        <v>9</v>
      </c>
      <c r="C35" s="205"/>
      <c r="D35" s="209" t="str">
        <f>IF($C35=0," ",VLOOKUP($C35,[1]Inschr!$B$1:$K$65536,3,FALSE))</f>
        <v xml:space="preserve"> </v>
      </c>
      <c r="E35" s="432" t="str">
        <f>IF($C35=0," ",VLOOKUP($C35,[1]Inschr!$B$1:$K$65536,4,FALSE))</f>
        <v xml:space="preserve"> </v>
      </c>
      <c r="F35" s="364"/>
      <c r="G35" s="433"/>
      <c r="H35" s="399" t="str">
        <f>IF(C35=0," ",1+K35+IF(AND(P$38=C35,L$40&lt;&gt;0),2,0)+IF(AND(V$42=C35,P$46&lt;&gt;" "),2,0)+IF(AND(AB$50=C35,V$58&lt;&gt;" "),2,0)+IF(AND(AG$33=C35,AB$18&lt;&gt;" "),2,0)+IF(K$70=C35,2,0))</f>
        <v xml:space="preserve"> </v>
      </c>
      <c r="I35" s="400"/>
      <c r="J35" s="401"/>
      <c r="K35" s="222">
        <f>$H290</f>
        <v>0</v>
      </c>
      <c r="L35" s="353"/>
      <c r="M35" s="240" t="s">
        <v>4</v>
      </c>
      <c r="Q35" s="4"/>
      <c r="V35" s="4"/>
      <c r="Y35" s="4"/>
      <c r="AC35" s="227"/>
    </row>
    <row r="36" spans="2:35" ht="12.75" customHeight="1" thickBot="1" x14ac:dyDescent="0.35">
      <c r="B36" s="457"/>
      <c r="C36" s="9"/>
      <c r="D36" s="8" t="str">
        <f>IF($C36=0," ",VLOOKUP($C36,[1]Inschr!$B$1:$K$65536,3,FALSE))</f>
        <v xml:space="preserve"> </v>
      </c>
      <c r="E36" s="392" t="str">
        <f>IF($C36=0," ",VLOOKUP($C36,[1]Inschr!$B$1:$K$65536,4,FALSE))</f>
        <v xml:space="preserve"> </v>
      </c>
      <c r="F36" s="395"/>
      <c r="G36" s="396"/>
      <c r="H36" s="392" t="str">
        <f>IF(C36=0," ",1+K36+IF(AND(P$38=C36,L$40&lt;&gt;0),2,0)+IF(AND(V$42=C36,P$46&lt;&gt;" "),2,0)+IF(AND(AB$50=C36,V$58&lt;&gt;" "),2,0)+IF(AND(AG$33=C36,AB$18&lt;&gt;" "),2,0)+IF(K$70=C36,2,0))</f>
        <v xml:space="preserve"> </v>
      </c>
      <c r="I36" s="395"/>
      <c r="J36" s="396"/>
      <c r="K36" s="223">
        <f t="shared" ref="K36:K38" si="16">$H291</f>
        <v>0</v>
      </c>
      <c r="L36" s="354"/>
      <c r="M36" s="135"/>
      <c r="N36" s="135"/>
      <c r="Q36" s="4"/>
      <c r="T36" s="208" t="s">
        <v>4</v>
      </c>
      <c r="V36" s="4"/>
      <c r="Y36" s="4"/>
      <c r="AC36" s="227"/>
    </row>
    <row r="37" spans="2:35" ht="12.75" customHeight="1" x14ac:dyDescent="0.3">
      <c r="B37" s="457"/>
      <c r="C37" s="9"/>
      <c r="D37" s="8" t="str">
        <f>IF($C37=0," ",VLOOKUP($C37,[1]Inschr!$B$1:$K$65536,3,FALSE))</f>
        <v xml:space="preserve"> </v>
      </c>
      <c r="E37" s="392" t="str">
        <f>IF($C37=0," ",VLOOKUP($C37,[1]Inschr!$B$1:$K$65536,4,FALSE))</f>
        <v xml:space="preserve"> </v>
      </c>
      <c r="F37" s="395"/>
      <c r="G37" s="396"/>
      <c r="H37" s="392" t="str">
        <f>IF(C37=0," ",1+K37+IF(AND(P$38=C37,L$40&lt;&gt;0),2,0)+IF(AND(V$42=C37,P$46&lt;&gt;" "),2,0)+IF(AND(AB$50=C37,V$58&lt;&gt;" "),2,0)+IF(AND(AG$33=C37,AB$18&lt;&gt;" "),2,0)+IF(K$70=C37,2,0))</f>
        <v xml:space="preserve"> </v>
      </c>
      <c r="I37" s="395"/>
      <c r="J37" s="396"/>
      <c r="K37" s="223">
        <f t="shared" si="16"/>
        <v>0</v>
      </c>
      <c r="L37" s="239">
        <f>C529</f>
        <v>0</v>
      </c>
      <c r="M37" s="371" t="s">
        <v>51</v>
      </c>
      <c r="N37" s="372"/>
      <c r="O37" s="372"/>
      <c r="P37" s="374" t="s">
        <v>6</v>
      </c>
      <c r="Q37" s="374"/>
      <c r="T37" s="459"/>
      <c r="U37" s="460"/>
      <c r="V37" s="4"/>
      <c r="Y37" s="4"/>
      <c r="AC37" s="227"/>
    </row>
    <row r="38" spans="2:35" ht="13.5" customHeight="1" thickBot="1" x14ac:dyDescent="0.35">
      <c r="B38" s="458"/>
      <c r="C38" s="224"/>
      <c r="D38" s="119" t="str">
        <f>IF($C38=0," ",VLOOKUP($C38,[1]Inschr!$B$1:$K$65536,3,FALSE))</f>
        <v xml:space="preserve"> </v>
      </c>
      <c r="E38" s="429" t="str">
        <f>IF($C38=0," ",VLOOKUP($C38,[1]Inschr!$B$1:$K$65536,4,FALSE))</f>
        <v xml:space="preserve"> </v>
      </c>
      <c r="F38" s="430"/>
      <c r="G38" s="431"/>
      <c r="H38" s="397" t="str">
        <f>IF(C38=0," ",1+K38+IF(AND(P$38=C38,L$40&lt;&gt;0),2,0)+IF(AND(V$42=C38,P$46&lt;&gt;" "),2,0)+IF(AND(AB$50=C38,V$58&lt;&gt;" "),2,0)+IF(AND(AG$33=C38,AB$18&lt;&gt;" "),2,0)+IF(K$70=C38,2,0))</f>
        <v xml:space="preserve"> </v>
      </c>
      <c r="I38" s="363"/>
      <c r="J38" s="398"/>
      <c r="K38" s="246">
        <f t="shared" si="16"/>
        <v>0</v>
      </c>
      <c r="M38" s="18">
        <f t="shared" ref="M38:N38" si="17">E530</f>
        <v>0</v>
      </c>
      <c r="N38" s="18">
        <f t="shared" si="17"/>
        <v>0</v>
      </c>
      <c r="O38" s="18">
        <f>G530</f>
        <v>0</v>
      </c>
      <c r="P38" s="359" t="str">
        <f>H531</f>
        <v xml:space="preserve"> </v>
      </c>
      <c r="Q38" s="360"/>
      <c r="R38" s="226"/>
      <c r="T38" s="461"/>
      <c r="U38" s="462"/>
      <c r="V38" s="4"/>
      <c r="X38" s="208" t="s">
        <v>4</v>
      </c>
      <c r="Y38" s="4"/>
      <c r="AC38" s="227"/>
    </row>
    <row r="39" spans="2:35" ht="12.75" customHeight="1" x14ac:dyDescent="0.3">
      <c r="B39" s="456">
        <v>10</v>
      </c>
      <c r="C39" s="205"/>
      <c r="D39" s="209" t="str">
        <f>IF($C39=0," ",VLOOKUP($C39,[1]Inschr!$B$1:$K$65536,3,FALSE))</f>
        <v xml:space="preserve"> </v>
      </c>
      <c r="E39" s="432" t="str">
        <f>IF($C39=0," ",VLOOKUP($C39,[1]Inschr!$B$1:$K$65536,4,FALSE))</f>
        <v xml:space="preserve"> </v>
      </c>
      <c r="F39" s="364"/>
      <c r="G39" s="433"/>
      <c r="H39" s="399" t="str">
        <f>IF(C39=0," ",1+K39+IF(AND(P$38=C39,L$37&lt;&gt;0),2,0)+IF(AND(V$42=C39,P$46&lt;&gt;" "),2,0)+IF(AND(AB$50=C39,V$58&lt;&gt;" "),2,0)+IF(AND(AG$33=C39,AB$18&lt;&gt;" "),2,0)+IF(K$70=C39,2,0))</f>
        <v xml:space="preserve"> </v>
      </c>
      <c r="I39" s="400"/>
      <c r="J39" s="401"/>
      <c r="K39" s="222">
        <f>$H316</f>
        <v>0</v>
      </c>
      <c r="M39" s="18">
        <f t="shared" ref="M39:N39" si="18">E532</f>
        <v>0</v>
      </c>
      <c r="N39" s="18">
        <f t="shared" si="18"/>
        <v>0</v>
      </c>
      <c r="O39" s="18">
        <f>G532</f>
        <v>0</v>
      </c>
      <c r="P39" s="361"/>
      <c r="Q39" s="362"/>
      <c r="R39" s="228"/>
      <c r="V39" s="4"/>
      <c r="X39" s="351"/>
      <c r="Y39" s="4"/>
      <c r="AC39" s="227"/>
    </row>
    <row r="40" spans="2:35" ht="12.75" customHeight="1" thickBot="1" x14ac:dyDescent="0.35">
      <c r="B40" s="457"/>
      <c r="C40" s="9"/>
      <c r="D40" s="8" t="str">
        <f>IF($C40=0," ",VLOOKUP($C40,[1]Inschr!$B$1:$K$65536,3,FALSE))</f>
        <v xml:space="preserve"> </v>
      </c>
      <c r="E40" s="392" t="str">
        <f>IF($C40=0," ",VLOOKUP($C40,[1]Inschr!$B$1:$K$65536,4,FALSE))</f>
        <v xml:space="preserve"> </v>
      </c>
      <c r="F40" s="395"/>
      <c r="G40" s="396"/>
      <c r="H40" s="392" t="str">
        <f>IF(C40=0," ",1+K40+IF(AND(P$38=C40,L$37&lt;&gt;0),2,0)+IF(AND(V$42=C40,P$46&lt;&gt;" "),2,0)+IF(AND(AB$50=C40,V$58&lt;&gt;" "),2,0)+IF(AND(AG$33=C40,AB$18&lt;&gt;" "),2,0)+IF(K$70=C40,2,0))</f>
        <v xml:space="preserve"> </v>
      </c>
      <c r="I40" s="395"/>
      <c r="J40" s="396"/>
      <c r="K40" s="223">
        <f t="shared" ref="K40:K42" si="19">$H317</f>
        <v>0</v>
      </c>
      <c r="L40" s="238">
        <f>C534</f>
        <v>0</v>
      </c>
      <c r="Q40" s="4"/>
      <c r="R40" s="227"/>
      <c r="V40" s="4"/>
      <c r="X40" s="352"/>
      <c r="Y40" s="4"/>
      <c r="Z40" s="132"/>
      <c r="AA40" s="132"/>
      <c r="AC40" s="227"/>
    </row>
    <row r="41" spans="2:35" ht="12.75" customHeight="1" x14ac:dyDescent="0.3">
      <c r="B41" s="457"/>
      <c r="C41" s="9"/>
      <c r="D41" s="8" t="str">
        <f>IF($C41=0," ",VLOOKUP($C41,[1]Inschr!$B$1:$K$65536,3,FALSE))</f>
        <v xml:space="preserve"> </v>
      </c>
      <c r="E41" s="392" t="str">
        <f>IF($C41=0," ",VLOOKUP($C41,[1]Inschr!$B$1:$K$65536,4,FALSE))</f>
        <v xml:space="preserve"> </v>
      </c>
      <c r="F41" s="395"/>
      <c r="G41" s="396"/>
      <c r="H41" s="392" t="str">
        <f>IF(C41=0," ",1+K41+IF(AND(P$38=C41,L$37&lt;&gt;0),2,0)+IF(AND(V$42=C41,P$46&lt;&gt;" "),2,0)+IF(AND(AB$50=C41,V$58&lt;&gt;" "),2,0)+IF(AND(AG$33=C41,AB$18&lt;&gt;" "),2,0)+IF(K$70=C41,2,0))</f>
        <v xml:space="preserve"> </v>
      </c>
      <c r="I41" s="395"/>
      <c r="J41" s="396"/>
      <c r="K41" s="223">
        <f t="shared" si="19"/>
        <v>0</v>
      </c>
      <c r="L41" s="353"/>
      <c r="M41" s="240" t="s">
        <v>4</v>
      </c>
      <c r="N41" s="135"/>
      <c r="Q41" s="4"/>
      <c r="R41" s="227"/>
      <c r="S41" s="371" t="s">
        <v>51</v>
      </c>
      <c r="T41" s="372"/>
      <c r="U41" s="372"/>
      <c r="V41" s="374" t="s">
        <v>6</v>
      </c>
      <c r="W41" s="374"/>
      <c r="Y41" s="4"/>
      <c r="Z41" s="132"/>
      <c r="AA41" s="132"/>
      <c r="AC41" s="227"/>
    </row>
    <row r="42" spans="2:35" ht="13.5" customHeight="1" thickBot="1" x14ac:dyDescent="0.35">
      <c r="B42" s="458"/>
      <c r="C42" s="224"/>
      <c r="D42" s="119" t="str">
        <f>IF($C42=0," ",VLOOKUP($C42,[1]Inschr!$B$1:$K$65536,3,FALSE))</f>
        <v xml:space="preserve"> </v>
      </c>
      <c r="E42" s="429" t="str">
        <f>IF($C42=0," ",VLOOKUP($C42,[1]Inschr!$B$1:$K$65536,4,FALSE))</f>
        <v xml:space="preserve"> </v>
      </c>
      <c r="F42" s="430"/>
      <c r="G42" s="431"/>
      <c r="H42" s="397" t="str">
        <f>IF(C42=0," ",1+K42+IF(AND(P$38=C42,L$37&lt;&gt;0),2,0)+IF(AND(V$42=C42,P$46&lt;&gt;" "),2,0)+IF(AND(AB$50=C42,V$58&lt;&gt;" "),2,0)+IF(AND(AG$33=C42,AB$18&lt;&gt;" "),2,0)+IF(K$70=C42,2,0))</f>
        <v xml:space="preserve"> </v>
      </c>
      <c r="I42" s="363"/>
      <c r="J42" s="398"/>
      <c r="K42" s="246">
        <f t="shared" si="19"/>
        <v>0</v>
      </c>
      <c r="L42" s="354"/>
      <c r="Q42" s="4"/>
      <c r="R42" s="227"/>
      <c r="S42" s="17">
        <f>P534</f>
        <v>0</v>
      </c>
      <c r="T42" s="18">
        <f>R534</f>
        <v>0</v>
      </c>
      <c r="U42" s="17">
        <f>T534</f>
        <v>0</v>
      </c>
      <c r="V42" s="359" t="str">
        <f>V535</f>
        <v xml:space="preserve"> </v>
      </c>
      <c r="W42" s="360"/>
      <c r="Y42" s="4"/>
      <c r="Z42" s="132"/>
      <c r="AA42" s="132"/>
      <c r="AC42" s="227"/>
    </row>
    <row r="43" spans="2:35" ht="12.75" customHeight="1" x14ac:dyDescent="0.3">
      <c r="B43" s="456">
        <v>11</v>
      </c>
      <c r="C43" s="205"/>
      <c r="D43" s="209" t="str">
        <f>IF($C43=0," ",VLOOKUP($C43,[1]Inschr!$B$1:$K$65536,3,FALSE))</f>
        <v xml:space="preserve"> </v>
      </c>
      <c r="E43" s="432" t="str">
        <f>IF($C43=0," ",VLOOKUP($C43,[1]Inschr!$B$1:$K$65536,4,FALSE))</f>
        <v xml:space="preserve"> </v>
      </c>
      <c r="F43" s="364"/>
      <c r="G43" s="433"/>
      <c r="H43" s="399" t="str">
        <f>IF(C43=0," ",1+K43+IF(AND(P$46=C43,L$48&lt;&gt;0),2,0)+IF(AND(V$42=C43,P$38&lt;&gt;" "),2,0)+IF(AND(AB$50=C43,V$58&lt;&gt;" "),2,0)+IF(AND(AG$33=C43,AB$18&lt;&gt;" "),2,0)+IF(K$70=C43,2,0))</f>
        <v xml:space="preserve"> </v>
      </c>
      <c r="I43" s="400"/>
      <c r="J43" s="401"/>
      <c r="K43" s="222">
        <f>$H342</f>
        <v>0</v>
      </c>
      <c r="L43" s="353"/>
      <c r="M43" s="240" t="s">
        <v>4</v>
      </c>
      <c r="Q43" s="4"/>
      <c r="R43" s="227"/>
      <c r="S43" s="17">
        <f>P536</f>
        <v>0</v>
      </c>
      <c r="T43" s="18">
        <f>R536</f>
        <v>0</v>
      </c>
      <c r="U43" s="17">
        <f>T536</f>
        <v>0</v>
      </c>
      <c r="V43" s="361"/>
      <c r="W43" s="362"/>
      <c r="X43" s="228"/>
      <c r="Y43" s="4"/>
      <c r="Z43" s="132"/>
      <c r="AA43" s="132"/>
      <c r="AC43" s="227"/>
    </row>
    <row r="44" spans="2:35" ht="12.75" customHeight="1" thickBot="1" x14ac:dyDescent="0.35">
      <c r="B44" s="457"/>
      <c r="C44" s="9"/>
      <c r="D44" s="8" t="str">
        <f>IF($C44=0," ",VLOOKUP($C44,[1]Inschr!$B$1:$K$65536,3,FALSE))</f>
        <v xml:space="preserve"> </v>
      </c>
      <c r="E44" s="392" t="str">
        <f>IF($C44=0," ",VLOOKUP($C44,[1]Inschr!$B$1:$K$65536,4,FALSE))</f>
        <v xml:space="preserve"> </v>
      </c>
      <c r="F44" s="395"/>
      <c r="G44" s="396"/>
      <c r="H44" s="392" t="str">
        <f>IF(C44=0," ",1+K44+IF(AND(P$46=C44,L$48&lt;&gt;0),2,0)+IF(AND(V$42=C44,P$38&lt;&gt;" "),2,0)+IF(AND(AB$50=C44,V$58&lt;&gt;" "),2,0)+IF(AND(AG$33=C44,AB$18&lt;&gt;" "),2,0)+IF(K$70=C44,2,0))</f>
        <v xml:space="preserve"> </v>
      </c>
      <c r="I44" s="395"/>
      <c r="J44" s="396"/>
      <c r="K44" s="223">
        <f t="shared" ref="K44:K46" si="20">$H343</f>
        <v>0</v>
      </c>
      <c r="L44" s="354"/>
      <c r="M44" s="135"/>
      <c r="N44" s="135"/>
      <c r="Q44" s="4"/>
      <c r="R44" s="227"/>
      <c r="V44" s="4"/>
      <c r="X44" s="227"/>
      <c r="Y44" s="4"/>
      <c r="Z44" s="132"/>
      <c r="AA44" s="132"/>
      <c r="AC44" s="227"/>
    </row>
    <row r="45" spans="2:35" ht="12.75" customHeight="1" x14ac:dyDescent="0.3">
      <c r="B45" s="457"/>
      <c r="C45" s="9"/>
      <c r="D45" s="8" t="str">
        <f>IF($C45=0," ",VLOOKUP($C45,[1]Inschr!$B$1:$K$65536,3,FALSE))</f>
        <v xml:space="preserve"> </v>
      </c>
      <c r="E45" s="392" t="str">
        <f>IF($C45=0," ",VLOOKUP($C45,[1]Inschr!$B$1:$K$65536,4,FALSE))</f>
        <v xml:space="preserve"> </v>
      </c>
      <c r="F45" s="395"/>
      <c r="G45" s="396"/>
      <c r="H45" s="392" t="str">
        <f>IF(C45=0," ",1+K45+IF(AND(P$46=C45,L$48&lt;&gt;0),2,0)+IF(AND(V$42=C45,P$38&lt;&gt;" "),2,0)+IF(AND(AB$50=C45,V$58&lt;&gt;" "),2,0)+IF(AND(AG$33=C45,AB$18&lt;&gt;" "),2,0)+IF(K$70=C45,2,0))</f>
        <v xml:space="preserve"> </v>
      </c>
      <c r="I45" s="395"/>
      <c r="J45" s="396"/>
      <c r="K45" s="223">
        <f t="shared" si="20"/>
        <v>0</v>
      </c>
      <c r="L45" s="239">
        <f>C537</f>
        <v>0</v>
      </c>
      <c r="M45" s="371" t="s">
        <v>51</v>
      </c>
      <c r="N45" s="372"/>
      <c r="O45" s="372"/>
      <c r="P45" s="374" t="s">
        <v>6</v>
      </c>
      <c r="Q45" s="374"/>
      <c r="R45" s="227"/>
      <c r="V45" s="4"/>
      <c r="X45" s="227"/>
      <c r="Y45" s="4"/>
      <c r="Z45" s="132"/>
      <c r="AA45" s="132"/>
      <c r="AC45" s="227"/>
    </row>
    <row r="46" spans="2:35" ht="13.5" customHeight="1" thickBot="1" x14ac:dyDescent="0.35">
      <c r="B46" s="458"/>
      <c r="C46" s="224"/>
      <c r="D46" s="119" t="str">
        <f>IF($C46=0," ",VLOOKUP($C46,[1]Inschr!$B$1:$K$65536,3,FALSE))</f>
        <v xml:space="preserve"> </v>
      </c>
      <c r="E46" s="429" t="str">
        <f>IF($C46=0," ",VLOOKUP($C46,[1]Inschr!$B$1:$K$65536,4,FALSE))</f>
        <v xml:space="preserve"> </v>
      </c>
      <c r="F46" s="430"/>
      <c r="G46" s="431"/>
      <c r="H46" s="397" t="str">
        <f>IF(C46=0," ",1+K46+IF(AND(P$46=C46,L$48&lt;&gt;0),2,0)+IF(AND(V$42=C46,P$38&lt;&gt;" "),2,0)+IF(AND(AB$50=C46,V$58&lt;&gt;" "),2,0)+IF(AND(AG$33=C46,AB$18&lt;&gt;" "),2,0)+IF(K$70=C46,2,0))</f>
        <v xml:space="preserve"> </v>
      </c>
      <c r="I46" s="363"/>
      <c r="J46" s="398"/>
      <c r="K46" s="246">
        <f t="shared" si="20"/>
        <v>0</v>
      </c>
      <c r="M46" s="18">
        <f t="shared" ref="M46:N46" si="21">E538</f>
        <v>0</v>
      </c>
      <c r="N46" s="18">
        <f t="shared" si="21"/>
        <v>0</v>
      </c>
      <c r="O46" s="18">
        <f>G538</f>
        <v>0</v>
      </c>
      <c r="P46" s="359" t="str">
        <f>H539</f>
        <v xml:space="preserve"> </v>
      </c>
      <c r="Q46" s="360"/>
      <c r="R46" s="211"/>
      <c r="T46" s="208" t="s">
        <v>4</v>
      </c>
      <c r="V46" s="4"/>
      <c r="X46" s="227"/>
      <c r="Y46" s="4"/>
      <c r="AC46" s="227"/>
    </row>
    <row r="47" spans="2:35" ht="12.75" customHeight="1" x14ac:dyDescent="0.3">
      <c r="B47" s="456">
        <v>12</v>
      </c>
      <c r="C47" s="205"/>
      <c r="D47" s="209" t="str">
        <f>IF($C47=0," ",VLOOKUP($C47,[1]Inschr!$B$1:$K$65536,3,FALSE))</f>
        <v xml:space="preserve"> </v>
      </c>
      <c r="E47" s="432" t="str">
        <f>IF($C47=0," ",VLOOKUP($C47,[1]Inschr!$B$1:$K$65536,4,FALSE))</f>
        <v xml:space="preserve"> </v>
      </c>
      <c r="F47" s="364"/>
      <c r="G47" s="433"/>
      <c r="H47" s="399" t="str">
        <f>IF(C47=0," ",1+K47+IF(AND(P$46=C47,L$45&lt;&gt;0),2,0)+IF(AND(V$42=C47,P$38&lt;&gt;" "),2,0)+IF(AND(AB$50=C47,V$58&lt;&gt;" "),2,0)+IF(AND(AG$33=C47,AB$18&lt;&gt;" "),2,0)+IF(K$70=C47,2,0))</f>
        <v xml:space="preserve"> </v>
      </c>
      <c r="I47" s="400"/>
      <c r="J47" s="401"/>
      <c r="K47" s="222">
        <f>$H368</f>
        <v>0</v>
      </c>
      <c r="M47" s="18">
        <f t="shared" ref="M47:N47" si="22">E540</f>
        <v>0</v>
      </c>
      <c r="N47" s="18">
        <f t="shared" si="22"/>
        <v>0</v>
      </c>
      <c r="O47" s="18">
        <f>G540</f>
        <v>0</v>
      </c>
      <c r="P47" s="361"/>
      <c r="Q47" s="362"/>
      <c r="T47" s="459"/>
      <c r="U47" s="460"/>
      <c r="V47" s="4"/>
      <c r="X47" s="227"/>
      <c r="Y47" s="4"/>
      <c r="AC47" s="227"/>
    </row>
    <row r="48" spans="2:35" ht="12.75" customHeight="1" thickBot="1" x14ac:dyDescent="0.35">
      <c r="B48" s="457"/>
      <c r="C48" s="9"/>
      <c r="D48" s="8" t="str">
        <f>IF($C48=0," ",VLOOKUP($C48,[1]Inschr!$B$1:$K$65536,3,FALSE))</f>
        <v xml:space="preserve"> </v>
      </c>
      <c r="E48" s="392" t="str">
        <f>IF($C48=0," ",VLOOKUP($C48,[1]Inschr!$B$1:$K$65536,4,FALSE))</f>
        <v xml:space="preserve"> </v>
      </c>
      <c r="F48" s="395"/>
      <c r="G48" s="396"/>
      <c r="H48" s="392" t="str">
        <f>IF(C48=0," ",1+K48+IF(AND(P$46=C48,L$45&lt;&gt;0),2,0)+IF(AND(V$42=C48,P$38&lt;&gt;" "),2,0)+IF(AND(AB$50=C48,V$58&lt;&gt;" "),2,0)+IF(AND(AG$33=C48,AB$18&lt;&gt;" "),2,0)+IF(K$70=C48,2,0))</f>
        <v xml:space="preserve"> </v>
      </c>
      <c r="I48" s="395"/>
      <c r="J48" s="396"/>
      <c r="K48" s="223">
        <f t="shared" ref="K48:K50" si="23">$H369</f>
        <v>0</v>
      </c>
      <c r="L48" s="238">
        <f>C542</f>
        <v>0</v>
      </c>
      <c r="N48" s="210"/>
      <c r="Q48" s="4"/>
      <c r="T48" s="461"/>
      <c r="U48" s="462"/>
      <c r="V48" s="4"/>
      <c r="X48" s="227"/>
      <c r="Y48" s="4"/>
      <c r="AC48" s="227"/>
    </row>
    <row r="49" spans="2:29" ht="12.75" customHeight="1" x14ac:dyDescent="0.3">
      <c r="B49" s="457"/>
      <c r="C49" s="9"/>
      <c r="D49" s="8" t="str">
        <f>IF($C49=0," ",VLOOKUP($C49,[1]Inschr!$B$1:$K$65536,3,FALSE))</f>
        <v xml:space="preserve"> </v>
      </c>
      <c r="E49" s="392" t="str">
        <f>IF($C49=0," ",VLOOKUP($C49,[1]Inschr!$B$1:$K$65536,4,FALSE))</f>
        <v xml:space="preserve"> </v>
      </c>
      <c r="F49" s="395"/>
      <c r="G49" s="396"/>
      <c r="H49" s="392" t="str">
        <f>IF(C49=0," ",1+K49+IF(AND(P$46=C49,L$45&lt;&gt;0),2,0)+IF(AND(V$42=C49,P$38&lt;&gt;" "),2,0)+IF(AND(AB$50=C49,V$58&lt;&gt;" "),2,0)+IF(AND(AG$33=C49,AB$18&lt;&gt;" "),2,0)+IF(K$70=C49,2,0))</f>
        <v xml:space="preserve"> </v>
      </c>
      <c r="I49" s="395"/>
      <c r="J49" s="396"/>
      <c r="K49" s="223">
        <f t="shared" si="23"/>
        <v>0</v>
      </c>
      <c r="L49" s="353"/>
      <c r="M49" s="240" t="s">
        <v>4</v>
      </c>
      <c r="N49" s="135"/>
      <c r="Q49" s="4"/>
      <c r="V49" s="4"/>
      <c r="X49" s="235"/>
      <c r="Y49" s="373" t="s">
        <v>51</v>
      </c>
      <c r="Z49" s="374"/>
      <c r="AA49" s="374"/>
      <c r="AB49" s="25" t="s">
        <v>6</v>
      </c>
      <c r="AC49" s="227"/>
    </row>
    <row r="50" spans="2:29" ht="13.5" customHeight="1" thickBot="1" x14ac:dyDescent="0.35">
      <c r="B50" s="458"/>
      <c r="C50" s="224"/>
      <c r="D50" s="119" t="str">
        <f>IF($C50=0," ",VLOOKUP($C50,[1]Inschr!$B$1:$K$65536,3,FALSE))</f>
        <v xml:space="preserve"> </v>
      </c>
      <c r="E50" s="429" t="str">
        <f>IF($C50=0," ",VLOOKUP($C50,[1]Inschr!$B$1:$K$65536,4,FALSE))</f>
        <v xml:space="preserve"> </v>
      </c>
      <c r="F50" s="430"/>
      <c r="G50" s="431"/>
      <c r="H50" s="397" t="str">
        <f>IF(C50=0," ",1+K50+IF(AND(P$46=C50,L$45&lt;&gt;0),2,0)+IF(AND(V$42=C50,P$38&lt;&gt;" "),2,0)+IF(AND(AB$50=C50,V$58&lt;&gt;" "),2,0)+IF(AND(AG$33=C50,AB$18&lt;&gt;" "),2,0)+IF(K$70=C50,2,0))</f>
        <v xml:space="preserve"> </v>
      </c>
      <c r="I50" s="363"/>
      <c r="J50" s="398"/>
      <c r="K50" s="246">
        <f t="shared" si="23"/>
        <v>0</v>
      </c>
      <c r="L50" s="354"/>
      <c r="Q50" s="4"/>
      <c r="V50" s="4"/>
      <c r="X50" s="227"/>
      <c r="Y50" s="17">
        <f>W542</f>
        <v>0</v>
      </c>
      <c r="Z50" s="17">
        <f t="shared" ref="Z50:AA50" si="24">X542</f>
        <v>0</v>
      </c>
      <c r="AA50" s="17">
        <f t="shared" si="24"/>
        <v>0</v>
      </c>
      <c r="AB50" s="369" t="str">
        <f>AA543</f>
        <v xml:space="preserve"> </v>
      </c>
      <c r="AC50" s="234"/>
    </row>
    <row r="51" spans="2:29" ht="12.75" customHeight="1" x14ac:dyDescent="0.3">
      <c r="B51" s="456">
        <v>13</v>
      </c>
      <c r="C51" s="205"/>
      <c r="D51" s="209" t="str">
        <f>IF($C51=0," ",VLOOKUP($C51,[1]Inschr!$B$1:$K$65536,3,FALSE))</f>
        <v xml:space="preserve"> </v>
      </c>
      <c r="E51" s="432" t="str">
        <f>IF($C51=0," ",VLOOKUP($C51,[1]Inschr!$B$1:$K$65536,4,FALSE))</f>
        <v xml:space="preserve"> </v>
      </c>
      <c r="F51" s="364"/>
      <c r="G51" s="433"/>
      <c r="H51" s="399" t="str">
        <f>IF(C51=0," ",1+K51+IF(AND(P$54=C51,L$56&lt;&gt;0),2,0)+IF(AND(V$58=C51,P$62&lt;&gt;" "),2,0)+IF(AND(AB$50=C51,V$42&lt;&gt;" "),2,0)+IF(AND(AG$33=C51,AB$18&lt;&gt;" "),2,0)+IF(K$70=C51,2,0))</f>
        <v xml:space="preserve"> </v>
      </c>
      <c r="I51" s="400"/>
      <c r="J51" s="401"/>
      <c r="K51" s="222">
        <f>$H394</f>
        <v>0</v>
      </c>
      <c r="L51" s="353"/>
      <c r="M51" s="240" t="s">
        <v>4</v>
      </c>
      <c r="Q51" s="4"/>
      <c r="V51" s="4"/>
      <c r="X51" s="227"/>
      <c r="Y51" s="17">
        <f>W544</f>
        <v>0</v>
      </c>
      <c r="Z51" s="17">
        <f t="shared" ref="Z51:AA51" si="25">X544</f>
        <v>0</v>
      </c>
      <c r="AA51" s="17">
        <f t="shared" si="25"/>
        <v>0</v>
      </c>
      <c r="AB51" s="370"/>
    </row>
    <row r="52" spans="2:29" ht="12.75" customHeight="1" thickBot="1" x14ac:dyDescent="0.35">
      <c r="B52" s="457"/>
      <c r="C52" s="9"/>
      <c r="D52" s="8" t="str">
        <f>IF($C52=0," ",VLOOKUP($C52,[1]Inschr!$B$1:$K$65536,3,FALSE))</f>
        <v xml:space="preserve"> </v>
      </c>
      <c r="E52" s="392" t="str">
        <f>IF($C52=0," ",VLOOKUP($C52,[1]Inschr!$B$1:$K$65536,4,FALSE))</f>
        <v xml:space="preserve"> </v>
      </c>
      <c r="F52" s="395"/>
      <c r="G52" s="396"/>
      <c r="H52" s="392" t="str">
        <f>IF(C52=0," ",1+K52+IF(AND(P$54=C52,L$56&lt;&gt;0),2,0)+IF(AND(V$58=C52,P$62&lt;&gt;" "),2,0)+IF(AND(AB$50=C52,V$42&lt;&gt;" "),2,0)+IF(AND(AG$33=C52,AB$18&lt;&gt;" "),2,0)+IF(K$70=C52,2,0))</f>
        <v xml:space="preserve"> </v>
      </c>
      <c r="I52" s="395"/>
      <c r="J52" s="396"/>
      <c r="K52" s="223">
        <f t="shared" ref="K52:K54" si="26">$H395</f>
        <v>0</v>
      </c>
      <c r="L52" s="354"/>
      <c r="M52" s="135"/>
      <c r="N52" s="135"/>
      <c r="Q52" s="4"/>
      <c r="T52" s="208" t="s">
        <v>4</v>
      </c>
      <c r="V52" s="4"/>
      <c r="X52" s="227"/>
      <c r="AC52" s="208" t="s">
        <v>4</v>
      </c>
    </row>
    <row r="53" spans="2:29" ht="12.75" customHeight="1" x14ac:dyDescent="0.3">
      <c r="B53" s="457"/>
      <c r="C53" s="9"/>
      <c r="D53" s="8" t="str">
        <f>IF($C53=0," ",VLOOKUP($C53,[1]Inschr!$B$1:$K$65536,3,FALSE))</f>
        <v xml:space="preserve"> </v>
      </c>
      <c r="E53" s="392" t="str">
        <f>IF($C53=0," ",VLOOKUP($C53,[1]Inschr!$B$1:$K$65536,4,FALSE))</f>
        <v xml:space="preserve"> </v>
      </c>
      <c r="F53" s="395"/>
      <c r="G53" s="396"/>
      <c r="H53" s="392" t="str">
        <f>IF(C53=0," ",1+K53+IF(AND(P$54=C53,L$56&lt;&gt;0),2,0)+IF(AND(V$58=C53,P$62&lt;&gt;" "),2,0)+IF(AND(AB$50=C53,V$42&lt;&gt;" "),2,0)+IF(AND(AG$33=C53,AB$18&lt;&gt;" "),2,0)+IF(K$70=C53,2,0))</f>
        <v xml:space="preserve"> </v>
      </c>
      <c r="I53" s="395"/>
      <c r="J53" s="396"/>
      <c r="K53" s="223">
        <f t="shared" si="26"/>
        <v>0</v>
      </c>
      <c r="L53" s="239">
        <f>C545</f>
        <v>0</v>
      </c>
      <c r="M53" s="371" t="s">
        <v>51</v>
      </c>
      <c r="N53" s="372"/>
      <c r="O53" s="372"/>
      <c r="P53" s="374" t="s">
        <v>6</v>
      </c>
      <c r="Q53" s="374"/>
      <c r="T53" s="459"/>
      <c r="U53" s="460"/>
      <c r="V53" s="4"/>
      <c r="X53" s="227"/>
      <c r="AC53" s="351"/>
    </row>
    <row r="54" spans="2:29" ht="13.5" customHeight="1" thickBot="1" x14ac:dyDescent="0.35">
      <c r="B54" s="458"/>
      <c r="C54" s="224"/>
      <c r="D54" s="119" t="str">
        <f>IF($C54=0," ",VLOOKUP($C54,[1]Inschr!$B$1:$K$65536,3,FALSE))</f>
        <v xml:space="preserve"> </v>
      </c>
      <c r="E54" s="429" t="str">
        <f>IF($C54=0," ",VLOOKUP($C54,[1]Inschr!$B$1:$K$65536,4,FALSE))</f>
        <v xml:space="preserve"> </v>
      </c>
      <c r="F54" s="430"/>
      <c r="G54" s="431"/>
      <c r="H54" s="397" t="str">
        <f>IF(C54=0," ",1+K54+IF(AND(P$54=C54,L$56&lt;&gt;0),2,0)+IF(AND(V$58=C54,P$62&lt;&gt;" "),2,0)+IF(AND(AB$50=C54,V$42&lt;&gt;" "),2,0)+IF(AND(AG$33=C54,AB$18&lt;&gt;" "),2,0)+IF(K$70=C54,2,0))</f>
        <v xml:space="preserve"> </v>
      </c>
      <c r="I54" s="363"/>
      <c r="J54" s="398"/>
      <c r="K54" s="246">
        <f t="shared" si="26"/>
        <v>0</v>
      </c>
      <c r="M54" s="18">
        <f t="shared" ref="M54:N54" si="27">E546</f>
        <v>0</v>
      </c>
      <c r="N54" s="18">
        <f t="shared" si="27"/>
        <v>0</v>
      </c>
      <c r="O54" s="18">
        <f>G546</f>
        <v>0</v>
      </c>
      <c r="P54" s="359" t="str">
        <f>H547</f>
        <v xml:space="preserve"> </v>
      </c>
      <c r="Q54" s="360"/>
      <c r="R54" s="226"/>
      <c r="T54" s="461"/>
      <c r="U54" s="462"/>
      <c r="V54" s="4"/>
      <c r="X54" s="227"/>
      <c r="AC54" s="352"/>
    </row>
    <row r="55" spans="2:29" ht="12.75" customHeight="1" x14ac:dyDescent="0.3">
      <c r="B55" s="456">
        <v>14</v>
      </c>
      <c r="C55" s="205"/>
      <c r="D55" s="209" t="str">
        <f>IF($C55=0," ",VLOOKUP($C55,[1]Inschr!$B$1:$K$65536,3,FALSE))</f>
        <v xml:space="preserve"> </v>
      </c>
      <c r="E55" s="432" t="str">
        <f>IF($C55=0," ",VLOOKUP($C55,[1]Inschr!$B$1:$K$65536,4,FALSE))</f>
        <v xml:space="preserve"> </v>
      </c>
      <c r="F55" s="364"/>
      <c r="G55" s="433"/>
      <c r="H55" s="399" t="str">
        <f>IF(C55=0," ",1+K55+IF(AND(P$54=C55,L$53&lt;&gt;0),2,0)+IF(AND(V$58=C55,P$62&lt;&gt;" "),2,0)+IF(AND(AB$50=C55,V$42&lt;&gt;" "),2,0)+IF(AND(AG$33=C55,AB$18&lt;&gt;" "),2,0)+IF(K$70=C55,2,0))</f>
        <v xml:space="preserve"> </v>
      </c>
      <c r="I55" s="400"/>
      <c r="J55" s="401"/>
      <c r="K55" s="222">
        <f>$H420</f>
        <v>0</v>
      </c>
      <c r="M55" s="18">
        <f t="shared" ref="M55:N55" si="28">E548</f>
        <v>0</v>
      </c>
      <c r="N55" s="18">
        <f t="shared" si="28"/>
        <v>0</v>
      </c>
      <c r="O55" s="18">
        <f>G548</f>
        <v>0</v>
      </c>
      <c r="P55" s="361"/>
      <c r="Q55" s="362"/>
      <c r="R55" s="228"/>
      <c r="V55" s="4"/>
      <c r="X55" s="227"/>
    </row>
    <row r="56" spans="2:29" ht="12.75" customHeight="1" thickBot="1" x14ac:dyDescent="0.35">
      <c r="B56" s="457"/>
      <c r="C56" s="9"/>
      <c r="D56" s="8" t="str">
        <f>IF($C56=0," ",VLOOKUP($C56,[1]Inschr!$B$1:$K$65536,3,FALSE))</f>
        <v xml:space="preserve"> </v>
      </c>
      <c r="E56" s="392" t="str">
        <f>IF($C56=0," ",VLOOKUP($C56,[1]Inschr!$B$1:$K$65536,4,FALSE))</f>
        <v xml:space="preserve"> </v>
      </c>
      <c r="F56" s="395"/>
      <c r="G56" s="396"/>
      <c r="H56" s="392" t="str">
        <f>IF(C56=0," ",1+K56+IF(AND(P$54=C56,L$53&lt;&gt;0),2,0)+IF(AND(V$58=C56,P$62&lt;&gt;" "),2,0)+IF(AND(AB$50=C56,V$42&lt;&gt;" "),2,0)+IF(AND(AG$33=C56,AB$18&lt;&gt;" "),2,0)+IF(K$70=C56,2,0))</f>
        <v xml:space="preserve"> </v>
      </c>
      <c r="I56" s="395"/>
      <c r="J56" s="396"/>
      <c r="K56" s="223">
        <f t="shared" ref="K56:K58" si="29">$H421</f>
        <v>0</v>
      </c>
      <c r="L56" s="238">
        <f>C550</f>
        <v>0</v>
      </c>
      <c r="Q56" s="4"/>
      <c r="R56" s="227"/>
      <c r="V56" s="4"/>
      <c r="X56" s="227"/>
    </row>
    <row r="57" spans="2:29" ht="12.75" customHeight="1" x14ac:dyDescent="0.3">
      <c r="B57" s="457"/>
      <c r="C57" s="9"/>
      <c r="D57" s="8" t="str">
        <f>IF($C57=0," ",VLOOKUP($C57,[1]Inschr!$B$1:$K$65536,3,FALSE))</f>
        <v xml:space="preserve"> </v>
      </c>
      <c r="E57" s="392" t="str">
        <f>IF($C57=0," ",VLOOKUP($C57,[1]Inschr!$B$1:$K$65536,4,FALSE))</f>
        <v xml:space="preserve"> </v>
      </c>
      <c r="F57" s="395"/>
      <c r="G57" s="396"/>
      <c r="H57" s="392" t="str">
        <f>IF(C57=0," ",1+K57+IF(AND(P$54=C57,L$53&lt;&gt;0),2,0)+IF(AND(V$58=C57,P$62&lt;&gt;" "),2,0)+IF(AND(AB$50=C57,V$42&lt;&gt;" "),2,0)+IF(AND(AG$33=C57,AB$18&lt;&gt;" "),2,0)+IF(K$70=C57,2,0))</f>
        <v xml:space="preserve"> </v>
      </c>
      <c r="I57" s="395"/>
      <c r="J57" s="396"/>
      <c r="K57" s="223">
        <f t="shared" si="29"/>
        <v>0</v>
      </c>
      <c r="L57" s="353"/>
      <c r="M57" s="240" t="s">
        <v>4</v>
      </c>
      <c r="N57" s="135"/>
      <c r="Q57" s="4"/>
      <c r="R57" s="227"/>
      <c r="S57" s="371" t="s">
        <v>51</v>
      </c>
      <c r="T57" s="372"/>
      <c r="U57" s="372"/>
      <c r="V57" s="368" t="s">
        <v>6</v>
      </c>
      <c r="W57" s="368"/>
      <c r="X57" s="227"/>
    </row>
    <row r="58" spans="2:29" ht="13.5" customHeight="1" thickBot="1" x14ac:dyDescent="0.35">
      <c r="B58" s="458"/>
      <c r="C58" s="224"/>
      <c r="D58" s="119" t="str">
        <f>IF($C58=0," ",VLOOKUP($C58,[1]Inschr!$B$1:$K$65536,3,FALSE))</f>
        <v xml:space="preserve"> </v>
      </c>
      <c r="E58" s="429" t="str">
        <f>IF($C58=0," ",VLOOKUP($C58,[1]Inschr!$B$1:$K$65536,4,FALSE))</f>
        <v xml:space="preserve"> </v>
      </c>
      <c r="F58" s="430"/>
      <c r="G58" s="431"/>
      <c r="H58" s="397" t="str">
        <f>IF(C58=0," ",1+K58+IF(AND(P$54=C58,L$53&lt;&gt;0),2,0)+IF(AND(V$58=C58,P$62&lt;&gt;" "),2,0)+IF(AND(AB$50=C58,V$42&lt;&gt;" "),2,0)+IF(AND(AG$33=C58,AB$18&lt;&gt;" "),2,0)+IF(K$70=C58,2,0))</f>
        <v xml:space="preserve"> </v>
      </c>
      <c r="I58" s="363"/>
      <c r="J58" s="398"/>
      <c r="K58" s="246">
        <f t="shared" si="29"/>
        <v>0</v>
      </c>
      <c r="L58" s="354"/>
      <c r="Q58" s="4"/>
      <c r="R58" s="227"/>
      <c r="S58" s="18">
        <f>P550</f>
        <v>0</v>
      </c>
      <c r="T58" s="18">
        <f>R550</f>
        <v>0</v>
      </c>
      <c r="U58" s="17">
        <f>T550</f>
        <v>0</v>
      </c>
      <c r="V58" s="359" t="str">
        <f>V551</f>
        <v xml:space="preserve"> </v>
      </c>
      <c r="W58" s="360"/>
      <c r="X58" s="234"/>
    </row>
    <row r="59" spans="2:29" ht="12.75" customHeight="1" x14ac:dyDescent="0.3">
      <c r="B59" s="456">
        <v>15</v>
      </c>
      <c r="C59" s="205"/>
      <c r="D59" s="209" t="str">
        <f>IF($C59=0," ",VLOOKUP($C59,[1]Inschr!$B$1:$K$65536,3,FALSE))</f>
        <v xml:space="preserve"> </v>
      </c>
      <c r="E59" s="432" t="str">
        <f>IF($C59=0," ",VLOOKUP($C59,[1]Inschr!$B$1:$K$65536,4,FALSE))</f>
        <v xml:space="preserve"> </v>
      </c>
      <c r="F59" s="364"/>
      <c r="G59" s="433"/>
      <c r="H59" s="399" t="str">
        <f>IF(C59=0," ",1+K59+IF(AND(P$62=C59,L$64&lt;&gt;0),2,0)+IF(AND(V$58=C59,P$54&lt;&gt;" "),2,0)+IF(AND(AB$50=C59,V$42&lt;&gt;" "),2,0)+IF(AND(AG$33=C59,AB$18&lt;&gt;" "),2,0)+IF(K$70=C59,2,0))</f>
        <v xml:space="preserve"> </v>
      </c>
      <c r="I59" s="400"/>
      <c r="J59" s="401"/>
      <c r="K59" s="222">
        <f>$H446</f>
        <v>0</v>
      </c>
      <c r="L59" s="353"/>
      <c r="M59" s="240" t="s">
        <v>4</v>
      </c>
      <c r="Q59" s="4"/>
      <c r="R59" s="227"/>
      <c r="S59" s="18">
        <f>P552</f>
        <v>0</v>
      </c>
      <c r="T59" s="18">
        <f>R552</f>
        <v>0</v>
      </c>
      <c r="U59" s="17">
        <f>T552</f>
        <v>0</v>
      </c>
      <c r="V59" s="361"/>
      <c r="W59" s="362"/>
    </row>
    <row r="60" spans="2:29" ht="12.75" customHeight="1" thickBot="1" x14ac:dyDescent="0.35">
      <c r="B60" s="457"/>
      <c r="C60" s="9"/>
      <c r="D60" s="8" t="str">
        <f>IF($C60=0," ",VLOOKUP($C60,[1]Inschr!$B$1:$K$65536,3,FALSE))</f>
        <v xml:space="preserve"> </v>
      </c>
      <c r="E60" s="392" t="str">
        <f>IF($C60=0," ",VLOOKUP($C60,[1]Inschr!$B$1:$K$65536,4,FALSE))</f>
        <v xml:space="preserve"> </v>
      </c>
      <c r="F60" s="395"/>
      <c r="G60" s="396"/>
      <c r="H60" s="392" t="str">
        <f>IF(C60=0," ",1+K60+IF(AND(P$62=C60,L$64&lt;&gt;0),2,0)+IF(AND(V$58=C60,P$54&lt;&gt;" "),2,0)+IF(AND(AB$50=C60,V$42&lt;&gt;" "),2,0)+IF(AND(AG$33=C60,AB$18&lt;&gt;" "),2,0)+IF(K$70=C60,2,0))</f>
        <v xml:space="preserve"> </v>
      </c>
      <c r="I60" s="395"/>
      <c r="J60" s="396"/>
      <c r="K60" s="223">
        <f t="shared" ref="K60:K62" si="30">$H447</f>
        <v>0</v>
      </c>
      <c r="L60" s="354"/>
      <c r="M60" s="135"/>
      <c r="N60" s="135"/>
      <c r="Q60" s="4"/>
      <c r="R60" s="227"/>
      <c r="X60" s="208" t="s">
        <v>4</v>
      </c>
    </row>
    <row r="61" spans="2:29" ht="12.75" customHeight="1" x14ac:dyDescent="0.3">
      <c r="B61" s="457"/>
      <c r="C61" s="9"/>
      <c r="D61" s="8" t="str">
        <f>IF($C61=0," ",VLOOKUP($C61,[1]Inschr!$B$1:$K$65536,3,FALSE))</f>
        <v xml:space="preserve"> </v>
      </c>
      <c r="E61" s="392" t="str">
        <f>IF($C61=0," ",VLOOKUP($C61,[1]Inschr!$B$1:$K$65536,4,FALSE))</f>
        <v xml:space="preserve"> </v>
      </c>
      <c r="F61" s="395"/>
      <c r="G61" s="396"/>
      <c r="H61" s="392" t="str">
        <f>IF(C61=0," ",1+K61+IF(AND(P$62=C61,L$64&lt;&gt;0),2,0)+IF(AND(V$58=C61,P$54&lt;&gt;" "),2,0)+IF(AND(AB$50=C61,V$42&lt;&gt;" "),2,0)+IF(AND(AG$33=C61,AB$18&lt;&gt;" "),2,0)+IF(K$70=C61,2,0))</f>
        <v xml:space="preserve"> </v>
      </c>
      <c r="I61" s="395"/>
      <c r="J61" s="396"/>
      <c r="K61" s="223">
        <f t="shared" si="30"/>
        <v>0</v>
      </c>
      <c r="L61" s="239">
        <f>C553</f>
        <v>0</v>
      </c>
      <c r="M61" s="371" t="s">
        <v>51</v>
      </c>
      <c r="N61" s="372"/>
      <c r="O61" s="372"/>
      <c r="P61" s="374" t="s">
        <v>6</v>
      </c>
      <c r="Q61" s="374"/>
      <c r="R61" s="227"/>
      <c r="X61" s="351"/>
    </row>
    <row r="62" spans="2:29" ht="13.5" customHeight="1" thickBot="1" x14ac:dyDescent="0.35">
      <c r="B62" s="458"/>
      <c r="C62" s="224"/>
      <c r="D62" s="119" t="str">
        <f>IF($C62=0," ",VLOOKUP($C62,[1]Inschr!$B$1:$K$65536,3,FALSE))</f>
        <v xml:space="preserve"> </v>
      </c>
      <c r="E62" s="429" t="str">
        <f>IF($C62=0," ",VLOOKUP($C62,[1]Inschr!$B$1:$K$65536,4,FALSE))</f>
        <v xml:space="preserve"> </v>
      </c>
      <c r="F62" s="430"/>
      <c r="G62" s="431"/>
      <c r="H62" s="397" t="str">
        <f>IF(C62=0," ",1+K62+IF(AND(P$62=C62,L$64&lt;&gt;0),2,0)+IF(AND(V$58=C62,P$54&lt;&gt;" "),2,0)+IF(AND(AB$50=C62,V$42&lt;&gt;" "),2,0)+IF(AND(AG$33=C62,AB$18&lt;&gt;" "),2,0)+IF(K$70=C62,2,0))</f>
        <v xml:space="preserve"> </v>
      </c>
      <c r="I62" s="363"/>
      <c r="J62" s="398"/>
      <c r="K62" s="246">
        <f t="shared" si="30"/>
        <v>0</v>
      </c>
      <c r="M62" s="18">
        <f t="shared" ref="M62:N62" si="31">E554</f>
        <v>0</v>
      </c>
      <c r="N62" s="18">
        <f t="shared" si="31"/>
        <v>0</v>
      </c>
      <c r="O62" s="18">
        <f>G554</f>
        <v>0</v>
      </c>
      <c r="P62" s="359" t="str">
        <f>H555</f>
        <v xml:space="preserve"> </v>
      </c>
      <c r="Q62" s="360"/>
      <c r="R62" s="211"/>
      <c r="T62" s="208" t="s">
        <v>4</v>
      </c>
      <c r="X62" s="352"/>
    </row>
    <row r="63" spans="2:29" ht="12.75" customHeight="1" x14ac:dyDescent="0.3">
      <c r="B63" s="456">
        <v>16</v>
      </c>
      <c r="C63" s="205"/>
      <c r="D63" s="209" t="str">
        <f>IF($C63=0," ",VLOOKUP($C63,[1]Inschr!$B$1:$K$65536,3,FALSE))</f>
        <v xml:space="preserve"> </v>
      </c>
      <c r="E63" s="432" t="str">
        <f>IF($C63=0," ",VLOOKUP($C63,[1]Inschr!$B$1:$K$65536,4,FALSE))</f>
        <v xml:space="preserve"> </v>
      </c>
      <c r="F63" s="364"/>
      <c r="G63" s="433"/>
      <c r="H63" s="399" t="str">
        <f>IF(C63=0," ",1+K63+IF(AND(P$62=C63,L$61&lt;&gt;0),2,0)+IF(AND(V$58=C63,P$54&lt;&gt;" "),2,0)+IF(AND(AB$50=C63,V$42&lt;&gt;" "),2,0)+IF(AND(AG$33=C63,AB$18&lt;&gt;" "),2,0)+IF(K$70=C63,2,0))</f>
        <v xml:space="preserve"> </v>
      </c>
      <c r="I63" s="400"/>
      <c r="J63" s="401"/>
      <c r="K63" s="222">
        <f>$H472</f>
        <v>0</v>
      </c>
      <c r="M63" s="18">
        <f t="shared" ref="M63:N63" si="32">E556</f>
        <v>0</v>
      </c>
      <c r="N63" s="18">
        <f t="shared" si="32"/>
        <v>0</v>
      </c>
      <c r="O63" s="18">
        <f>G556</f>
        <v>0</v>
      </c>
      <c r="P63" s="361"/>
      <c r="Q63" s="362"/>
      <c r="T63" s="459"/>
      <c r="U63" s="460"/>
    </row>
    <row r="64" spans="2:29" ht="12.75" customHeight="1" thickBot="1" x14ac:dyDescent="0.35">
      <c r="B64" s="457"/>
      <c r="C64" s="9"/>
      <c r="D64" s="8" t="str">
        <f>IF($C64=0," ",VLOOKUP($C64,[1]Inschr!$B$1:$K$65536,3,FALSE))</f>
        <v xml:space="preserve"> </v>
      </c>
      <c r="E64" s="392" t="str">
        <f>IF($C64=0," ",VLOOKUP($C64,[1]Inschr!$B$1:$K$65536,4,FALSE))</f>
        <v xml:space="preserve"> </v>
      </c>
      <c r="F64" s="395"/>
      <c r="G64" s="396"/>
      <c r="H64" s="392" t="str">
        <f>IF(C64=0," ",1+K64+IF(AND(P$62=C64,L$61&lt;&gt;0),2,0)+IF(AND(V$58=C64,P$54&lt;&gt;" "),2,0)+IF(AND(AB$50=C64,V$42&lt;&gt;" "),2,0)+IF(AND(AG$33=C64,AB$18&lt;&gt;" "),2,0)+IF(K$70=C64,2,0))</f>
        <v xml:space="preserve"> </v>
      </c>
      <c r="I64" s="395"/>
      <c r="J64" s="396"/>
      <c r="K64" s="223">
        <f t="shared" ref="K64:K66" si="33">$H473</f>
        <v>0</v>
      </c>
      <c r="L64" s="238">
        <f>C558</f>
        <v>0</v>
      </c>
      <c r="N64" s="210"/>
      <c r="T64" s="461"/>
      <c r="U64" s="462"/>
    </row>
    <row r="65" spans="1:34" ht="12.75" customHeight="1" x14ac:dyDescent="0.3">
      <c r="B65" s="457"/>
      <c r="C65" s="9"/>
      <c r="D65" s="8" t="str">
        <f>IF($C65=0," ",VLOOKUP($C65,[1]Inschr!$B$1:$K$65536,3,FALSE))</f>
        <v xml:space="preserve"> </v>
      </c>
      <c r="E65" s="392" t="str">
        <f>IF($C65=0," ",VLOOKUP($C65,[1]Inschr!$B$1:$K$65536,4,FALSE))</f>
        <v xml:space="preserve"> </v>
      </c>
      <c r="F65" s="395"/>
      <c r="G65" s="396"/>
      <c r="H65" s="392" t="str">
        <f>IF(C65=0," ",1+K65+IF(AND(P$62=C65,L$61&lt;&gt;0),2,0)+IF(AND(V$58=C65,P$54&lt;&gt;" "),2,0)+IF(AND(AB$50=C65,V$42&lt;&gt;" "),2,0)+IF(AND(AG$33=C65,AB$18&lt;&gt;" "),2,0)+IF(K$70=C65,2,0))</f>
        <v xml:space="preserve"> </v>
      </c>
      <c r="I65" s="395"/>
      <c r="J65" s="396"/>
      <c r="K65" s="223">
        <f t="shared" si="33"/>
        <v>0</v>
      </c>
      <c r="L65" s="353"/>
      <c r="M65" s="240" t="s">
        <v>4</v>
      </c>
      <c r="N65" s="135"/>
    </row>
    <row r="66" spans="1:34" ht="13.5" customHeight="1" thickBot="1" x14ac:dyDescent="0.35">
      <c r="B66" s="458"/>
      <c r="C66" s="224"/>
      <c r="D66" s="119" t="str">
        <f>IF($C66=0," ",VLOOKUP($C66,[1]Inschr!$B$1:$K$65536,3,FALSE))</f>
        <v xml:space="preserve"> </v>
      </c>
      <c r="E66" s="429" t="str">
        <f>IF($C66=0," ",VLOOKUP($C66,[1]Inschr!$B$1:$K$65536,4,FALSE))</f>
        <v xml:space="preserve"> </v>
      </c>
      <c r="F66" s="430"/>
      <c r="G66" s="431"/>
      <c r="H66" s="429" t="str">
        <f>IF(C66=0," ",1+K66+IF(AND(P$62=C66,L$61&lt;&gt;0),2,0)+IF(AND(V$58=C66,P$54&lt;&gt;" "),2,0)+IF(AND(AB$50=C66,V$42&lt;&gt;" "),2,0)+IF(AND(AG$33=C66,AB$18&lt;&gt;" "),2,0)+IF(K$70=C66,2,0))</f>
        <v xml:space="preserve"> </v>
      </c>
      <c r="I66" s="430"/>
      <c r="J66" s="431"/>
      <c r="K66" s="225">
        <f t="shared" si="33"/>
        <v>0</v>
      </c>
      <c r="L66" s="354"/>
    </row>
    <row r="67" spans="1:34" x14ac:dyDescent="0.3">
      <c r="C67" s="212"/>
    </row>
    <row r="68" spans="1:34" x14ac:dyDescent="0.3">
      <c r="C68" s="212"/>
      <c r="K68" s="220" t="s">
        <v>56</v>
      </c>
    </row>
    <row r="69" spans="1:34" ht="15" customHeight="1" thickBot="1" x14ac:dyDescent="0.35">
      <c r="C69" s="9"/>
      <c r="D69" s="18" t="str">
        <f>IF($C69=0," ",VLOOKUP($C69,[1]Inschr!$B$1:$K$65536,3,FALSE))</f>
        <v xml:space="preserve"> </v>
      </c>
      <c r="E69" s="394" t="str">
        <f>IF($C69=0," ",VLOOKUP($C69,[1]Inschr!$B$1:$K$65536,4,FALSE))</f>
        <v xml:space="preserve"> </v>
      </c>
      <c r="F69" s="395"/>
      <c r="G69" s="393"/>
      <c r="K69" s="3"/>
      <c r="L69" s="3"/>
      <c r="M69" s="3"/>
      <c r="N69" s="3"/>
      <c r="O69" s="20"/>
      <c r="P69" s="20"/>
      <c r="Q69" s="20"/>
      <c r="R69" s="20"/>
      <c r="S69" s="20"/>
      <c r="T69" s="20"/>
      <c r="U69" s="242" t="s">
        <v>4</v>
      </c>
      <c r="V69" s="242"/>
    </row>
    <row r="70" spans="1:34" ht="13.2" customHeight="1" x14ac:dyDescent="0.3">
      <c r="C70" s="195"/>
      <c r="H70" s="18"/>
      <c r="I70" s="18"/>
      <c r="J70" s="9"/>
      <c r="K70" s="369" t="str">
        <f>IF(IF(H70&gt;H71,1,0)+IF(I70&gt;I71,1,0)+IF(J70&gt;J71,1,0)=IF(H71&gt;H70,1,0)+IF(I71&gt;I70,1,0)+IF(J71&gt;J70,1,0)," ",IF(IF(H70&gt;H71,1,0)+IF(I70&gt;I71,1,0)+IF(J70&gt;J71,1,0)&gt;IF(H71&gt;H70,1,0)+IF(I71&gt;I70,1,0)+IF(J71&gt;J70,1,0),C69,C72))</f>
        <v xml:space="preserve"> </v>
      </c>
      <c r="L70" s="359" t="str">
        <f>IF(K70=" "," ",VLOOKUP(K70,[1]Inschr!$B$1:$K$65536,3,FALSE))</f>
        <v xml:space="preserve"> </v>
      </c>
      <c r="M70" s="363"/>
      <c r="N70" s="363"/>
      <c r="O70" s="363"/>
      <c r="P70" s="363"/>
      <c r="Q70" s="363"/>
      <c r="R70" s="360"/>
      <c r="S70" s="4"/>
      <c r="T70" s="4"/>
      <c r="U70" s="410"/>
      <c r="V70" s="411"/>
    </row>
    <row r="71" spans="1:34" ht="13.8" customHeight="1" thickBot="1" x14ac:dyDescent="0.35">
      <c r="C71" s="195"/>
      <c r="H71" s="18"/>
      <c r="I71" s="18"/>
      <c r="J71" s="9"/>
      <c r="K71" s="370"/>
      <c r="L71" s="361"/>
      <c r="M71" s="364"/>
      <c r="N71" s="364"/>
      <c r="O71" s="364"/>
      <c r="P71" s="364"/>
      <c r="Q71" s="364"/>
      <c r="R71" s="362"/>
      <c r="S71" s="4"/>
      <c r="T71" s="4"/>
      <c r="U71" s="412"/>
      <c r="V71" s="413"/>
    </row>
    <row r="72" spans="1:34" ht="14.4" customHeight="1" x14ac:dyDescent="0.3">
      <c r="C72" s="9"/>
      <c r="D72" s="18" t="str">
        <f>IF($C72=0," ",VLOOKUP($C72,[1]Inschr!$B$1:$K$65536,3,FALSE))</f>
        <v xml:space="preserve"> </v>
      </c>
      <c r="E72" s="394" t="str">
        <f>IF($C72=0," ",VLOOKUP($C72,[1]Inschr!$B$1:$K$65536,4,FALSE))</f>
        <v xml:space="preserve"> </v>
      </c>
      <c r="F72" s="395"/>
      <c r="G72" s="393"/>
    </row>
    <row r="73" spans="1:34" ht="14.4" customHeight="1" x14ac:dyDescent="0.3">
      <c r="C73" s="25"/>
    </row>
    <row r="74" spans="1:34" x14ac:dyDescent="0.3">
      <c r="B74" s="132"/>
      <c r="C74" s="136"/>
      <c r="D74" s="136"/>
      <c r="E74" s="136"/>
      <c r="F74" s="136"/>
      <c r="G74" s="136"/>
      <c r="H74" s="136"/>
      <c r="I74" s="136"/>
    </row>
    <row r="75" spans="1:34" ht="13.5" customHeight="1" thickBot="1" x14ac:dyDescent="0.35">
      <c r="A75" s="1" t="s">
        <v>0</v>
      </c>
      <c r="B75" s="2" t="s">
        <v>1</v>
      </c>
      <c r="C75" s="136"/>
      <c r="D75" s="151"/>
      <c r="E75" s="151"/>
      <c r="F75" s="151"/>
      <c r="G75" s="151" t="str">
        <f>IF($G$1=0," ",$G$1)</f>
        <v xml:space="preserve"> </v>
      </c>
      <c r="H75" s="151"/>
      <c r="I75" s="151"/>
      <c r="J75" s="136"/>
      <c r="K75" s="136"/>
      <c r="L75" s="3" t="s">
        <v>2</v>
      </c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4" ht="12.75" customHeight="1" thickTop="1" x14ac:dyDescent="0.25">
      <c r="A76" s="131"/>
      <c r="B76" s="878" t="s">
        <v>81</v>
      </c>
      <c r="C76" s="2"/>
      <c r="D76" s="3"/>
      <c r="E76" s="3"/>
      <c r="F76" s="3"/>
      <c r="G76" s="24"/>
      <c r="H76" s="24"/>
      <c r="I76" s="24"/>
      <c r="J76" s="3"/>
      <c r="K76" s="3"/>
      <c r="L76" s="3"/>
      <c r="M76" s="3"/>
      <c r="N76" s="3"/>
      <c r="O76" s="20"/>
      <c r="P76" s="20"/>
      <c r="Q76" s="20"/>
      <c r="R76" s="20"/>
      <c r="S76" s="20"/>
      <c r="T76" s="20"/>
      <c r="U76" s="26"/>
      <c r="V76" s="26"/>
      <c r="W76" s="20"/>
      <c r="X76" s="20"/>
      <c r="Y76" s="20"/>
      <c r="Z76" s="20"/>
      <c r="AA76" s="414" t="str">
        <f>IF($W$1=0," ",$W$1)</f>
        <v xml:space="preserve"> </v>
      </c>
      <c r="AB76" s="415"/>
      <c r="AC76" s="416"/>
      <c r="AD76" s="383" t="s">
        <v>3</v>
      </c>
      <c r="AE76" s="384"/>
      <c r="AF76" s="384"/>
      <c r="AG76" s="375">
        <v>1</v>
      </c>
      <c r="AH76" s="376"/>
    </row>
    <row r="77" spans="1:34" ht="12.75" customHeight="1" x14ac:dyDescent="0.25">
      <c r="A77" s="131"/>
      <c r="B77" s="878" t="s">
        <v>82</v>
      </c>
      <c r="C77" s="2"/>
      <c r="D77" s="3"/>
      <c r="E77" s="3"/>
      <c r="F77" s="3"/>
      <c r="G77" s="24"/>
      <c r="H77" s="24"/>
      <c r="I77" s="24"/>
      <c r="J77" s="3"/>
      <c r="K77" s="3"/>
      <c r="L77" s="3"/>
      <c r="M77" s="3"/>
      <c r="N77" s="3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417"/>
      <c r="AB77" s="418"/>
      <c r="AC77" s="419"/>
      <c r="AD77" s="385"/>
      <c r="AE77" s="386"/>
      <c r="AF77" s="386"/>
      <c r="AG77" s="377"/>
      <c r="AH77" s="378"/>
    </row>
    <row r="78" spans="1:34" ht="13.5" customHeight="1" x14ac:dyDescent="0.25">
      <c r="B78" s="878" t="s">
        <v>83</v>
      </c>
      <c r="C78" s="2"/>
      <c r="D78" s="3"/>
      <c r="E78" s="3"/>
      <c r="F78" s="3"/>
      <c r="G78" s="24"/>
      <c r="H78" s="24"/>
      <c r="I78" s="24"/>
      <c r="J78" s="3"/>
      <c r="K78" s="3"/>
      <c r="L78" s="3"/>
      <c r="M78" s="3"/>
      <c r="N78" s="3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417"/>
      <c r="AB78" s="418"/>
      <c r="AC78" s="419"/>
      <c r="AD78" s="385"/>
      <c r="AE78" s="386"/>
      <c r="AF78" s="386"/>
      <c r="AG78" s="377"/>
      <c r="AH78" s="378"/>
    </row>
    <row r="79" spans="1:34" ht="12.75" customHeight="1" thickBot="1" x14ac:dyDescent="0.35">
      <c r="B79" s="20"/>
      <c r="C79" s="3"/>
      <c r="D79" s="3"/>
      <c r="E79" s="3"/>
      <c r="F79" s="3"/>
      <c r="G79" s="24"/>
      <c r="H79" s="24"/>
      <c r="I79" s="24"/>
      <c r="J79" s="3"/>
      <c r="K79" s="3"/>
      <c r="L79" s="3"/>
      <c r="M79" s="3"/>
      <c r="N79" s="3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417"/>
      <c r="AB79" s="418"/>
      <c r="AC79" s="419"/>
      <c r="AD79" s="385" t="s">
        <v>4</v>
      </c>
      <c r="AE79" s="386"/>
      <c r="AF79" s="386"/>
      <c r="AG79" s="379" t="str">
        <f>IF($L$3=0,"",$L$3)</f>
        <v/>
      </c>
      <c r="AH79" s="380"/>
    </row>
    <row r="80" spans="1:34" ht="13.5" customHeight="1" x14ac:dyDescent="0.3">
      <c r="B80" s="141" t="s">
        <v>5</v>
      </c>
      <c r="C80" s="6" t="s">
        <v>6</v>
      </c>
      <c r="D80" s="18" t="s">
        <v>7</v>
      </c>
      <c r="E80" s="394" t="s">
        <v>8</v>
      </c>
      <c r="F80" s="395"/>
      <c r="G80" s="393"/>
      <c r="H80" s="394" t="s">
        <v>9</v>
      </c>
      <c r="I80" s="395"/>
      <c r="J80" s="393"/>
      <c r="K80" s="18">
        <v>1</v>
      </c>
      <c r="L80" s="18">
        <v>2</v>
      </c>
      <c r="M80" s="394">
        <v>3</v>
      </c>
      <c r="N80" s="395"/>
      <c r="O80" s="393"/>
      <c r="P80" s="394">
        <v>4</v>
      </c>
      <c r="Q80" s="395"/>
      <c r="R80" s="396"/>
      <c r="S80" s="399" t="s">
        <v>10</v>
      </c>
      <c r="T80" s="423"/>
      <c r="U80" s="422" t="s">
        <v>11</v>
      </c>
      <c r="V80" s="423"/>
      <c r="W80" s="155" t="s">
        <v>12</v>
      </c>
      <c r="X80" s="422" t="s">
        <v>13</v>
      </c>
      <c r="Y80" s="400"/>
      <c r="Z80" s="424"/>
      <c r="AA80" s="418"/>
      <c r="AB80" s="418"/>
      <c r="AC80" s="419"/>
      <c r="AD80" s="385"/>
      <c r="AE80" s="386"/>
      <c r="AF80" s="386"/>
      <c r="AG80" s="379"/>
      <c r="AH80" s="380"/>
    </row>
    <row r="81" spans="2:34" ht="13.8" customHeight="1" thickBot="1" x14ac:dyDescent="0.35">
      <c r="B81" s="141">
        <v>1</v>
      </c>
      <c r="C81" s="6">
        <f>C3</f>
        <v>0</v>
      </c>
      <c r="D81" s="18" t="str">
        <f>IF(C81=0," ",VLOOKUP(C81,[1]Inschr!B$1:K$65536,3,FALSE))</f>
        <v xml:space="preserve"> </v>
      </c>
      <c r="E81" s="394" t="str">
        <f>IF(C81=0," ",VLOOKUP(C81,[1]Inschr!B$1:K$65536,4,FALSE))</f>
        <v xml:space="preserve"> </v>
      </c>
      <c r="F81" s="395"/>
      <c r="G81" s="393"/>
      <c r="H81" s="394">
        <f>S81*2</f>
        <v>0</v>
      </c>
      <c r="I81" s="395"/>
      <c r="J81" s="393"/>
      <c r="K81" s="202"/>
      <c r="L81" s="201">
        <f>IF(X89&gt;Y89,1,0)</f>
        <v>0</v>
      </c>
      <c r="M81" s="438">
        <f>IF(X91&gt;Y91,1,0)</f>
        <v>0</v>
      </c>
      <c r="N81" s="439"/>
      <c r="O81" s="472"/>
      <c r="P81" s="438">
        <f>IF(X93&gt;Y93,1,0)</f>
        <v>0</v>
      </c>
      <c r="Q81" s="439"/>
      <c r="R81" s="440"/>
      <c r="S81" s="392">
        <f>SUM(K81:Q81)</f>
        <v>0</v>
      </c>
      <c r="T81" s="393"/>
      <c r="U81" s="394">
        <f>IF(S81=0,0,IF(2&lt;IF(S81=S81,1,0)+IF(S81=S82,1,0)+IF(S81=S83,1,0)+IF(S81=S84,1,0),X89+X91+X93-Y89-Y91-Y93,IF(2=IF(S81=S81,1,0)+IF(S81=S82,1,0)+IF(S81=S83,1,0)+IF(S81=S84,1,0),"-","_")))</f>
        <v>0</v>
      </c>
      <c r="V81" s="393"/>
      <c r="W81" s="18">
        <f>IF(OR(U81=0,U81="-",U81="_"),U81,IF(2&lt;IF(U81=U81,1,0)+IF(U81=U82,1,0)+IF(U81=U83,1,0)+IF(U81=U84,1,0),M89+Q89+U89+M91+Q91+U91+M93+Q93+U93-O89-S89-W89-O91-S91-W91-O93-S93-W93,IF(2=IF(U81=U81,1,0)+IF(U81=U82,1,0)+IF(U81=U83,1,0)+IF(U81=U84,1,0),"-","_")))</f>
        <v>0</v>
      </c>
      <c r="X81" s="389">
        <f>IF(S81=0,0,IF(U81="-",IF(S81=S82,IF(X89&lt;Y89,"Verliezer","Winnaar"),IF(S81=S83,IF(X91&lt;Y91,"Verliezer","Winnaar"),IF(S81=S84,IF(X93&lt;Y93,"Verliezer","Winnaar")))),IF(W81="-",IF(U81=U82,IF(X89&lt;Y89,"Verliezer","Winnaar"),IF(U81=U83,IF(X91&lt;Y91,"Verliezer","Winnaar"),IF(U81=U84,IF(X93&lt;Y93,"Verliezer","Winnaar")))),"_")))</f>
        <v>0</v>
      </c>
      <c r="Y81" s="390"/>
      <c r="Z81" s="391"/>
      <c r="AA81" s="420"/>
      <c r="AB81" s="420"/>
      <c r="AC81" s="421"/>
      <c r="AD81" s="387"/>
      <c r="AE81" s="388"/>
      <c r="AF81" s="388"/>
      <c r="AG81" s="381"/>
      <c r="AH81" s="382"/>
    </row>
    <row r="82" spans="2:34" ht="13.8" thickTop="1" x14ac:dyDescent="0.3">
      <c r="B82" s="141">
        <v>2</v>
      </c>
      <c r="C82" s="6">
        <f>C4</f>
        <v>0</v>
      </c>
      <c r="D82" s="18" t="str">
        <f>IF(C82=0," ",VLOOKUP(C82,[1]Inschr!B$1:K$65536,3,FALSE))</f>
        <v xml:space="preserve"> </v>
      </c>
      <c r="E82" s="394" t="str">
        <f>IF(C82=0," ",VLOOKUP(C82,[1]Inschr!B$1:K$65536,4,FALSE))</f>
        <v xml:space="preserve"> </v>
      </c>
      <c r="F82" s="395"/>
      <c r="G82" s="393"/>
      <c r="H82" s="394">
        <f t="shared" ref="H82:H84" si="34">S82*2</f>
        <v>0</v>
      </c>
      <c r="I82" s="395"/>
      <c r="J82" s="393"/>
      <c r="K82" s="201">
        <f>IF(X89&lt;Y89,1,0)</f>
        <v>0</v>
      </c>
      <c r="L82" s="202"/>
      <c r="M82" s="438">
        <f>IF(X94&gt;Y94,1,0)</f>
        <v>0</v>
      </c>
      <c r="N82" s="439"/>
      <c r="O82" s="472"/>
      <c r="P82" s="438">
        <f>IF(X92&gt;Y92,1,0)</f>
        <v>0</v>
      </c>
      <c r="Q82" s="439"/>
      <c r="R82" s="440"/>
      <c r="S82" s="392">
        <f t="shared" ref="S82:S84" si="35">SUM(K82:Q82)</f>
        <v>0</v>
      </c>
      <c r="T82" s="393"/>
      <c r="U82" s="394">
        <f>IF(S82=0,0,IF(2&lt;IF(S82=S81,1,0)+IF(S82=S82,1,0)+IF(S82=S83,1,0)+IF(S82=S84,1,0),Y89+X92+X94-X89-Y92-Y94,IF(2=IF(S82=S81,1,0)+IF(S82=S82,1,0)+IF(S82=S83,1,0)+IF(S82=S84,1,0),"-","_")))</f>
        <v>0</v>
      </c>
      <c r="V82" s="393"/>
      <c r="W82" s="18">
        <f>IF(OR(U82=0,U82="-",U82="_"),U82,IF(2&lt;IF(U82=U81,1,0)+IF(U82=U82,1,0)+IF(U82=U83,1,0)+IF(U82=U84,1,0),O89+S89+W89+M92+Q92+U92+M94+Q94+U94-M89-Q89-U89-O92-S92-W92-O94-S94-W94,IF(2=IF(U82=U81,1,0)+IF(U82=U82,1,0)+IF(U82=U83,1,0)+IF(U82=U84,1,0),"-","_")))</f>
        <v>0</v>
      </c>
      <c r="X82" s="389">
        <f>IF(S82=0,0,IF(U82="-",IF(S82=S81,IF(Y89&lt;X89,"Verliezer","Winnaar"),IF(S82=S83,IF(X94&lt;Y94,"Verliezer","Winnaar"),IF(S82=S84,IF(X92&lt;Y92,"Verliezer","Winnaar")))),IF(W82="-",IF(U82=U81,IF(Y89&lt;X89,"Verliezer","Winnaar"),IF(U82=U83,IF(X94&lt;Y94,"Verliezer","Winnaar"),IF(U82=U84,IF(X92&lt;Y92,"Verliezer","Winnaar")))),"_")))</f>
        <v>0</v>
      </c>
      <c r="Y82" s="390"/>
      <c r="Z82" s="437"/>
      <c r="AA82" s="20"/>
      <c r="AB82" s="20"/>
      <c r="AC82" s="20"/>
    </row>
    <row r="83" spans="2:34" x14ac:dyDescent="0.3">
      <c r="B83" s="141">
        <v>3</v>
      </c>
      <c r="C83" s="6">
        <f>C5</f>
        <v>0</v>
      </c>
      <c r="D83" s="18" t="str">
        <f>IF(C83=0," ",VLOOKUP(C83,[1]Inschr!B$1:K$65536,3,FALSE))</f>
        <v xml:space="preserve"> </v>
      </c>
      <c r="E83" s="394" t="str">
        <f>IF(C83=0," ",VLOOKUP(C83,[1]Inschr!B$1:K$65536,4,FALSE))</f>
        <v xml:space="preserve"> </v>
      </c>
      <c r="F83" s="395"/>
      <c r="G83" s="393"/>
      <c r="H83" s="394">
        <f t="shared" si="34"/>
        <v>0</v>
      </c>
      <c r="I83" s="395"/>
      <c r="J83" s="393"/>
      <c r="K83" s="201">
        <f>IF(X91&lt;Y91,1,0)</f>
        <v>0</v>
      </c>
      <c r="L83" s="201">
        <f>IF(X94&lt;Y94,1,0)</f>
        <v>0</v>
      </c>
      <c r="M83" s="434"/>
      <c r="N83" s="435"/>
      <c r="O83" s="436"/>
      <c r="P83" s="438">
        <f>IF(X90&gt;Y90,1,0)</f>
        <v>0</v>
      </c>
      <c r="Q83" s="439"/>
      <c r="R83" s="440"/>
      <c r="S83" s="392">
        <f t="shared" si="35"/>
        <v>0</v>
      </c>
      <c r="T83" s="393"/>
      <c r="U83" s="394">
        <f>IF(S83=0,0,IF(2&lt;IF(S83=S81,1,0)+IF(S83=S82,1,0)+IF(S83=S83,1,0)+IF(S83=S84,1,0),X90+Y91+Y94-Y90-X91-X94,IF(2=IF(S83=S81,1,0)+IF(S83=S82,1,0)+IF(S83=S83,1,0)+IF(S83=S84,1,0),"-","_")))</f>
        <v>0</v>
      </c>
      <c r="V83" s="393"/>
      <c r="W83" s="18">
        <f>IF(OR(U83=0,U83="-",U83="_"),U83,IF(2&lt;IF(U83=U81,1,0)+IF(U83=U82,1,0)+IF(U83=U83,1,0)+IF(U83=U84,1,0),M90+Q90+U90+O91+S91+W91+O94+S94+W94-O90-S90-W90-M91-Q91-U91-M94-Q94-U94,IF(2=IF(U83=U81,1,0)+IF(U83=U82,1,0)+IF(U83=U83,1,0)+IF(U83=U84,1,0),"-","_")))</f>
        <v>0</v>
      </c>
      <c r="X83" s="389">
        <f>IF(S83=0,0,IF(U83="-",IF(S83=S81,IF(Y91&lt;X91,"Verliezer","Winnaar"),IF(S83=S82,IF(Y94&lt;X94,"Verliezer","Winnaar"),IF(S83=S84,IF(X90&lt;Y90,"Verliezer","Winnaar")))),IF(W83="-",IF(U83=U81,IF(Y91&lt;X91,"Verliezer","Winnaar"),IF(U83=U82,IF(Y94&lt;X94,"Verliezer","Winnaar"),IF(U83=U84,IF(X90&lt;Y90,"Verliezer","Winnaar")))),"_")))</f>
        <v>0</v>
      </c>
      <c r="Y83" s="390"/>
      <c r="Z83" s="437"/>
      <c r="AA83" s="20"/>
      <c r="AB83" s="20"/>
      <c r="AC83" s="20"/>
    </row>
    <row r="84" spans="2:34" ht="13.8" thickBot="1" x14ac:dyDescent="0.35">
      <c r="B84" s="141">
        <v>4</v>
      </c>
      <c r="C84" s="6">
        <f>C6</f>
        <v>0</v>
      </c>
      <c r="D84" s="18" t="str">
        <f>IF(C84=0," ",VLOOKUP(C84,[1]Inschr!B$1:K$65536,3,FALSE))</f>
        <v xml:space="preserve"> </v>
      </c>
      <c r="E84" s="394" t="str">
        <f>IF(C84=0," ",VLOOKUP(C84,[1]Inschr!B$1:K$65536,4,FALSE))</f>
        <v xml:space="preserve"> </v>
      </c>
      <c r="F84" s="395"/>
      <c r="G84" s="393"/>
      <c r="H84" s="394">
        <f t="shared" si="34"/>
        <v>0</v>
      </c>
      <c r="I84" s="395"/>
      <c r="J84" s="393"/>
      <c r="K84" s="201">
        <f>IF(X93&lt;Y93,1,0)</f>
        <v>0</v>
      </c>
      <c r="L84" s="201">
        <f>IF(X92&lt;Y92,1,0)</f>
        <v>0</v>
      </c>
      <c r="M84" s="438">
        <f>IF(X90&lt;Y90,1,0)</f>
        <v>0</v>
      </c>
      <c r="N84" s="439"/>
      <c r="O84" s="472"/>
      <c r="P84" s="484"/>
      <c r="Q84" s="485"/>
      <c r="R84" s="486"/>
      <c r="S84" s="429">
        <f t="shared" si="35"/>
        <v>0</v>
      </c>
      <c r="T84" s="473"/>
      <c r="U84" s="474">
        <f>IF(S84=0,0,IF(2&lt;IF(S84=S81,1,0)+IF(S84=S82,1,0)+IF(S84=S83,1,0)+IF(S84=S84,1,0),Y90+Y92+Y93-X90-X92-X93,IF(2=IF(S84=S81,1,0)+IF(S84=S82,1,0)+IF(S84=S83,1,0)+IF(S84=S84,1,0),"-","_")))</f>
        <v>0</v>
      </c>
      <c r="V84" s="473"/>
      <c r="W84" s="23">
        <f>IF(OR(U84=0,U84="-",U84="_"),U84,IF(2&lt;IF(U84=U81,1,0)+IF(U84=U82,1,0)+IF(U84=U83,1,0)+IF(U84=U84,1,0),O90+S90+W90+O92+S92+W92+O93+S93+W93-M90-Q90-U90-M92-Q92-U92-M93-Q93-U93,IF(2=IF(U84=U81,1,0)+IF(U84=U82,1,0)+IF(U84=U83,1,0)+IF(U84=U84,1,0),"-","_")))</f>
        <v>0</v>
      </c>
      <c r="X84" s="475">
        <f>IF(S84=0,0,IF(U84="-",IF(S84=S81,IF(Y93&lt;X93,"Verliezer","Winnaar"),IF(S84=S82,IF(Y92&lt;X92,"Verliezer","Winnaar"),IF(S84=S83,IF(Y90&lt;X90,"Verliezer","Winnaar")))),IF(W84="-",IF(U84=U81,IF(Y93&lt;X93,"Verliezer","Winnaar"),IF(U84=U82,IF(Y92&lt;X92,"Verliezer","Winnaar"),IF(U84=U83,IF(Y90&lt;X90,"Verliezer","Winnaar")))),"_")))</f>
        <v>0</v>
      </c>
      <c r="Y84" s="476"/>
      <c r="Z84" s="477"/>
      <c r="AA84" s="20"/>
      <c r="AB84" s="20"/>
      <c r="AC84" s="20"/>
    </row>
    <row r="85" spans="2:34" x14ac:dyDescent="0.3">
      <c r="B85" s="20"/>
      <c r="C85" s="3"/>
      <c r="D85" s="3"/>
      <c r="E85" s="3"/>
      <c r="F85" s="3"/>
      <c r="G85" s="24"/>
      <c r="H85" s="24"/>
      <c r="I85" s="24"/>
      <c r="J85" s="3"/>
      <c r="K85" s="3"/>
      <c r="L85" s="3"/>
      <c r="M85" s="3"/>
      <c r="N85" s="3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D85" s="20"/>
      <c r="AE85" s="20"/>
    </row>
    <row r="86" spans="2:34" x14ac:dyDescent="0.3">
      <c r="B86" s="20"/>
      <c r="C86" s="3"/>
      <c r="D86" s="3"/>
      <c r="E86" s="3"/>
      <c r="F86" s="3"/>
      <c r="G86" s="24"/>
      <c r="H86" s="24"/>
      <c r="I86" s="24"/>
      <c r="J86" s="3"/>
      <c r="K86" s="3"/>
      <c r="L86" s="3"/>
      <c r="M86" s="3"/>
      <c r="N86" s="3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D86" s="20"/>
      <c r="AE86" s="20"/>
    </row>
    <row r="87" spans="2:34" ht="21.75" customHeight="1" thickBot="1" x14ac:dyDescent="0.35">
      <c r="B87" s="20"/>
      <c r="C87" s="3"/>
      <c r="D87" s="3"/>
      <c r="E87" s="3"/>
      <c r="F87" s="3"/>
      <c r="G87" s="24"/>
      <c r="H87" s="24"/>
      <c r="I87" s="24"/>
      <c r="J87" s="3"/>
      <c r="K87" s="2" t="s">
        <v>14</v>
      </c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D87" s="20"/>
      <c r="AE87" s="20"/>
    </row>
    <row r="88" spans="2:34" ht="21.75" customHeight="1" x14ac:dyDescent="0.3">
      <c r="B88" s="20"/>
      <c r="C88" s="3"/>
      <c r="D88" s="3" t="s">
        <v>57</v>
      </c>
      <c r="E88" s="3"/>
      <c r="F88" s="3"/>
      <c r="G88" s="24"/>
      <c r="H88" s="24"/>
      <c r="I88" s="24"/>
      <c r="J88" s="3"/>
      <c r="K88" s="27" t="s">
        <v>15</v>
      </c>
      <c r="L88" s="31" t="s">
        <v>16</v>
      </c>
      <c r="M88" s="478" t="s">
        <v>19</v>
      </c>
      <c r="N88" s="479"/>
      <c r="O88" s="479"/>
      <c r="P88" s="480"/>
      <c r="Q88" s="481" t="s">
        <v>20</v>
      </c>
      <c r="R88" s="482"/>
      <c r="S88" s="482"/>
      <c r="T88" s="483"/>
      <c r="U88" s="481" t="s">
        <v>21</v>
      </c>
      <c r="V88" s="482"/>
      <c r="W88" s="483"/>
      <c r="X88" s="481" t="s">
        <v>22</v>
      </c>
      <c r="Y88" s="482"/>
      <c r="Z88" s="483"/>
      <c r="AA88" s="20"/>
      <c r="AD88" s="20"/>
      <c r="AE88" s="20"/>
    </row>
    <row r="89" spans="2:34" ht="21.75" customHeight="1" x14ac:dyDescent="0.25">
      <c r="B89" s="20"/>
      <c r="C89" s="141"/>
      <c r="D89" s="6" t="str">
        <f>IF(C89=0," ",VLOOKUP(C89,[1]Inschr!B$1:K$65536,3,FALSE))</f>
        <v xml:space="preserve"> </v>
      </c>
      <c r="E89" s="394" t="str">
        <f>IF(C89=0," ",VLOOKUP(C89,[1]Inschr!B$1:K$65536,4,FALSE))</f>
        <v xml:space="preserve"> </v>
      </c>
      <c r="F89" s="395"/>
      <c r="G89" s="393"/>
      <c r="H89" s="24"/>
      <c r="I89" s="24"/>
      <c r="J89" s="3"/>
      <c r="K89" s="27" t="s">
        <v>26</v>
      </c>
      <c r="L89" s="31" t="s">
        <v>26</v>
      </c>
      <c r="M89" s="445"/>
      <c r="N89" s="446"/>
      <c r="O89" s="447"/>
      <c r="P89" s="448"/>
      <c r="Q89" s="449"/>
      <c r="R89" s="450"/>
      <c r="S89" s="450"/>
      <c r="T89" s="451"/>
      <c r="U89" s="449"/>
      <c r="V89" s="450"/>
      <c r="W89" s="203"/>
      <c r="X89" s="32">
        <f>IF(M89&gt;O89,1,0)+IF(Q89&gt;S89,1,0)+IF(U89&gt;W89,1,0)</f>
        <v>0</v>
      </c>
      <c r="Y89" s="452">
        <f>IF(M89&lt;O89,1,0)+IF(Q89&lt;S89,1,0)+IF(U89&lt;W89,1,0)</f>
        <v>0</v>
      </c>
      <c r="Z89" s="453"/>
      <c r="AA89" s="20"/>
      <c r="AD89" s="20"/>
      <c r="AE89" s="20"/>
    </row>
    <row r="90" spans="2:34" ht="21.75" customHeight="1" x14ac:dyDescent="0.25">
      <c r="B90" s="20"/>
      <c r="C90" s="3"/>
      <c r="D90" s="3"/>
      <c r="E90" s="3"/>
      <c r="F90" s="3"/>
      <c r="G90" s="24"/>
      <c r="H90" s="24"/>
      <c r="I90" s="24"/>
      <c r="J90" s="3"/>
      <c r="K90" s="41"/>
      <c r="L90" s="31" t="s">
        <v>28</v>
      </c>
      <c r="M90" s="445"/>
      <c r="N90" s="446"/>
      <c r="O90" s="447"/>
      <c r="P90" s="448"/>
      <c r="Q90" s="449"/>
      <c r="R90" s="450"/>
      <c r="S90" s="450"/>
      <c r="T90" s="451"/>
      <c r="U90" s="449"/>
      <c r="V90" s="450"/>
      <c r="W90" s="203"/>
      <c r="X90" s="32">
        <f t="shared" ref="X90:X94" si="36">IF(M90&gt;O90,1,0)+IF(Q90&gt;S90,1,0)+IF(U90&gt;W90,1,0)</f>
        <v>0</v>
      </c>
      <c r="Y90" s="452">
        <f t="shared" ref="Y90:Y94" si="37">IF(M90&lt;O90,1,0)+IF(Q90&lt;S90,1,0)+IF(U90&lt;W90,1,0)</f>
        <v>0</v>
      </c>
      <c r="Z90" s="453"/>
      <c r="AA90" s="20"/>
      <c r="AD90" s="20"/>
      <c r="AE90" s="20"/>
    </row>
    <row r="91" spans="2:34" ht="21.75" customHeight="1" x14ac:dyDescent="0.25">
      <c r="B91" s="20"/>
      <c r="C91" s="3"/>
      <c r="D91" s="3"/>
      <c r="E91" s="3"/>
      <c r="F91" s="3"/>
      <c r="G91" s="24"/>
      <c r="H91" s="24"/>
      <c r="I91" s="24"/>
      <c r="J91" s="3"/>
      <c r="K91" s="27" t="s">
        <v>31</v>
      </c>
      <c r="L91" s="31" t="s">
        <v>31</v>
      </c>
      <c r="M91" s="445"/>
      <c r="N91" s="446"/>
      <c r="O91" s="447"/>
      <c r="P91" s="448"/>
      <c r="Q91" s="449"/>
      <c r="R91" s="450"/>
      <c r="S91" s="450"/>
      <c r="T91" s="451"/>
      <c r="U91" s="449"/>
      <c r="V91" s="450"/>
      <c r="W91" s="203"/>
      <c r="X91" s="32">
        <f t="shared" si="36"/>
        <v>0</v>
      </c>
      <c r="Y91" s="452">
        <f t="shared" si="37"/>
        <v>0</v>
      </c>
      <c r="Z91" s="453"/>
      <c r="AA91" s="20"/>
      <c r="AD91" s="20"/>
      <c r="AE91" s="20"/>
    </row>
    <row r="92" spans="2:34" ht="21.75" customHeight="1" x14ac:dyDescent="0.25">
      <c r="B92" s="20"/>
      <c r="C92" s="3"/>
      <c r="D92" s="3"/>
      <c r="E92" s="3"/>
      <c r="F92" s="3"/>
      <c r="G92" s="24"/>
      <c r="H92" s="24"/>
      <c r="I92" s="24"/>
      <c r="J92" s="3"/>
      <c r="K92" s="41"/>
      <c r="L92" s="31" t="s">
        <v>32</v>
      </c>
      <c r="M92" s="445"/>
      <c r="N92" s="446"/>
      <c r="O92" s="447"/>
      <c r="P92" s="448"/>
      <c r="Q92" s="449"/>
      <c r="R92" s="450"/>
      <c r="S92" s="450"/>
      <c r="T92" s="451"/>
      <c r="U92" s="449"/>
      <c r="V92" s="450"/>
      <c r="W92" s="203"/>
      <c r="X92" s="32">
        <f t="shared" si="36"/>
        <v>0</v>
      </c>
      <c r="Y92" s="452">
        <f t="shared" si="37"/>
        <v>0</v>
      </c>
      <c r="Z92" s="453"/>
      <c r="AA92" s="20"/>
      <c r="AD92" s="20"/>
      <c r="AE92" s="20"/>
    </row>
    <row r="93" spans="2:34" ht="21.75" customHeight="1" x14ac:dyDescent="0.25">
      <c r="B93" s="39"/>
      <c r="C93" s="3"/>
      <c r="D93" s="3"/>
      <c r="E93" s="3"/>
      <c r="F93" s="3"/>
      <c r="G93" s="24"/>
      <c r="H93" s="24"/>
      <c r="I93" s="24"/>
      <c r="J93" s="3"/>
      <c r="K93" s="3"/>
      <c r="L93" s="31" t="s">
        <v>35</v>
      </c>
      <c r="M93" s="445"/>
      <c r="N93" s="446"/>
      <c r="O93" s="447"/>
      <c r="P93" s="448"/>
      <c r="Q93" s="449"/>
      <c r="R93" s="450"/>
      <c r="S93" s="450"/>
      <c r="T93" s="451"/>
      <c r="U93" s="449"/>
      <c r="V93" s="450"/>
      <c r="W93" s="203"/>
      <c r="X93" s="32">
        <f t="shared" si="36"/>
        <v>0</v>
      </c>
      <c r="Y93" s="452">
        <f t="shared" si="37"/>
        <v>0</v>
      </c>
      <c r="Z93" s="453"/>
      <c r="AA93" s="20"/>
      <c r="AD93" s="20"/>
      <c r="AE93" s="20"/>
    </row>
    <row r="94" spans="2:34" ht="21.75" customHeight="1" thickBot="1" x14ac:dyDescent="0.3">
      <c r="B94" s="20"/>
      <c r="C94" s="3"/>
      <c r="D94" s="3"/>
      <c r="E94" s="3"/>
      <c r="F94" s="3"/>
      <c r="G94" s="24"/>
      <c r="H94" s="24"/>
      <c r="I94" s="24"/>
      <c r="J94" s="3"/>
      <c r="K94" s="27" t="s">
        <v>37</v>
      </c>
      <c r="L94" s="31" t="s">
        <v>37</v>
      </c>
      <c r="M94" s="454"/>
      <c r="N94" s="455"/>
      <c r="O94" s="425"/>
      <c r="P94" s="426"/>
      <c r="Q94" s="427"/>
      <c r="R94" s="428"/>
      <c r="S94" s="428"/>
      <c r="T94" s="487"/>
      <c r="U94" s="427"/>
      <c r="V94" s="428"/>
      <c r="W94" s="204"/>
      <c r="X94" s="42">
        <f t="shared" si="36"/>
        <v>0</v>
      </c>
      <c r="Y94" s="488">
        <f t="shared" si="37"/>
        <v>0</v>
      </c>
      <c r="Z94" s="489"/>
      <c r="AA94" s="20"/>
      <c r="AD94" s="20"/>
      <c r="AE94" s="20"/>
    </row>
    <row r="95" spans="2:34" ht="21.75" customHeight="1" x14ac:dyDescent="0.3">
      <c r="B95" s="20"/>
      <c r="C95" s="3"/>
      <c r="D95" s="3"/>
      <c r="E95" s="3"/>
      <c r="F95" s="3"/>
      <c r="G95" s="24"/>
      <c r="H95" s="24"/>
      <c r="I95" s="24"/>
      <c r="J95" s="3"/>
      <c r="K95" s="41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D95" s="20"/>
      <c r="AE95" s="20"/>
    </row>
    <row r="96" spans="2:34" ht="21.75" customHeight="1" x14ac:dyDescent="0.3">
      <c r="B96" s="39"/>
      <c r="C96" s="3"/>
      <c r="D96" s="3"/>
      <c r="E96" s="3"/>
      <c r="F96" s="3"/>
      <c r="G96" s="24"/>
      <c r="H96" s="24"/>
      <c r="I96" s="24"/>
      <c r="J96" s="3"/>
      <c r="K96" s="3"/>
      <c r="L96" s="195"/>
      <c r="M96" s="195"/>
      <c r="N96" s="195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D96" s="20"/>
      <c r="AE96" s="20"/>
    </row>
    <row r="97" spans="1:34" ht="21.75" customHeight="1" x14ac:dyDescent="0.3">
      <c r="B97" s="20"/>
      <c r="C97" s="3"/>
      <c r="D97" s="3"/>
      <c r="E97" s="3"/>
      <c r="F97" s="3"/>
      <c r="G97" s="24"/>
      <c r="H97" s="24"/>
      <c r="I97" s="24"/>
      <c r="J97" s="3"/>
      <c r="K97" s="212"/>
      <c r="L97" s="195"/>
      <c r="M97" s="195"/>
      <c r="N97" s="195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D97" s="20"/>
      <c r="AE97" s="20"/>
    </row>
    <row r="98" spans="1:34" x14ac:dyDescent="0.3">
      <c r="C98" s="212"/>
    </row>
    <row r="99" spans="1:34" x14ac:dyDescent="0.3">
      <c r="C99" s="212"/>
    </row>
    <row r="100" spans="1:34" x14ac:dyDescent="0.3">
      <c r="B100" s="132"/>
      <c r="C100" s="136"/>
      <c r="D100" s="136"/>
      <c r="E100" s="136"/>
      <c r="F100" s="136"/>
      <c r="G100" s="136"/>
      <c r="H100" s="136"/>
      <c r="I100" s="136"/>
    </row>
    <row r="101" spans="1:34" ht="13.5" customHeight="1" thickBot="1" x14ac:dyDescent="0.35">
      <c r="A101" s="1" t="s">
        <v>0</v>
      </c>
      <c r="B101" s="2" t="s">
        <v>1</v>
      </c>
      <c r="C101" s="136"/>
      <c r="D101" s="151"/>
      <c r="E101" s="151"/>
      <c r="F101" s="151"/>
      <c r="G101" s="151" t="str">
        <f>IF($G$1=0," ",$G$1)</f>
        <v xml:space="preserve"> </v>
      </c>
      <c r="H101" s="151"/>
      <c r="I101" s="151"/>
      <c r="J101" s="136"/>
      <c r="K101" s="136"/>
      <c r="L101" s="3" t="s">
        <v>2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34" ht="12.75" customHeight="1" thickTop="1" x14ac:dyDescent="0.25">
      <c r="A102" s="131"/>
      <c r="B102" s="878" t="s">
        <v>81</v>
      </c>
      <c r="C102" s="2"/>
      <c r="D102" s="3"/>
      <c r="E102" s="3"/>
      <c r="F102" s="3"/>
      <c r="G102" s="24"/>
      <c r="H102" s="24"/>
      <c r="I102" s="24"/>
      <c r="J102" s="3"/>
      <c r="K102" s="3"/>
      <c r="L102" s="3"/>
      <c r="M102" s="3"/>
      <c r="N102" s="3"/>
      <c r="O102" s="20"/>
      <c r="P102" s="20"/>
      <c r="Q102" s="20"/>
      <c r="R102" s="20"/>
      <c r="S102" s="20"/>
      <c r="T102" s="20"/>
      <c r="U102" s="26"/>
      <c r="V102" s="26"/>
      <c r="W102" s="20"/>
      <c r="X102" s="20"/>
      <c r="Y102" s="20"/>
      <c r="Z102" s="20"/>
      <c r="AA102" s="414" t="str">
        <f>IF($W$1=0," ",$W$1)</f>
        <v xml:space="preserve"> </v>
      </c>
      <c r="AB102" s="415"/>
      <c r="AC102" s="416"/>
      <c r="AD102" s="383" t="s">
        <v>3</v>
      </c>
      <c r="AE102" s="384"/>
      <c r="AF102" s="384"/>
      <c r="AG102" s="375">
        <v>2</v>
      </c>
      <c r="AH102" s="376"/>
    </row>
    <row r="103" spans="1:34" ht="12.75" customHeight="1" x14ac:dyDescent="0.25">
      <c r="A103" s="131"/>
      <c r="B103" s="878" t="s">
        <v>82</v>
      </c>
      <c r="C103" s="2"/>
      <c r="D103" s="3"/>
      <c r="E103" s="3"/>
      <c r="F103" s="3"/>
      <c r="G103" s="24"/>
      <c r="H103" s="24"/>
      <c r="I103" s="24"/>
      <c r="J103" s="3"/>
      <c r="K103" s="3"/>
      <c r="L103" s="3"/>
      <c r="M103" s="3"/>
      <c r="N103" s="3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417"/>
      <c r="AB103" s="418"/>
      <c r="AC103" s="419"/>
      <c r="AD103" s="385"/>
      <c r="AE103" s="386"/>
      <c r="AF103" s="386"/>
      <c r="AG103" s="377"/>
      <c r="AH103" s="378"/>
    </row>
    <row r="104" spans="1:34" ht="13.5" customHeight="1" x14ac:dyDescent="0.25">
      <c r="B104" s="878" t="s">
        <v>83</v>
      </c>
      <c r="C104" s="2"/>
      <c r="D104" s="3"/>
      <c r="E104" s="3"/>
      <c r="F104" s="3"/>
      <c r="G104" s="24"/>
      <c r="H104" s="24"/>
      <c r="I104" s="24"/>
      <c r="J104" s="3"/>
      <c r="K104" s="3"/>
      <c r="L104" s="3"/>
      <c r="M104" s="3"/>
      <c r="N104" s="3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417"/>
      <c r="AB104" s="418"/>
      <c r="AC104" s="419"/>
      <c r="AD104" s="385"/>
      <c r="AE104" s="386"/>
      <c r="AF104" s="386"/>
      <c r="AG104" s="377"/>
      <c r="AH104" s="378"/>
    </row>
    <row r="105" spans="1:34" ht="13.2" customHeight="1" thickBot="1" x14ac:dyDescent="0.35">
      <c r="B105" s="20"/>
      <c r="C105" s="3"/>
      <c r="D105" s="3"/>
      <c r="E105" s="3"/>
      <c r="F105" s="3"/>
      <c r="G105" s="24"/>
      <c r="H105" s="24"/>
      <c r="I105" s="24"/>
      <c r="J105" s="3"/>
      <c r="K105" s="3"/>
      <c r="L105" s="3"/>
      <c r="M105" s="3"/>
      <c r="N105" s="3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417"/>
      <c r="AB105" s="418"/>
      <c r="AC105" s="419"/>
      <c r="AD105" s="385" t="s">
        <v>4</v>
      </c>
      <c r="AE105" s="386"/>
      <c r="AF105" s="386"/>
      <c r="AG105" s="379" t="str">
        <f>IF($L$9=0,"",$L$9)</f>
        <v/>
      </c>
      <c r="AH105" s="380"/>
    </row>
    <row r="106" spans="1:34" ht="13.8" customHeight="1" x14ac:dyDescent="0.3">
      <c r="B106" s="141" t="s">
        <v>5</v>
      </c>
      <c r="C106" s="6" t="s">
        <v>6</v>
      </c>
      <c r="D106" s="18" t="s">
        <v>7</v>
      </c>
      <c r="E106" s="394" t="s">
        <v>8</v>
      </c>
      <c r="F106" s="395"/>
      <c r="G106" s="393"/>
      <c r="H106" s="394" t="s">
        <v>9</v>
      </c>
      <c r="I106" s="395"/>
      <c r="J106" s="393"/>
      <c r="K106" s="18">
        <v>1</v>
      </c>
      <c r="L106" s="18">
        <v>2</v>
      </c>
      <c r="M106" s="394">
        <v>3</v>
      </c>
      <c r="N106" s="395"/>
      <c r="O106" s="393"/>
      <c r="P106" s="394">
        <v>4</v>
      </c>
      <c r="Q106" s="395"/>
      <c r="R106" s="396"/>
      <c r="S106" s="399" t="s">
        <v>10</v>
      </c>
      <c r="T106" s="423"/>
      <c r="U106" s="422" t="s">
        <v>11</v>
      </c>
      <c r="V106" s="423"/>
      <c r="W106" s="155" t="s">
        <v>12</v>
      </c>
      <c r="X106" s="422" t="s">
        <v>13</v>
      </c>
      <c r="Y106" s="400"/>
      <c r="Z106" s="424"/>
      <c r="AA106" s="418"/>
      <c r="AB106" s="418"/>
      <c r="AC106" s="419"/>
      <c r="AD106" s="385"/>
      <c r="AE106" s="386"/>
      <c r="AF106" s="386"/>
      <c r="AG106" s="379"/>
      <c r="AH106" s="380"/>
    </row>
    <row r="107" spans="1:34" ht="13.8" thickBot="1" x14ac:dyDescent="0.35">
      <c r="B107" s="141">
        <v>1</v>
      </c>
      <c r="C107" s="6">
        <f>C7</f>
        <v>0</v>
      </c>
      <c r="D107" s="18" t="str">
        <f>IF(C107=0," ",VLOOKUP(C107,[1]Inschr!B$1:K$65536,3,FALSE))</f>
        <v xml:space="preserve"> </v>
      </c>
      <c r="E107" s="394" t="str">
        <f>IF(C107=0," ",VLOOKUP(C107,[1]Inschr!B$1:K$65536,4,FALSE))</f>
        <v xml:space="preserve"> </v>
      </c>
      <c r="F107" s="395"/>
      <c r="G107" s="393"/>
      <c r="H107" s="394">
        <f>S107*2</f>
        <v>0</v>
      </c>
      <c r="I107" s="395"/>
      <c r="J107" s="393"/>
      <c r="K107" s="202"/>
      <c r="L107" s="201">
        <f>IF(X115&gt;Y115,1,0)</f>
        <v>0</v>
      </c>
      <c r="M107" s="438">
        <f>IF(X117&gt;Y117,1,0)</f>
        <v>0</v>
      </c>
      <c r="N107" s="439"/>
      <c r="O107" s="472"/>
      <c r="P107" s="438">
        <f>IF(X119&gt;Y119,1,0)</f>
        <v>0</v>
      </c>
      <c r="Q107" s="439"/>
      <c r="R107" s="440"/>
      <c r="S107" s="392">
        <f>SUM(K107:Q107)</f>
        <v>0</v>
      </c>
      <c r="T107" s="393"/>
      <c r="U107" s="394">
        <f>IF(S107=0,0,IF(2&lt;IF(S107=S107,1,0)+IF(S107=S108,1,0)+IF(S107=S109,1,0)+IF(S107=S110,1,0),X115+X117+X119-Y115-Y117-Y119,IF(2=IF(S107=S107,1,0)+IF(S107=S108,1,0)+IF(S107=S109,1,0)+IF(S107=S110,1,0),"-","_")))</f>
        <v>0</v>
      </c>
      <c r="V107" s="393"/>
      <c r="W107" s="18">
        <f>IF(OR(U107=0,U107="-",U107="_"),U107,IF(2&lt;IF(U107=U107,1,0)+IF(U107=U108,1,0)+IF(U107=U109,1,0)+IF(U107=U110,1,0),M115+Q115+U115+M117+Q117+U117+M119+Q119+U119-O115-S115-W115-O117-S117-W117-O119-S119-W119,IF(2=IF(U107=U107,1,0)+IF(U107=U108,1,0)+IF(U107=U109,1,0)+IF(U107=U110,1,0),"-","_")))</f>
        <v>0</v>
      </c>
      <c r="X107" s="389">
        <f>IF(S107=0,0,IF(U107="-",IF(S107=S108,IF(X115&lt;Y115,"Verliezer","Winnaar"),IF(S107=S109,IF(X117&lt;Y117,"Verliezer","Winnaar"),IF(S107=S110,IF(X119&lt;Y119,"Verliezer","Winnaar")))),IF(W107="-",IF(U107=U108,IF(X115&lt;Y115,"Verliezer","Winnaar"),IF(U107=U109,IF(X117&lt;Y117,"Verliezer","Winnaar"),IF(U107=U110,IF(X119&lt;Y119,"Verliezer","Winnaar")))),"_")))</f>
        <v>0</v>
      </c>
      <c r="Y107" s="390"/>
      <c r="Z107" s="391"/>
      <c r="AA107" s="420"/>
      <c r="AB107" s="420"/>
      <c r="AC107" s="421"/>
      <c r="AD107" s="387"/>
      <c r="AE107" s="388"/>
      <c r="AF107" s="388"/>
      <c r="AG107" s="381"/>
      <c r="AH107" s="382"/>
    </row>
    <row r="108" spans="1:34" ht="13.8" thickTop="1" x14ac:dyDescent="0.3">
      <c r="B108" s="141">
        <v>2</v>
      </c>
      <c r="C108" s="6">
        <f>C8</f>
        <v>0</v>
      </c>
      <c r="D108" s="18" t="str">
        <f>IF(C108=0," ",VLOOKUP(C108,[1]Inschr!B$1:K$65536,3,FALSE))</f>
        <v xml:space="preserve"> </v>
      </c>
      <c r="E108" s="394" t="str">
        <f>IF(C108=0," ",VLOOKUP(C108,[1]Inschr!B$1:K$65536,4,FALSE))</f>
        <v xml:space="preserve"> </v>
      </c>
      <c r="F108" s="395"/>
      <c r="G108" s="393"/>
      <c r="H108" s="394">
        <f t="shared" ref="H108:H110" si="38">S108*2</f>
        <v>0</v>
      </c>
      <c r="I108" s="395"/>
      <c r="J108" s="393"/>
      <c r="K108" s="201">
        <f>IF(X115&lt;Y115,1,0)</f>
        <v>0</v>
      </c>
      <c r="L108" s="202"/>
      <c r="M108" s="438">
        <f>IF(X120&gt;Y120,1,0)</f>
        <v>0</v>
      </c>
      <c r="N108" s="439"/>
      <c r="O108" s="472"/>
      <c r="P108" s="438">
        <f>IF(X118&gt;Y118,1,0)</f>
        <v>0</v>
      </c>
      <c r="Q108" s="439"/>
      <c r="R108" s="440"/>
      <c r="S108" s="392">
        <f t="shared" ref="S108:S110" si="39">SUM(K108:Q108)</f>
        <v>0</v>
      </c>
      <c r="T108" s="393"/>
      <c r="U108" s="394">
        <f>IF(S108=0,0,IF(2&lt;IF(S108=S107,1,0)+IF(S108=S108,1,0)+IF(S108=S109,1,0)+IF(S108=S110,1,0),Y115+X118+X120-X115-Y118-Y120,IF(2=IF(S108=S107,1,0)+IF(S108=S108,1,0)+IF(S108=S109,1,0)+IF(S108=S110,1,0),"-","_")))</f>
        <v>0</v>
      </c>
      <c r="V108" s="393"/>
      <c r="W108" s="18">
        <f>IF(OR(U108=0,U108="-",U108="_"),U108,IF(2&lt;IF(U108=U107,1,0)+IF(U108=U108,1,0)+IF(U108=U109,1,0)+IF(U108=U110,1,0),O115+S115+W115+M118+Q118+U118+M120+Q120+U120-M115-Q115-U115-O118-S118-W118-O120-S120-W120,IF(2=IF(U108=U107,1,0)+IF(U108=U108,1,0)+IF(U108=U109,1,0)+IF(U108=U110,1,0),"-","_")))</f>
        <v>0</v>
      </c>
      <c r="X108" s="389">
        <f>IF(S108=0,0,IF(U108="-",IF(S108=S107,IF(Y115&lt;X115,"Verliezer","Winnaar"),IF(S108=S109,IF(X120&lt;Y120,"Verliezer","Winnaar"),IF(S108=S110,IF(X118&lt;Y118,"Verliezer","Winnaar")))),IF(W108="-",IF(U108=U107,IF(Y115&lt;X115,"Verliezer","Winnaar"),IF(U108=U109,IF(X120&lt;Y120,"Verliezer","Winnaar"),IF(U108=U110,IF(X118&lt;Y118,"Verliezer","Winnaar")))),"_")))</f>
        <v>0</v>
      </c>
      <c r="Y108" s="390"/>
      <c r="Z108" s="437"/>
      <c r="AA108" s="20"/>
      <c r="AB108" s="20"/>
      <c r="AC108" s="20"/>
    </row>
    <row r="109" spans="1:34" x14ac:dyDescent="0.3">
      <c r="B109" s="141">
        <v>3</v>
      </c>
      <c r="C109" s="6">
        <f>C9</f>
        <v>0</v>
      </c>
      <c r="D109" s="18" t="str">
        <f>IF(C109=0," ",VLOOKUP(C109,[1]Inschr!B$1:K$65536,3,FALSE))</f>
        <v xml:space="preserve"> </v>
      </c>
      <c r="E109" s="394" t="str">
        <f>IF(C109=0," ",VLOOKUP(C109,[1]Inschr!B$1:K$65536,4,FALSE))</f>
        <v xml:space="preserve"> </v>
      </c>
      <c r="F109" s="395"/>
      <c r="G109" s="393"/>
      <c r="H109" s="394">
        <f t="shared" si="38"/>
        <v>0</v>
      </c>
      <c r="I109" s="395"/>
      <c r="J109" s="393"/>
      <c r="K109" s="201">
        <f>IF(X117&lt;Y117,1,0)</f>
        <v>0</v>
      </c>
      <c r="L109" s="201">
        <f>IF(X120&lt;Y120,1,0)</f>
        <v>0</v>
      </c>
      <c r="M109" s="434"/>
      <c r="N109" s="435"/>
      <c r="O109" s="436"/>
      <c r="P109" s="438">
        <f>IF(X116&gt;Y116,1,0)</f>
        <v>0</v>
      </c>
      <c r="Q109" s="439"/>
      <c r="R109" s="440"/>
      <c r="S109" s="392">
        <f t="shared" si="39"/>
        <v>0</v>
      </c>
      <c r="T109" s="393"/>
      <c r="U109" s="394">
        <f>IF(S109=0,0,IF(2&lt;IF(S109=S107,1,0)+IF(S109=S108,1,0)+IF(S109=S109,1,0)+IF(S109=S110,1,0),X116+Y117+Y120-Y116-X117-X120,IF(2=IF(S109=S107,1,0)+IF(S109=S108,1,0)+IF(S109=S109,1,0)+IF(S109=S110,1,0),"-","_")))</f>
        <v>0</v>
      </c>
      <c r="V109" s="393"/>
      <c r="W109" s="18">
        <f>IF(OR(U109=0,U109="-",U109="_"),U109,IF(2&lt;IF(U109=U107,1,0)+IF(U109=U108,1,0)+IF(U109=U109,1,0)+IF(U109=U110,1,0),M116+Q116+U116+O117+S117+W117+O120+S120+W120-O116-S116-W116-M117-Q117-U117-M120-Q120-U120,IF(2=IF(U109=U107,1,0)+IF(U109=U108,1,0)+IF(U109=U109,1,0)+IF(U109=U110,1,0),"-","_")))</f>
        <v>0</v>
      </c>
      <c r="X109" s="389">
        <f>IF(S109=0,0,IF(U109="-",IF(S109=S107,IF(Y117&lt;X117,"Verliezer","Winnaar"),IF(S109=S108,IF(Y120&lt;X120,"Verliezer","Winnaar"),IF(S109=S110,IF(X116&lt;Y116,"Verliezer","Winnaar")))),IF(W109="-",IF(U109=U107,IF(Y117&lt;X117,"Verliezer","Winnaar"),IF(U109=U108,IF(Y120&lt;X120,"Verliezer","Winnaar"),IF(U109=U110,IF(X116&lt;Y116,"Verliezer","Winnaar")))),"_")))</f>
        <v>0</v>
      </c>
      <c r="Y109" s="390"/>
      <c r="Z109" s="437"/>
      <c r="AA109" s="20"/>
      <c r="AB109" s="20"/>
      <c r="AC109" s="20"/>
    </row>
    <row r="110" spans="1:34" ht="13.8" thickBot="1" x14ac:dyDescent="0.35">
      <c r="B110" s="141">
        <v>4</v>
      </c>
      <c r="C110" s="6">
        <f>C10</f>
        <v>0</v>
      </c>
      <c r="D110" s="18" t="str">
        <f>IF(C110=0," ",VLOOKUP(C110,[1]Inschr!B$1:K$65536,3,FALSE))</f>
        <v xml:space="preserve"> </v>
      </c>
      <c r="E110" s="394" t="str">
        <f>IF(C110=0," ",VLOOKUP(C110,[1]Inschr!B$1:K$65536,4,FALSE))</f>
        <v xml:space="preserve"> </v>
      </c>
      <c r="F110" s="395"/>
      <c r="G110" s="393"/>
      <c r="H110" s="394">
        <f t="shared" si="38"/>
        <v>0</v>
      </c>
      <c r="I110" s="395"/>
      <c r="J110" s="393"/>
      <c r="K110" s="201">
        <f>IF(X119&lt;Y119,1,0)</f>
        <v>0</v>
      </c>
      <c r="L110" s="201">
        <f>IF(X118&lt;Y118,1,0)</f>
        <v>0</v>
      </c>
      <c r="M110" s="438">
        <f>IF(X116&lt;Y116,1,0)</f>
        <v>0</v>
      </c>
      <c r="N110" s="439"/>
      <c r="O110" s="472"/>
      <c r="P110" s="484"/>
      <c r="Q110" s="485"/>
      <c r="R110" s="486"/>
      <c r="S110" s="429">
        <f t="shared" si="39"/>
        <v>0</v>
      </c>
      <c r="T110" s="473"/>
      <c r="U110" s="474">
        <f>IF(S110=0,0,IF(2&lt;IF(S110=S107,1,0)+IF(S110=S108,1,0)+IF(S110=S109,1,0)+IF(S110=S110,1,0),Y116+Y118+Y119-X116-X118-X119,IF(2=IF(S110=S107,1,0)+IF(S110=S108,1,0)+IF(S110=S109,1,0)+IF(S110=S110,1,0),"-","_")))</f>
        <v>0</v>
      </c>
      <c r="V110" s="473"/>
      <c r="W110" s="23">
        <f>IF(OR(U110=0,U110="-",U110="_"),U110,IF(2&lt;IF(U110=U107,1,0)+IF(U110=U108,1,0)+IF(U110=U109,1,0)+IF(U110=U110,1,0),O116+S116+W116+O118+S118+W118+O119+S119+W119-M116-Q116-U116-M118-Q118-U118-M119-Q119-U119,IF(2=IF(U110=U107,1,0)+IF(U110=U108,1,0)+IF(U110=U109,1,0)+IF(U110=U110,1,0),"-","_")))</f>
        <v>0</v>
      </c>
      <c r="X110" s="475">
        <f>IF(S110=0,0,IF(U110="-",IF(S110=S107,IF(Y119&lt;X119,"Verliezer","Winnaar"),IF(S110=S108,IF(Y118&lt;X118,"Verliezer","Winnaar"),IF(S110=S109,IF(Y116&lt;X116,"Verliezer","Winnaar")))),IF(W110="-",IF(U110=U107,IF(Y119&lt;X119,"Verliezer","Winnaar"),IF(U110=U108,IF(Y118&lt;X118,"Verliezer","Winnaar"),IF(U110=U109,IF(Y116&lt;X116,"Verliezer","Winnaar")))),"_")))</f>
        <v>0</v>
      </c>
      <c r="Y110" s="476"/>
      <c r="Z110" s="477"/>
      <c r="AA110" s="20"/>
      <c r="AB110" s="20"/>
      <c r="AC110" s="20"/>
    </row>
    <row r="111" spans="1:34" x14ac:dyDescent="0.3">
      <c r="B111" s="20"/>
      <c r="C111" s="3"/>
      <c r="D111" s="3"/>
      <c r="E111" s="3"/>
      <c r="F111" s="3"/>
      <c r="G111" s="24"/>
      <c r="H111" s="24"/>
      <c r="I111" s="24"/>
      <c r="J111" s="3"/>
      <c r="K111" s="3"/>
      <c r="L111" s="3"/>
      <c r="M111" s="3"/>
      <c r="N111" s="3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D111" s="20"/>
      <c r="AE111" s="20"/>
    </row>
    <row r="112" spans="1:34" x14ac:dyDescent="0.3">
      <c r="B112" s="20"/>
      <c r="C112" s="3"/>
      <c r="D112" s="3"/>
      <c r="E112" s="3"/>
      <c r="F112" s="3"/>
      <c r="G112" s="24"/>
      <c r="H112" s="24"/>
      <c r="I112" s="24"/>
      <c r="J112" s="3"/>
      <c r="K112" s="3"/>
      <c r="L112" s="3"/>
      <c r="M112" s="3"/>
      <c r="N112" s="3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D112" s="20"/>
      <c r="AE112" s="20"/>
    </row>
    <row r="113" spans="1:34" ht="21.75" customHeight="1" thickBot="1" x14ac:dyDescent="0.35">
      <c r="B113" s="20"/>
      <c r="C113" s="3"/>
      <c r="D113" s="3"/>
      <c r="E113" s="3"/>
      <c r="F113" s="3"/>
      <c r="G113" s="24"/>
      <c r="H113" s="24"/>
      <c r="I113" s="24"/>
      <c r="J113" s="3"/>
      <c r="K113" s="2" t="s">
        <v>14</v>
      </c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D113" s="20"/>
      <c r="AE113" s="20"/>
    </row>
    <row r="114" spans="1:34" ht="21.75" customHeight="1" x14ac:dyDescent="0.3">
      <c r="B114" s="20"/>
      <c r="C114" s="3"/>
      <c r="D114" s="3" t="s">
        <v>58</v>
      </c>
      <c r="E114" s="3"/>
      <c r="F114" s="3"/>
      <c r="G114" s="24"/>
      <c r="H114" s="24"/>
      <c r="I114" s="24"/>
      <c r="J114" s="3"/>
      <c r="K114" s="27" t="s">
        <v>15</v>
      </c>
      <c r="L114" s="31" t="s">
        <v>16</v>
      </c>
      <c r="M114" s="478" t="s">
        <v>19</v>
      </c>
      <c r="N114" s="479"/>
      <c r="O114" s="479"/>
      <c r="P114" s="480"/>
      <c r="Q114" s="481" t="s">
        <v>20</v>
      </c>
      <c r="R114" s="482"/>
      <c r="S114" s="482"/>
      <c r="T114" s="483"/>
      <c r="U114" s="481" t="s">
        <v>21</v>
      </c>
      <c r="V114" s="482"/>
      <c r="W114" s="483"/>
      <c r="X114" s="481" t="s">
        <v>22</v>
      </c>
      <c r="Y114" s="482"/>
      <c r="Z114" s="483"/>
      <c r="AA114" s="20"/>
      <c r="AD114" s="20"/>
      <c r="AE114" s="20"/>
    </row>
    <row r="115" spans="1:34" ht="21.75" customHeight="1" x14ac:dyDescent="0.25">
      <c r="B115" s="20"/>
      <c r="C115" s="141"/>
      <c r="D115" s="6" t="str">
        <f>IF(C115=0," ",VLOOKUP(C115,[1]Inschr!B$1:K$65536,3,FALSE))</f>
        <v xml:space="preserve"> </v>
      </c>
      <c r="E115" s="394" t="str">
        <f>IF(C115=0," ",VLOOKUP(C115,[1]Inschr!B$1:K$65536,4,FALSE))</f>
        <v xml:space="preserve"> </v>
      </c>
      <c r="F115" s="395"/>
      <c r="G115" s="393"/>
      <c r="H115" s="24"/>
      <c r="I115" s="24"/>
      <c r="J115" s="3"/>
      <c r="K115" s="27" t="s">
        <v>26</v>
      </c>
      <c r="L115" s="31" t="s">
        <v>26</v>
      </c>
      <c r="M115" s="445"/>
      <c r="N115" s="446"/>
      <c r="O115" s="447"/>
      <c r="P115" s="448"/>
      <c r="Q115" s="449"/>
      <c r="R115" s="450"/>
      <c r="S115" s="450"/>
      <c r="T115" s="451"/>
      <c r="U115" s="449"/>
      <c r="V115" s="450"/>
      <c r="W115" s="203"/>
      <c r="X115" s="32">
        <f>IF(M115&gt;O115,1,0)+IF(Q115&gt;S115,1,0)+IF(U115&gt;W115,1,0)</f>
        <v>0</v>
      </c>
      <c r="Y115" s="452">
        <f>IF(M115&lt;O115,1,0)+IF(Q115&lt;S115,1,0)+IF(U115&lt;W115,1,0)</f>
        <v>0</v>
      </c>
      <c r="Z115" s="453"/>
      <c r="AA115" s="20"/>
      <c r="AD115" s="20"/>
      <c r="AE115" s="20"/>
    </row>
    <row r="116" spans="1:34" ht="21.75" customHeight="1" x14ac:dyDescent="0.25">
      <c r="B116" s="20"/>
      <c r="C116" s="3"/>
      <c r="D116" s="3"/>
      <c r="E116" s="3"/>
      <c r="F116" s="3"/>
      <c r="G116" s="24"/>
      <c r="H116" s="24"/>
      <c r="I116" s="24"/>
      <c r="J116" s="3"/>
      <c r="K116" s="41"/>
      <c r="L116" s="31" t="s">
        <v>28</v>
      </c>
      <c r="M116" s="445"/>
      <c r="N116" s="446"/>
      <c r="O116" s="447"/>
      <c r="P116" s="448"/>
      <c r="Q116" s="449"/>
      <c r="R116" s="450"/>
      <c r="S116" s="450"/>
      <c r="T116" s="451"/>
      <c r="U116" s="449"/>
      <c r="V116" s="450"/>
      <c r="W116" s="203"/>
      <c r="X116" s="32">
        <f t="shared" ref="X116:X120" si="40">IF(M116&gt;O116,1,0)+IF(Q116&gt;S116,1,0)+IF(U116&gt;W116,1,0)</f>
        <v>0</v>
      </c>
      <c r="Y116" s="452">
        <f t="shared" ref="Y116:Y120" si="41">IF(M116&lt;O116,1,0)+IF(Q116&lt;S116,1,0)+IF(U116&lt;W116,1,0)</f>
        <v>0</v>
      </c>
      <c r="Z116" s="453"/>
      <c r="AA116" s="20"/>
      <c r="AD116" s="20"/>
      <c r="AE116" s="20"/>
    </row>
    <row r="117" spans="1:34" ht="21.75" customHeight="1" x14ac:dyDescent="0.25">
      <c r="B117" s="20"/>
      <c r="C117" s="3"/>
      <c r="D117" s="3"/>
      <c r="E117" s="3"/>
      <c r="F117" s="3"/>
      <c r="G117" s="24"/>
      <c r="H117" s="24"/>
      <c r="I117" s="24"/>
      <c r="J117" s="3"/>
      <c r="K117" s="27" t="s">
        <v>31</v>
      </c>
      <c r="L117" s="31" t="s">
        <v>31</v>
      </c>
      <c r="M117" s="445"/>
      <c r="N117" s="446"/>
      <c r="O117" s="447"/>
      <c r="P117" s="448"/>
      <c r="Q117" s="449"/>
      <c r="R117" s="450"/>
      <c r="S117" s="450"/>
      <c r="T117" s="451"/>
      <c r="U117" s="449"/>
      <c r="V117" s="450"/>
      <c r="W117" s="203"/>
      <c r="X117" s="32">
        <f t="shared" si="40"/>
        <v>0</v>
      </c>
      <c r="Y117" s="452">
        <f t="shared" si="41"/>
        <v>0</v>
      </c>
      <c r="Z117" s="453"/>
      <c r="AA117" s="20"/>
      <c r="AD117" s="20"/>
      <c r="AE117" s="20"/>
    </row>
    <row r="118" spans="1:34" ht="21.75" customHeight="1" x14ac:dyDescent="0.25">
      <c r="B118" s="20"/>
      <c r="C118" s="3"/>
      <c r="D118" s="3"/>
      <c r="E118" s="3"/>
      <c r="F118" s="3"/>
      <c r="G118" s="24"/>
      <c r="H118" s="24"/>
      <c r="I118" s="24"/>
      <c r="J118" s="3"/>
      <c r="K118" s="41"/>
      <c r="L118" s="31" t="s">
        <v>32</v>
      </c>
      <c r="M118" s="445"/>
      <c r="N118" s="446"/>
      <c r="O118" s="447"/>
      <c r="P118" s="448"/>
      <c r="Q118" s="449"/>
      <c r="R118" s="450"/>
      <c r="S118" s="450"/>
      <c r="T118" s="451"/>
      <c r="U118" s="449"/>
      <c r="V118" s="450"/>
      <c r="W118" s="203"/>
      <c r="X118" s="32">
        <f t="shared" si="40"/>
        <v>0</v>
      </c>
      <c r="Y118" s="452">
        <f t="shared" si="41"/>
        <v>0</v>
      </c>
      <c r="Z118" s="453"/>
      <c r="AA118" s="20"/>
      <c r="AD118" s="20"/>
      <c r="AE118" s="20"/>
    </row>
    <row r="119" spans="1:34" ht="21.75" customHeight="1" x14ac:dyDescent="0.25">
      <c r="B119" s="39"/>
      <c r="C119" s="3"/>
      <c r="D119" s="3"/>
      <c r="E119" s="3"/>
      <c r="F119" s="3"/>
      <c r="G119" s="24"/>
      <c r="H119" s="24"/>
      <c r="I119" s="24"/>
      <c r="J119" s="3"/>
      <c r="K119" s="3"/>
      <c r="L119" s="31" t="s">
        <v>35</v>
      </c>
      <c r="M119" s="445"/>
      <c r="N119" s="446"/>
      <c r="O119" s="447"/>
      <c r="P119" s="448"/>
      <c r="Q119" s="449"/>
      <c r="R119" s="450"/>
      <c r="S119" s="450"/>
      <c r="T119" s="451"/>
      <c r="U119" s="449"/>
      <c r="V119" s="450"/>
      <c r="W119" s="203"/>
      <c r="X119" s="32">
        <f t="shared" si="40"/>
        <v>0</v>
      </c>
      <c r="Y119" s="452">
        <f t="shared" si="41"/>
        <v>0</v>
      </c>
      <c r="Z119" s="453"/>
      <c r="AA119" s="20"/>
      <c r="AD119" s="20"/>
      <c r="AE119" s="20"/>
    </row>
    <row r="120" spans="1:34" ht="21.75" customHeight="1" thickBot="1" x14ac:dyDescent="0.3">
      <c r="B120" s="20"/>
      <c r="C120" s="3"/>
      <c r="D120" s="3"/>
      <c r="E120" s="3"/>
      <c r="F120" s="3"/>
      <c r="G120" s="24"/>
      <c r="H120" s="24"/>
      <c r="I120" s="24"/>
      <c r="J120" s="3"/>
      <c r="K120" s="27" t="s">
        <v>37</v>
      </c>
      <c r="L120" s="31" t="s">
        <v>37</v>
      </c>
      <c r="M120" s="454"/>
      <c r="N120" s="455"/>
      <c r="O120" s="425"/>
      <c r="P120" s="426"/>
      <c r="Q120" s="427"/>
      <c r="R120" s="428"/>
      <c r="S120" s="428"/>
      <c r="T120" s="487"/>
      <c r="U120" s="427"/>
      <c r="V120" s="428"/>
      <c r="W120" s="204"/>
      <c r="X120" s="42">
        <f t="shared" si="40"/>
        <v>0</v>
      </c>
      <c r="Y120" s="488">
        <f t="shared" si="41"/>
        <v>0</v>
      </c>
      <c r="Z120" s="489"/>
      <c r="AA120" s="20"/>
      <c r="AD120" s="20"/>
      <c r="AE120" s="20"/>
    </row>
    <row r="121" spans="1:34" ht="21.75" customHeight="1" x14ac:dyDescent="0.3">
      <c r="B121" s="20"/>
      <c r="C121" s="3"/>
      <c r="D121" s="3"/>
      <c r="E121" s="3"/>
      <c r="F121" s="3"/>
      <c r="G121" s="24"/>
      <c r="H121" s="24"/>
      <c r="I121" s="24"/>
      <c r="J121" s="3"/>
      <c r="K121" s="41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D121" s="20"/>
      <c r="AE121" s="20"/>
    </row>
    <row r="122" spans="1:34" ht="21.75" customHeight="1" x14ac:dyDescent="0.3">
      <c r="B122" s="39"/>
      <c r="C122" s="3"/>
      <c r="D122" s="3"/>
      <c r="E122" s="3"/>
      <c r="F122" s="3"/>
      <c r="G122" s="24"/>
      <c r="H122" s="24"/>
      <c r="I122" s="24"/>
      <c r="J122" s="3"/>
      <c r="K122" s="3"/>
      <c r="L122" s="195"/>
      <c r="M122" s="195"/>
      <c r="N122" s="195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D122" s="20"/>
      <c r="AE122" s="20"/>
    </row>
    <row r="123" spans="1:34" ht="21.75" customHeight="1" x14ac:dyDescent="0.3">
      <c r="B123" s="20"/>
      <c r="C123" s="3"/>
      <c r="D123" s="3"/>
      <c r="E123" s="3"/>
      <c r="F123" s="3"/>
      <c r="G123" s="24"/>
      <c r="H123" s="24"/>
      <c r="I123" s="24"/>
      <c r="J123" s="3"/>
      <c r="K123" s="212"/>
      <c r="L123" s="195"/>
      <c r="M123" s="195"/>
      <c r="N123" s="195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D123" s="20"/>
      <c r="AE123" s="20"/>
    </row>
    <row r="124" spans="1:34" x14ac:dyDescent="0.3">
      <c r="C124" s="212"/>
    </row>
    <row r="125" spans="1:34" x14ac:dyDescent="0.3">
      <c r="C125" s="212"/>
    </row>
    <row r="126" spans="1:34" x14ac:dyDescent="0.3">
      <c r="B126" s="132"/>
      <c r="C126" s="136"/>
      <c r="D126" s="136"/>
      <c r="E126" s="136"/>
      <c r="F126" s="136"/>
      <c r="G126" s="136"/>
      <c r="H126" s="136"/>
      <c r="I126" s="136"/>
    </row>
    <row r="127" spans="1:34" ht="13.5" customHeight="1" thickBot="1" x14ac:dyDescent="0.35">
      <c r="A127" s="1" t="s">
        <v>0</v>
      </c>
      <c r="B127" s="2" t="s">
        <v>1</v>
      </c>
      <c r="C127" s="136"/>
      <c r="D127" s="151"/>
      <c r="E127" s="151"/>
      <c r="F127" s="151"/>
      <c r="G127" s="151" t="str">
        <f>IF($G$1=0," ",$G$1)</f>
        <v xml:space="preserve"> </v>
      </c>
      <c r="H127" s="151"/>
      <c r="I127" s="151"/>
      <c r="J127" s="136"/>
      <c r="K127" s="136"/>
      <c r="L127" s="3" t="s">
        <v>2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</row>
    <row r="128" spans="1:34" ht="12.75" customHeight="1" thickTop="1" x14ac:dyDescent="0.25">
      <c r="A128" s="131"/>
      <c r="B128" s="878" t="s">
        <v>81</v>
      </c>
      <c r="C128" s="2"/>
      <c r="D128" s="3"/>
      <c r="E128" s="3"/>
      <c r="F128" s="3"/>
      <c r="G128" s="24"/>
      <c r="H128" s="24"/>
      <c r="I128" s="24"/>
      <c r="J128" s="3"/>
      <c r="K128" s="3"/>
      <c r="L128" s="3"/>
      <c r="M128" s="3"/>
      <c r="N128" s="3"/>
      <c r="O128" s="20"/>
      <c r="P128" s="20"/>
      <c r="Q128" s="20"/>
      <c r="R128" s="20"/>
      <c r="S128" s="20"/>
      <c r="T128" s="20"/>
      <c r="U128" s="26"/>
      <c r="V128" s="26"/>
      <c r="W128" s="20"/>
      <c r="X128" s="20"/>
      <c r="Y128" s="20"/>
      <c r="Z128" s="20"/>
      <c r="AA128" s="414" t="str">
        <f>IF($W$1=0," ",$W$1)</f>
        <v xml:space="preserve"> </v>
      </c>
      <c r="AB128" s="415"/>
      <c r="AC128" s="416"/>
      <c r="AD128" s="383" t="s">
        <v>3</v>
      </c>
      <c r="AE128" s="384"/>
      <c r="AF128" s="384"/>
      <c r="AG128" s="375">
        <v>3</v>
      </c>
      <c r="AH128" s="376"/>
    </row>
    <row r="129" spans="1:34" ht="12.75" customHeight="1" x14ac:dyDescent="0.25">
      <c r="A129" s="131"/>
      <c r="B129" s="878" t="s">
        <v>82</v>
      </c>
      <c r="C129" s="2"/>
      <c r="D129" s="3"/>
      <c r="E129" s="3"/>
      <c r="F129" s="3"/>
      <c r="G129" s="24"/>
      <c r="H129" s="24"/>
      <c r="I129" s="24"/>
      <c r="J129" s="3"/>
      <c r="K129" s="3"/>
      <c r="L129" s="3"/>
      <c r="M129" s="3"/>
      <c r="N129" s="3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417"/>
      <c r="AB129" s="418"/>
      <c r="AC129" s="419"/>
      <c r="AD129" s="385"/>
      <c r="AE129" s="386"/>
      <c r="AF129" s="386"/>
      <c r="AG129" s="377"/>
      <c r="AH129" s="378"/>
    </row>
    <row r="130" spans="1:34" ht="13.5" customHeight="1" x14ac:dyDescent="0.25">
      <c r="B130" s="878" t="s">
        <v>83</v>
      </c>
      <c r="C130" s="2"/>
      <c r="D130" s="3"/>
      <c r="E130" s="3"/>
      <c r="F130" s="3"/>
      <c r="G130" s="24"/>
      <c r="H130" s="24"/>
      <c r="I130" s="24"/>
      <c r="J130" s="3"/>
      <c r="K130" s="3"/>
      <c r="L130" s="3"/>
      <c r="M130" s="3"/>
      <c r="N130" s="3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417"/>
      <c r="AB130" s="418"/>
      <c r="AC130" s="419"/>
      <c r="AD130" s="385"/>
      <c r="AE130" s="386"/>
      <c r="AF130" s="386"/>
      <c r="AG130" s="377"/>
      <c r="AH130" s="378"/>
    </row>
    <row r="131" spans="1:34" ht="13.2" customHeight="1" thickBot="1" x14ac:dyDescent="0.35">
      <c r="B131" s="20"/>
      <c r="C131" s="3"/>
      <c r="D131" s="3"/>
      <c r="E131" s="3"/>
      <c r="F131" s="3"/>
      <c r="G131" s="24"/>
      <c r="H131" s="24"/>
      <c r="I131" s="24"/>
      <c r="J131" s="3"/>
      <c r="K131" s="3"/>
      <c r="L131" s="3"/>
      <c r="M131" s="3"/>
      <c r="N131" s="3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417"/>
      <c r="AB131" s="418"/>
      <c r="AC131" s="419"/>
      <c r="AD131" s="385" t="s">
        <v>4</v>
      </c>
      <c r="AE131" s="386"/>
      <c r="AF131" s="386"/>
      <c r="AG131" s="379" t="str">
        <f>IF($L$11=0,"",$L$11)</f>
        <v/>
      </c>
      <c r="AH131" s="380"/>
    </row>
    <row r="132" spans="1:34" ht="13.8" customHeight="1" x14ac:dyDescent="0.3">
      <c r="B132" s="141" t="s">
        <v>5</v>
      </c>
      <c r="C132" s="6" t="s">
        <v>6</v>
      </c>
      <c r="D132" s="18" t="s">
        <v>7</v>
      </c>
      <c r="E132" s="394" t="s">
        <v>8</v>
      </c>
      <c r="F132" s="395"/>
      <c r="G132" s="393"/>
      <c r="H132" s="394" t="s">
        <v>9</v>
      </c>
      <c r="I132" s="395"/>
      <c r="J132" s="393"/>
      <c r="K132" s="18">
        <v>1</v>
      </c>
      <c r="L132" s="18">
        <v>2</v>
      </c>
      <c r="M132" s="394">
        <v>3</v>
      </c>
      <c r="N132" s="395"/>
      <c r="O132" s="393"/>
      <c r="P132" s="394">
        <v>4</v>
      </c>
      <c r="Q132" s="395"/>
      <c r="R132" s="396"/>
      <c r="S132" s="399" t="s">
        <v>10</v>
      </c>
      <c r="T132" s="423"/>
      <c r="U132" s="422" t="s">
        <v>11</v>
      </c>
      <c r="V132" s="423"/>
      <c r="W132" s="155" t="s">
        <v>12</v>
      </c>
      <c r="X132" s="422" t="s">
        <v>13</v>
      </c>
      <c r="Y132" s="400"/>
      <c r="Z132" s="424"/>
      <c r="AA132" s="418"/>
      <c r="AB132" s="418"/>
      <c r="AC132" s="419"/>
      <c r="AD132" s="385"/>
      <c r="AE132" s="386"/>
      <c r="AF132" s="386"/>
      <c r="AG132" s="379"/>
      <c r="AH132" s="380"/>
    </row>
    <row r="133" spans="1:34" ht="13.8" thickBot="1" x14ac:dyDescent="0.35">
      <c r="B133" s="141">
        <v>1</v>
      </c>
      <c r="C133" s="6">
        <f>C11</f>
        <v>0</v>
      </c>
      <c r="D133" s="18" t="str">
        <f>IF(C133=0," ",VLOOKUP(C133,[1]Inschr!B$1:K$65536,3,FALSE))</f>
        <v xml:space="preserve"> </v>
      </c>
      <c r="E133" s="394" t="str">
        <f>IF(C133=0," ",VLOOKUP(C133,[1]Inschr!B$1:K$65536,4,FALSE))</f>
        <v xml:space="preserve"> </v>
      </c>
      <c r="F133" s="395"/>
      <c r="G133" s="393"/>
      <c r="H133" s="394">
        <f>S133*2</f>
        <v>0</v>
      </c>
      <c r="I133" s="395"/>
      <c r="J133" s="393"/>
      <c r="K133" s="202"/>
      <c r="L133" s="201">
        <f>IF(X141&gt;Y141,1,0)</f>
        <v>0</v>
      </c>
      <c r="M133" s="438">
        <f>IF(X143&gt;Y143,1,0)</f>
        <v>0</v>
      </c>
      <c r="N133" s="439"/>
      <c r="O133" s="472"/>
      <c r="P133" s="438">
        <f>IF(X145&gt;Y145,1,0)</f>
        <v>0</v>
      </c>
      <c r="Q133" s="439"/>
      <c r="R133" s="440"/>
      <c r="S133" s="392">
        <f>SUM(K133:Q133)</f>
        <v>0</v>
      </c>
      <c r="T133" s="393"/>
      <c r="U133" s="394">
        <f>IF(S133=0,0,IF(2&lt;IF(S133=S133,1,0)+IF(S133=S134,1,0)+IF(S133=S135,1,0)+IF(S133=S136,1,0),X141+X143+X145-Y141-Y143-Y145,IF(2=IF(S133=S133,1,0)+IF(S133=S134,1,0)+IF(S133=S135,1,0)+IF(S133=S136,1,0),"-","_")))</f>
        <v>0</v>
      </c>
      <c r="V133" s="393"/>
      <c r="W133" s="18">
        <f>IF(OR(U133=0,U133="-",U133="_"),U133,IF(2&lt;IF(U133=U133,1,0)+IF(U133=U134,1,0)+IF(U133=U135,1,0)+IF(U133=U136,1,0),M141+Q141+U141+M143+Q143+U143+M145+Q145+U145-O141-S141-W141-O143-S143-W143-O145-S145-W145,IF(2=IF(U133=U133,1,0)+IF(U133=U134,1,0)+IF(U133=U135,1,0)+IF(U133=U136,1,0),"-","_")))</f>
        <v>0</v>
      </c>
      <c r="X133" s="389">
        <f>IF(S133=0,0,IF(U133="-",IF(S133=S134,IF(X141&lt;Y141,"Verliezer","Winnaar"),IF(S133=S135,IF(X143&lt;Y143,"Verliezer","Winnaar"),IF(S133=S136,IF(X145&lt;Y145,"Verliezer","Winnaar")))),IF(W133="-",IF(U133=U134,IF(X141&lt;Y141,"Verliezer","Winnaar"),IF(U133=U135,IF(X143&lt;Y143,"Verliezer","Winnaar"),IF(U133=U136,IF(X145&lt;Y145,"Verliezer","Winnaar")))),"_")))</f>
        <v>0</v>
      </c>
      <c r="Y133" s="390"/>
      <c r="Z133" s="391"/>
      <c r="AA133" s="420"/>
      <c r="AB133" s="420"/>
      <c r="AC133" s="421"/>
      <c r="AD133" s="387"/>
      <c r="AE133" s="388"/>
      <c r="AF133" s="388"/>
      <c r="AG133" s="381"/>
      <c r="AH133" s="382"/>
    </row>
    <row r="134" spans="1:34" ht="13.8" thickTop="1" x14ac:dyDescent="0.3">
      <c r="B134" s="141">
        <v>2</v>
      </c>
      <c r="C134" s="6">
        <f>C12</f>
        <v>0</v>
      </c>
      <c r="D134" s="18" t="str">
        <f>IF(C134=0," ",VLOOKUP(C134,[1]Inschr!B$1:K$65536,3,FALSE))</f>
        <v xml:space="preserve"> </v>
      </c>
      <c r="E134" s="394" t="str">
        <f>IF(C134=0," ",VLOOKUP(C134,[1]Inschr!B$1:K$65536,4,FALSE))</f>
        <v xml:space="preserve"> </v>
      </c>
      <c r="F134" s="395"/>
      <c r="G134" s="393"/>
      <c r="H134" s="394">
        <f t="shared" ref="H134:H136" si="42">S134*2</f>
        <v>0</v>
      </c>
      <c r="I134" s="395"/>
      <c r="J134" s="393"/>
      <c r="K134" s="201">
        <f>IF(X141&lt;Y141,1,0)</f>
        <v>0</v>
      </c>
      <c r="L134" s="202"/>
      <c r="M134" s="438">
        <f>IF(X146&gt;Y146,1,0)</f>
        <v>0</v>
      </c>
      <c r="N134" s="439"/>
      <c r="O134" s="472"/>
      <c r="P134" s="438">
        <f>IF(X144&gt;Y144,1,0)</f>
        <v>0</v>
      </c>
      <c r="Q134" s="439"/>
      <c r="R134" s="440"/>
      <c r="S134" s="392">
        <f t="shared" ref="S134:S136" si="43">SUM(K134:Q134)</f>
        <v>0</v>
      </c>
      <c r="T134" s="393"/>
      <c r="U134" s="394">
        <f>IF(S134=0,0,IF(2&lt;IF(S134=S133,1,0)+IF(S134=S134,1,0)+IF(S134=S135,1,0)+IF(S134=S136,1,0),Y141+X144+X146-X141-Y144-Y146,IF(2=IF(S134=S133,1,0)+IF(S134=S134,1,0)+IF(S134=S135,1,0)+IF(S134=S136,1,0),"-","_")))</f>
        <v>0</v>
      </c>
      <c r="V134" s="393"/>
      <c r="W134" s="18">
        <f>IF(OR(U134=0,U134="-",U134="_"),U134,IF(2&lt;IF(U134=U133,1,0)+IF(U134=U134,1,0)+IF(U134=U135,1,0)+IF(U134=U136,1,0),O141+S141+W141+M144+Q144+U144+M146+Q146+U146-M141-Q141-U141-O144-S144-W144-O146-S146-W146,IF(2=IF(U134=U133,1,0)+IF(U134=U134,1,0)+IF(U134=U135,1,0)+IF(U134=U136,1,0),"-","_")))</f>
        <v>0</v>
      </c>
      <c r="X134" s="389">
        <f>IF(S134=0,0,IF(U134="-",IF(S134=S133,IF(Y141&lt;X141,"Verliezer","Winnaar"),IF(S134=S135,IF(X146&lt;Y146,"Verliezer","Winnaar"),IF(S134=S136,IF(X144&lt;Y144,"Verliezer","Winnaar")))),IF(W134="-",IF(U134=U133,IF(Y141&lt;X141,"Verliezer","Winnaar"),IF(U134=U135,IF(X146&lt;Y146,"Verliezer","Winnaar"),IF(U134=U136,IF(X144&lt;Y144,"Verliezer","Winnaar")))),"_")))</f>
        <v>0</v>
      </c>
      <c r="Y134" s="390"/>
      <c r="Z134" s="437"/>
      <c r="AA134" s="20"/>
      <c r="AB134" s="20"/>
      <c r="AC134" s="20"/>
    </row>
    <row r="135" spans="1:34" x14ac:dyDescent="0.3">
      <c r="B135" s="141">
        <v>3</v>
      </c>
      <c r="C135" s="6">
        <f>C13</f>
        <v>0</v>
      </c>
      <c r="D135" s="18" t="str">
        <f>IF(C135=0," ",VLOOKUP(C135,[1]Inschr!B$1:K$65536,3,FALSE))</f>
        <v xml:space="preserve"> </v>
      </c>
      <c r="E135" s="394" t="str">
        <f>IF(C135=0," ",VLOOKUP(C135,[1]Inschr!B$1:K$65536,4,FALSE))</f>
        <v xml:space="preserve"> </v>
      </c>
      <c r="F135" s="395"/>
      <c r="G135" s="393"/>
      <c r="H135" s="394">
        <f t="shared" si="42"/>
        <v>0</v>
      </c>
      <c r="I135" s="395"/>
      <c r="J135" s="393"/>
      <c r="K135" s="201">
        <f>IF(X143&lt;Y143,1,0)</f>
        <v>0</v>
      </c>
      <c r="L135" s="201">
        <f>IF(X146&lt;Y146,1,0)</f>
        <v>0</v>
      </c>
      <c r="M135" s="434"/>
      <c r="N135" s="435"/>
      <c r="O135" s="436"/>
      <c r="P135" s="438">
        <f>IF(X142&gt;Y142,1,0)</f>
        <v>0</v>
      </c>
      <c r="Q135" s="439"/>
      <c r="R135" s="440"/>
      <c r="S135" s="392">
        <f t="shared" si="43"/>
        <v>0</v>
      </c>
      <c r="T135" s="393"/>
      <c r="U135" s="394">
        <f>IF(S135=0,0,IF(2&lt;IF(S135=S133,1,0)+IF(S135=S134,1,0)+IF(S135=S135,1,0)+IF(S135=S136,1,0),X142+Y143+Y146-Y142-X143-X146,IF(2=IF(S135=S133,1,0)+IF(S135=S134,1,0)+IF(S135=S135,1,0)+IF(S135=S136,1,0),"-","_")))</f>
        <v>0</v>
      </c>
      <c r="V135" s="393"/>
      <c r="W135" s="18">
        <f>IF(OR(U135=0,U135="-",U135="_"),U135,IF(2&lt;IF(U135=U133,1,0)+IF(U135=U134,1,0)+IF(U135=U135,1,0)+IF(U135=U136,1,0),M142+Q142+U142+O143+S143+W143+O146+S146+W146-O142-S142-W142-M143-Q143-U143-M146-Q146-U146,IF(2=IF(U135=U133,1,0)+IF(U135=U134,1,0)+IF(U135=U135,1,0)+IF(U135=U136,1,0),"-","_")))</f>
        <v>0</v>
      </c>
      <c r="X135" s="389">
        <f>IF(S135=0,0,IF(U135="-",IF(S135=S133,IF(Y143&lt;X143,"Verliezer","Winnaar"),IF(S135=S134,IF(Y146&lt;X146,"Verliezer","Winnaar"),IF(S135=S136,IF(X142&lt;Y142,"Verliezer","Winnaar")))),IF(W135="-",IF(U135=U133,IF(Y143&lt;X143,"Verliezer","Winnaar"),IF(U135=U134,IF(Y146&lt;X146,"Verliezer","Winnaar"),IF(U135=U136,IF(X142&lt;Y142,"Verliezer","Winnaar")))),"_")))</f>
        <v>0</v>
      </c>
      <c r="Y135" s="390"/>
      <c r="Z135" s="437"/>
      <c r="AA135" s="20"/>
      <c r="AB135" s="20"/>
      <c r="AC135" s="20"/>
    </row>
    <row r="136" spans="1:34" ht="13.8" thickBot="1" x14ac:dyDescent="0.35">
      <c r="B136" s="141">
        <v>4</v>
      </c>
      <c r="C136" s="6">
        <f>C14</f>
        <v>0</v>
      </c>
      <c r="D136" s="18" t="str">
        <f>IF(C136=0," ",VLOOKUP(C136,[1]Inschr!B$1:K$65536,3,FALSE))</f>
        <v xml:space="preserve"> </v>
      </c>
      <c r="E136" s="394" t="str">
        <f>IF(C136=0," ",VLOOKUP(C136,[1]Inschr!B$1:K$65536,4,FALSE))</f>
        <v xml:space="preserve"> </v>
      </c>
      <c r="F136" s="395"/>
      <c r="G136" s="393"/>
      <c r="H136" s="394">
        <f t="shared" si="42"/>
        <v>0</v>
      </c>
      <c r="I136" s="395"/>
      <c r="J136" s="393"/>
      <c r="K136" s="201">
        <f>IF(X145&lt;Y145,1,0)</f>
        <v>0</v>
      </c>
      <c r="L136" s="201">
        <f>IF(X144&lt;Y144,1,0)</f>
        <v>0</v>
      </c>
      <c r="M136" s="438">
        <f>IF(X142&lt;Y142,1,0)</f>
        <v>0</v>
      </c>
      <c r="N136" s="439"/>
      <c r="O136" s="472"/>
      <c r="P136" s="484"/>
      <c r="Q136" s="485"/>
      <c r="R136" s="486"/>
      <c r="S136" s="429">
        <f t="shared" si="43"/>
        <v>0</v>
      </c>
      <c r="T136" s="473"/>
      <c r="U136" s="474">
        <f>IF(S136=0,0,IF(2&lt;IF(S136=S133,1,0)+IF(S136=S134,1,0)+IF(S136=S135,1,0)+IF(S136=S136,1,0),Y142+Y144+Y145-X142-X144-X145,IF(2=IF(S136=S133,1,0)+IF(S136=S134,1,0)+IF(S136=S135,1,0)+IF(S136=S136,1,0),"-","_")))</f>
        <v>0</v>
      </c>
      <c r="V136" s="473"/>
      <c r="W136" s="23">
        <f>IF(OR(U136=0,U136="-",U136="_"),U136,IF(2&lt;IF(U136=U133,1,0)+IF(U136=U134,1,0)+IF(U136=U135,1,0)+IF(U136=U136,1,0),O142+S142+W142+O144+S144+W144+O145+S145+W145-M142-Q142-U142-M144-Q144-U144-M145-Q145-U145,IF(2=IF(U136=U133,1,0)+IF(U136=U134,1,0)+IF(U136=U135,1,0)+IF(U136=U136,1,0),"-","_")))</f>
        <v>0</v>
      </c>
      <c r="X136" s="475">
        <f>IF(S136=0,0,IF(U136="-",IF(S136=S133,IF(Y145&lt;X145,"Verliezer","Winnaar"),IF(S136=S134,IF(Y144&lt;X144,"Verliezer","Winnaar"),IF(S136=S135,IF(Y142&lt;X142,"Verliezer","Winnaar")))),IF(W136="-",IF(U136=U133,IF(Y145&lt;X145,"Verliezer","Winnaar"),IF(U136=U134,IF(Y144&lt;X144,"Verliezer","Winnaar"),IF(U136=U135,IF(Y142&lt;X142,"Verliezer","Winnaar")))),"_")))</f>
        <v>0</v>
      </c>
      <c r="Y136" s="476"/>
      <c r="Z136" s="477"/>
      <c r="AA136" s="20"/>
      <c r="AB136" s="20"/>
      <c r="AC136" s="20"/>
    </row>
    <row r="137" spans="1:34" x14ac:dyDescent="0.3">
      <c r="B137" s="20"/>
      <c r="C137" s="3"/>
      <c r="D137" s="3"/>
      <c r="E137" s="3"/>
      <c r="F137" s="3"/>
      <c r="G137" s="24"/>
      <c r="H137" s="24"/>
      <c r="I137" s="24"/>
      <c r="J137" s="3"/>
      <c r="K137" s="3"/>
      <c r="L137" s="3"/>
      <c r="M137" s="3"/>
      <c r="N137" s="3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D137" s="20"/>
      <c r="AE137" s="20"/>
    </row>
    <row r="138" spans="1:34" x14ac:dyDescent="0.3">
      <c r="B138" s="20"/>
      <c r="C138" s="3"/>
      <c r="D138" s="3"/>
      <c r="E138" s="3"/>
      <c r="F138" s="3"/>
      <c r="G138" s="24"/>
      <c r="H138" s="24"/>
      <c r="I138" s="24"/>
      <c r="J138" s="3"/>
      <c r="K138" s="3"/>
      <c r="L138" s="3"/>
      <c r="M138" s="3"/>
      <c r="N138" s="3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D138" s="20"/>
      <c r="AE138" s="20"/>
    </row>
    <row r="139" spans="1:34" ht="21.75" customHeight="1" thickBot="1" x14ac:dyDescent="0.35">
      <c r="B139" s="20"/>
      <c r="C139" s="3"/>
      <c r="D139" s="3"/>
      <c r="E139" s="3"/>
      <c r="F139" s="3"/>
      <c r="G139" s="24"/>
      <c r="H139" s="24"/>
      <c r="I139" s="24"/>
      <c r="J139" s="3"/>
      <c r="K139" s="2" t="s">
        <v>14</v>
      </c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D139" s="20"/>
      <c r="AE139" s="20"/>
    </row>
    <row r="140" spans="1:34" ht="21.75" customHeight="1" x14ac:dyDescent="0.3">
      <c r="B140" s="20"/>
      <c r="C140" s="3"/>
      <c r="D140" s="3" t="s">
        <v>59</v>
      </c>
      <c r="E140" s="3"/>
      <c r="F140" s="3"/>
      <c r="G140" s="24"/>
      <c r="H140" s="24"/>
      <c r="I140" s="24"/>
      <c r="J140" s="3"/>
      <c r="K140" s="27" t="s">
        <v>15</v>
      </c>
      <c r="L140" s="31" t="s">
        <v>16</v>
      </c>
      <c r="M140" s="478" t="s">
        <v>19</v>
      </c>
      <c r="N140" s="479"/>
      <c r="O140" s="479"/>
      <c r="P140" s="480"/>
      <c r="Q140" s="481" t="s">
        <v>20</v>
      </c>
      <c r="R140" s="482"/>
      <c r="S140" s="482"/>
      <c r="T140" s="483"/>
      <c r="U140" s="481" t="s">
        <v>21</v>
      </c>
      <c r="V140" s="482"/>
      <c r="W140" s="483"/>
      <c r="X140" s="481" t="s">
        <v>22</v>
      </c>
      <c r="Y140" s="482"/>
      <c r="Z140" s="483"/>
      <c r="AA140" s="20"/>
      <c r="AD140" s="20"/>
      <c r="AE140" s="20"/>
    </row>
    <row r="141" spans="1:34" ht="21.75" customHeight="1" x14ac:dyDescent="0.25">
      <c r="B141" s="20"/>
      <c r="C141" s="141"/>
      <c r="D141" s="6" t="str">
        <f>IF(C141=0," ",VLOOKUP(C141,[1]Inschr!B$1:K$65536,3,FALSE))</f>
        <v xml:space="preserve"> </v>
      </c>
      <c r="E141" s="394" t="str">
        <f>IF(C141=0," ",VLOOKUP(C141,[1]Inschr!B$1:K$65536,4,FALSE))</f>
        <v xml:space="preserve"> </v>
      </c>
      <c r="F141" s="395"/>
      <c r="G141" s="393"/>
      <c r="H141" s="24"/>
      <c r="I141" s="24"/>
      <c r="J141" s="3"/>
      <c r="K141" s="27" t="s">
        <v>26</v>
      </c>
      <c r="L141" s="31" t="s">
        <v>26</v>
      </c>
      <c r="M141" s="445"/>
      <c r="N141" s="446"/>
      <c r="O141" s="447"/>
      <c r="P141" s="448"/>
      <c r="Q141" s="449"/>
      <c r="R141" s="450"/>
      <c r="S141" s="450"/>
      <c r="T141" s="451"/>
      <c r="U141" s="449"/>
      <c r="V141" s="450"/>
      <c r="W141" s="203"/>
      <c r="X141" s="32">
        <f>IF(M141&gt;O141,1,0)+IF(Q141&gt;S141,1,0)+IF(U141&gt;W141,1,0)</f>
        <v>0</v>
      </c>
      <c r="Y141" s="452">
        <f>IF(M141&lt;O141,1,0)+IF(Q141&lt;S141,1,0)+IF(U141&lt;W141,1,0)</f>
        <v>0</v>
      </c>
      <c r="Z141" s="453"/>
      <c r="AA141" s="20"/>
      <c r="AD141" s="20"/>
      <c r="AE141" s="20"/>
    </row>
    <row r="142" spans="1:34" ht="21.75" customHeight="1" x14ac:dyDescent="0.25">
      <c r="B142" s="20"/>
      <c r="C142" s="3"/>
      <c r="D142" s="3"/>
      <c r="E142" s="3"/>
      <c r="F142" s="3"/>
      <c r="G142" s="24"/>
      <c r="H142" s="24"/>
      <c r="I142" s="24"/>
      <c r="J142" s="3"/>
      <c r="K142" s="41"/>
      <c r="L142" s="31" t="s">
        <v>28</v>
      </c>
      <c r="M142" s="445"/>
      <c r="N142" s="446"/>
      <c r="O142" s="447"/>
      <c r="P142" s="448"/>
      <c r="Q142" s="449"/>
      <c r="R142" s="450"/>
      <c r="S142" s="450"/>
      <c r="T142" s="451"/>
      <c r="U142" s="449"/>
      <c r="V142" s="450"/>
      <c r="W142" s="203"/>
      <c r="X142" s="32">
        <f t="shared" ref="X142:X146" si="44">IF(M142&gt;O142,1,0)+IF(Q142&gt;S142,1,0)+IF(U142&gt;W142,1,0)</f>
        <v>0</v>
      </c>
      <c r="Y142" s="452">
        <f t="shared" ref="Y142:Y146" si="45">IF(M142&lt;O142,1,0)+IF(Q142&lt;S142,1,0)+IF(U142&lt;W142,1,0)</f>
        <v>0</v>
      </c>
      <c r="Z142" s="453"/>
      <c r="AA142" s="20"/>
      <c r="AD142" s="20"/>
      <c r="AE142" s="20"/>
    </row>
    <row r="143" spans="1:34" ht="21.75" customHeight="1" x14ac:dyDescent="0.25">
      <c r="B143" s="20"/>
      <c r="C143" s="3"/>
      <c r="D143" s="3"/>
      <c r="E143" s="3"/>
      <c r="F143" s="3"/>
      <c r="G143" s="24"/>
      <c r="H143" s="24"/>
      <c r="I143" s="24"/>
      <c r="J143" s="3"/>
      <c r="K143" s="27" t="s">
        <v>31</v>
      </c>
      <c r="L143" s="31" t="s">
        <v>31</v>
      </c>
      <c r="M143" s="445"/>
      <c r="N143" s="446"/>
      <c r="O143" s="447"/>
      <c r="P143" s="448"/>
      <c r="Q143" s="449"/>
      <c r="R143" s="450"/>
      <c r="S143" s="450"/>
      <c r="T143" s="451"/>
      <c r="U143" s="449"/>
      <c r="V143" s="450"/>
      <c r="W143" s="203"/>
      <c r="X143" s="32">
        <f t="shared" si="44"/>
        <v>0</v>
      </c>
      <c r="Y143" s="452">
        <f t="shared" si="45"/>
        <v>0</v>
      </c>
      <c r="Z143" s="453"/>
      <c r="AA143" s="20"/>
      <c r="AD143" s="20"/>
      <c r="AE143" s="20"/>
    </row>
    <row r="144" spans="1:34" ht="21.75" customHeight="1" x14ac:dyDescent="0.25">
      <c r="B144" s="20"/>
      <c r="C144" s="3"/>
      <c r="D144" s="3"/>
      <c r="E144" s="3"/>
      <c r="F144" s="3"/>
      <c r="G144" s="24"/>
      <c r="H144" s="24"/>
      <c r="I144" s="24"/>
      <c r="J144" s="3"/>
      <c r="K144" s="41"/>
      <c r="L144" s="31" t="s">
        <v>32</v>
      </c>
      <c r="M144" s="445"/>
      <c r="N144" s="446"/>
      <c r="O144" s="447"/>
      <c r="P144" s="448"/>
      <c r="Q144" s="449"/>
      <c r="R144" s="450"/>
      <c r="S144" s="450"/>
      <c r="T144" s="451"/>
      <c r="U144" s="449"/>
      <c r="V144" s="450"/>
      <c r="W144" s="203"/>
      <c r="X144" s="32">
        <f t="shared" si="44"/>
        <v>0</v>
      </c>
      <c r="Y144" s="452">
        <f t="shared" si="45"/>
        <v>0</v>
      </c>
      <c r="Z144" s="453"/>
      <c r="AA144" s="20"/>
      <c r="AD144" s="20"/>
      <c r="AE144" s="20"/>
    </row>
    <row r="145" spans="1:34" ht="21.75" customHeight="1" x14ac:dyDescent="0.25">
      <c r="B145" s="39"/>
      <c r="C145" s="3"/>
      <c r="D145" s="3"/>
      <c r="E145" s="3"/>
      <c r="F145" s="3"/>
      <c r="G145" s="24"/>
      <c r="H145" s="24"/>
      <c r="I145" s="24"/>
      <c r="J145" s="3"/>
      <c r="K145" s="3"/>
      <c r="L145" s="31" t="s">
        <v>35</v>
      </c>
      <c r="M145" s="445"/>
      <c r="N145" s="446"/>
      <c r="O145" s="447"/>
      <c r="P145" s="448"/>
      <c r="Q145" s="449"/>
      <c r="R145" s="450"/>
      <c r="S145" s="450"/>
      <c r="T145" s="451"/>
      <c r="U145" s="449"/>
      <c r="V145" s="450"/>
      <c r="W145" s="203"/>
      <c r="X145" s="32">
        <f t="shared" si="44"/>
        <v>0</v>
      </c>
      <c r="Y145" s="452">
        <f t="shared" si="45"/>
        <v>0</v>
      </c>
      <c r="Z145" s="453"/>
      <c r="AA145" s="20"/>
      <c r="AD145" s="20"/>
      <c r="AE145" s="20"/>
    </row>
    <row r="146" spans="1:34" ht="21.75" customHeight="1" thickBot="1" x14ac:dyDescent="0.3">
      <c r="B146" s="20"/>
      <c r="C146" s="3"/>
      <c r="D146" s="3"/>
      <c r="E146" s="3"/>
      <c r="F146" s="3"/>
      <c r="G146" s="24"/>
      <c r="H146" s="24"/>
      <c r="I146" s="24"/>
      <c r="J146" s="3"/>
      <c r="K146" s="27" t="s">
        <v>37</v>
      </c>
      <c r="L146" s="31" t="s">
        <v>37</v>
      </c>
      <c r="M146" s="454"/>
      <c r="N146" s="455"/>
      <c r="O146" s="425"/>
      <c r="P146" s="426"/>
      <c r="Q146" s="427"/>
      <c r="R146" s="428"/>
      <c r="S146" s="428"/>
      <c r="T146" s="487"/>
      <c r="U146" s="427"/>
      <c r="V146" s="428"/>
      <c r="W146" s="204"/>
      <c r="X146" s="42">
        <f t="shared" si="44"/>
        <v>0</v>
      </c>
      <c r="Y146" s="488">
        <f t="shared" si="45"/>
        <v>0</v>
      </c>
      <c r="Z146" s="489"/>
      <c r="AA146" s="20"/>
      <c r="AD146" s="20"/>
      <c r="AE146" s="20"/>
    </row>
    <row r="147" spans="1:34" ht="21.75" customHeight="1" x14ac:dyDescent="0.3">
      <c r="B147" s="20"/>
      <c r="C147" s="3"/>
      <c r="D147" s="3"/>
      <c r="E147" s="3"/>
      <c r="F147" s="3"/>
      <c r="G147" s="24"/>
      <c r="H147" s="24"/>
      <c r="I147" s="24"/>
      <c r="J147" s="3"/>
      <c r="K147" s="41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D147" s="20"/>
      <c r="AE147" s="20"/>
    </row>
    <row r="148" spans="1:34" ht="21.75" customHeight="1" x14ac:dyDescent="0.3">
      <c r="B148" s="39"/>
      <c r="C148" s="3"/>
      <c r="D148" s="3"/>
      <c r="E148" s="3"/>
      <c r="F148" s="3"/>
      <c r="G148" s="24"/>
      <c r="H148" s="24"/>
      <c r="I148" s="24"/>
      <c r="J148" s="3"/>
      <c r="K148" s="3"/>
      <c r="L148" s="195"/>
      <c r="M148" s="195"/>
      <c r="N148" s="195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D148" s="20"/>
      <c r="AE148" s="20"/>
    </row>
    <row r="149" spans="1:34" ht="21.75" customHeight="1" x14ac:dyDescent="0.3">
      <c r="B149" s="20"/>
      <c r="C149" s="3"/>
      <c r="D149" s="3"/>
      <c r="E149" s="3"/>
      <c r="F149" s="3"/>
      <c r="G149" s="24"/>
      <c r="H149" s="24"/>
      <c r="I149" s="24"/>
      <c r="J149" s="3"/>
      <c r="K149" s="212"/>
      <c r="L149" s="195"/>
      <c r="M149" s="195"/>
      <c r="N149" s="195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D149" s="20"/>
      <c r="AE149" s="20"/>
    </row>
    <row r="150" spans="1:34" x14ac:dyDescent="0.3">
      <c r="C150" s="212"/>
    </row>
    <row r="151" spans="1:34" x14ac:dyDescent="0.3">
      <c r="C151" s="212"/>
    </row>
    <row r="152" spans="1:34" x14ac:dyDescent="0.3">
      <c r="B152" s="132"/>
      <c r="C152" s="136"/>
      <c r="D152" s="136"/>
      <c r="E152" s="136"/>
      <c r="F152" s="136"/>
      <c r="G152" s="136"/>
      <c r="H152" s="136"/>
      <c r="I152" s="136"/>
    </row>
    <row r="153" spans="1:34" ht="13.5" customHeight="1" thickBot="1" x14ac:dyDescent="0.35">
      <c r="A153" s="1" t="s">
        <v>0</v>
      </c>
      <c r="B153" s="2" t="s">
        <v>1</v>
      </c>
      <c r="C153" s="136"/>
      <c r="D153" s="151"/>
      <c r="E153" s="151"/>
      <c r="F153" s="151"/>
      <c r="G153" s="151" t="str">
        <f>IF($G$1=0," ",$G$1)</f>
        <v xml:space="preserve"> </v>
      </c>
      <c r="H153" s="151"/>
      <c r="I153" s="151"/>
      <c r="J153" s="136"/>
      <c r="K153" s="136"/>
      <c r="L153" s="3" t="s">
        <v>2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</row>
    <row r="154" spans="1:34" ht="12.75" customHeight="1" thickTop="1" x14ac:dyDescent="0.25">
      <c r="A154" s="131"/>
      <c r="B154" s="878" t="s">
        <v>81</v>
      </c>
      <c r="C154" s="2"/>
      <c r="D154" s="3"/>
      <c r="E154" s="3"/>
      <c r="F154" s="3"/>
      <c r="G154" s="24"/>
      <c r="H154" s="24"/>
      <c r="I154" s="24"/>
      <c r="J154" s="3"/>
      <c r="K154" s="3"/>
      <c r="L154" s="3"/>
      <c r="M154" s="3"/>
      <c r="N154" s="3"/>
      <c r="O154" s="20"/>
      <c r="P154" s="20"/>
      <c r="Q154" s="20"/>
      <c r="R154" s="20"/>
      <c r="S154" s="20"/>
      <c r="T154" s="20"/>
      <c r="U154" s="26"/>
      <c r="V154" s="26"/>
      <c r="W154" s="20"/>
      <c r="X154" s="20"/>
      <c r="Y154" s="20"/>
      <c r="Z154" s="20"/>
      <c r="AA154" s="414" t="str">
        <f>IF($W$1=0," ",$W$1)</f>
        <v xml:space="preserve"> </v>
      </c>
      <c r="AB154" s="415"/>
      <c r="AC154" s="416"/>
      <c r="AD154" s="383" t="s">
        <v>3</v>
      </c>
      <c r="AE154" s="384"/>
      <c r="AF154" s="384"/>
      <c r="AG154" s="375">
        <v>4</v>
      </c>
      <c r="AH154" s="376"/>
    </row>
    <row r="155" spans="1:34" ht="12.75" customHeight="1" x14ac:dyDescent="0.25">
      <c r="A155" s="131"/>
      <c r="B155" s="878" t="s">
        <v>82</v>
      </c>
      <c r="C155" s="2"/>
      <c r="D155" s="3"/>
      <c r="E155" s="3"/>
      <c r="F155" s="3"/>
      <c r="G155" s="24"/>
      <c r="H155" s="24"/>
      <c r="I155" s="24"/>
      <c r="J155" s="3"/>
      <c r="K155" s="3"/>
      <c r="L155" s="3"/>
      <c r="M155" s="3"/>
      <c r="N155" s="3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417"/>
      <c r="AB155" s="418"/>
      <c r="AC155" s="419"/>
      <c r="AD155" s="385"/>
      <c r="AE155" s="386"/>
      <c r="AF155" s="386"/>
      <c r="AG155" s="377"/>
      <c r="AH155" s="378"/>
    </row>
    <row r="156" spans="1:34" ht="13.5" customHeight="1" x14ac:dyDescent="0.25">
      <c r="B156" s="878" t="s">
        <v>83</v>
      </c>
      <c r="C156" s="2"/>
      <c r="D156" s="3"/>
      <c r="E156" s="3"/>
      <c r="F156" s="3"/>
      <c r="G156" s="24"/>
      <c r="H156" s="24"/>
      <c r="I156" s="24"/>
      <c r="J156" s="3"/>
      <c r="K156" s="3"/>
      <c r="L156" s="3"/>
      <c r="M156" s="3"/>
      <c r="N156" s="3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417"/>
      <c r="AB156" s="418"/>
      <c r="AC156" s="419"/>
      <c r="AD156" s="385"/>
      <c r="AE156" s="386"/>
      <c r="AF156" s="386"/>
      <c r="AG156" s="377"/>
      <c r="AH156" s="378"/>
    </row>
    <row r="157" spans="1:34" ht="13.2" customHeight="1" thickBot="1" x14ac:dyDescent="0.35">
      <c r="B157" s="20"/>
      <c r="C157" s="3"/>
      <c r="D157" s="3"/>
      <c r="E157" s="3"/>
      <c r="F157" s="3"/>
      <c r="G157" s="24"/>
      <c r="H157" s="24"/>
      <c r="I157" s="24"/>
      <c r="J157" s="3"/>
      <c r="K157" s="3"/>
      <c r="L157" s="3"/>
      <c r="M157" s="3"/>
      <c r="N157" s="3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417"/>
      <c r="AB157" s="418"/>
      <c r="AC157" s="419"/>
      <c r="AD157" s="385" t="s">
        <v>4</v>
      </c>
      <c r="AE157" s="386"/>
      <c r="AF157" s="386"/>
      <c r="AG157" s="379" t="str">
        <f>IF($L$17=0,"",$L$17)</f>
        <v/>
      </c>
      <c r="AH157" s="380"/>
    </row>
    <row r="158" spans="1:34" ht="13.8" customHeight="1" x14ac:dyDescent="0.3">
      <c r="B158" s="141" t="s">
        <v>5</v>
      </c>
      <c r="C158" s="6" t="s">
        <v>6</v>
      </c>
      <c r="D158" s="18" t="s">
        <v>7</v>
      </c>
      <c r="E158" s="394" t="s">
        <v>8</v>
      </c>
      <c r="F158" s="395"/>
      <c r="G158" s="393"/>
      <c r="H158" s="394" t="s">
        <v>9</v>
      </c>
      <c r="I158" s="395"/>
      <c r="J158" s="393"/>
      <c r="K158" s="18">
        <v>1</v>
      </c>
      <c r="L158" s="18">
        <v>2</v>
      </c>
      <c r="M158" s="394">
        <v>3</v>
      </c>
      <c r="N158" s="395"/>
      <c r="O158" s="393"/>
      <c r="P158" s="394">
        <v>4</v>
      </c>
      <c r="Q158" s="395"/>
      <c r="R158" s="396"/>
      <c r="S158" s="399" t="s">
        <v>10</v>
      </c>
      <c r="T158" s="423"/>
      <c r="U158" s="422" t="s">
        <v>11</v>
      </c>
      <c r="V158" s="423"/>
      <c r="W158" s="155" t="s">
        <v>12</v>
      </c>
      <c r="X158" s="422" t="s">
        <v>13</v>
      </c>
      <c r="Y158" s="400"/>
      <c r="Z158" s="424"/>
      <c r="AA158" s="418"/>
      <c r="AB158" s="418"/>
      <c r="AC158" s="419"/>
      <c r="AD158" s="385"/>
      <c r="AE158" s="386"/>
      <c r="AF158" s="386"/>
      <c r="AG158" s="379"/>
      <c r="AH158" s="380"/>
    </row>
    <row r="159" spans="1:34" ht="13.8" thickBot="1" x14ac:dyDescent="0.35">
      <c r="B159" s="141">
        <v>1</v>
      </c>
      <c r="C159" s="6">
        <f>C15</f>
        <v>0</v>
      </c>
      <c r="D159" s="18" t="str">
        <f>IF(C159=0," ",VLOOKUP(C159,[1]Inschr!B$1:K$65536,3,FALSE))</f>
        <v xml:space="preserve"> </v>
      </c>
      <c r="E159" s="394" t="str">
        <f>IF(C159=0," ",VLOOKUP(C159,[1]Inschr!B$1:K$65536,4,FALSE))</f>
        <v xml:space="preserve"> </v>
      </c>
      <c r="F159" s="395"/>
      <c r="G159" s="393"/>
      <c r="H159" s="394">
        <f>S159*2</f>
        <v>0</v>
      </c>
      <c r="I159" s="395"/>
      <c r="J159" s="393"/>
      <c r="K159" s="202"/>
      <c r="L159" s="201">
        <f>IF(X167&gt;Y167,1,0)</f>
        <v>0</v>
      </c>
      <c r="M159" s="438">
        <f>IF(X169&gt;Y169,1,0)</f>
        <v>0</v>
      </c>
      <c r="N159" s="439"/>
      <c r="O159" s="472"/>
      <c r="P159" s="438">
        <f>IF(X171&gt;Y171,1,0)</f>
        <v>0</v>
      </c>
      <c r="Q159" s="439"/>
      <c r="R159" s="440"/>
      <c r="S159" s="392">
        <f>SUM(K159:Q159)</f>
        <v>0</v>
      </c>
      <c r="T159" s="393"/>
      <c r="U159" s="394">
        <f>IF(S159=0,0,IF(2&lt;IF(S159=S159,1,0)+IF(S159=S160,1,0)+IF(S159=S161,1,0)+IF(S159=S162,1,0),X167+X169+X171-Y167-Y169-Y171,IF(2=IF(S159=S159,1,0)+IF(S159=S160,1,0)+IF(S159=S161,1,0)+IF(S159=S162,1,0),"-","_")))</f>
        <v>0</v>
      </c>
      <c r="V159" s="393"/>
      <c r="W159" s="18">
        <f>IF(OR(U159=0,U159="-",U159="_"),U159,IF(2&lt;IF(U159=U159,1,0)+IF(U159=U160,1,0)+IF(U159=U161,1,0)+IF(U159=U162,1,0),M167+Q167+U167+M169+Q169+U169+M171+Q171+U171-O167-S167-W167-O169-S169-W169-O171-S171-W171,IF(2=IF(U159=U159,1,0)+IF(U159=U160,1,0)+IF(U159=U161,1,0)+IF(U159=U162,1,0),"-","_")))</f>
        <v>0</v>
      </c>
      <c r="X159" s="389">
        <f>IF(S159=0,0,IF(U159="-",IF(S159=S160,IF(X167&lt;Y167,"Verliezer","Winnaar"),IF(S159=S161,IF(X169&lt;Y169,"Verliezer","Winnaar"),IF(S159=S162,IF(X171&lt;Y171,"Verliezer","Winnaar")))),IF(W159="-",IF(U159=U160,IF(X167&lt;Y167,"Verliezer","Winnaar"),IF(U159=U161,IF(X169&lt;Y169,"Verliezer","Winnaar"),IF(U159=U162,IF(X171&lt;Y171,"Verliezer","Winnaar")))),"_")))</f>
        <v>0</v>
      </c>
      <c r="Y159" s="390"/>
      <c r="Z159" s="391"/>
      <c r="AA159" s="420"/>
      <c r="AB159" s="420"/>
      <c r="AC159" s="421"/>
      <c r="AD159" s="387"/>
      <c r="AE159" s="388"/>
      <c r="AF159" s="388"/>
      <c r="AG159" s="381"/>
      <c r="AH159" s="382"/>
    </row>
    <row r="160" spans="1:34" ht="13.8" thickTop="1" x14ac:dyDescent="0.3">
      <c r="B160" s="141">
        <v>2</v>
      </c>
      <c r="C160" s="6">
        <f>C16</f>
        <v>0</v>
      </c>
      <c r="D160" s="18" t="str">
        <f>IF(C160=0," ",VLOOKUP(C160,[1]Inschr!B$1:K$65536,3,FALSE))</f>
        <v xml:space="preserve"> </v>
      </c>
      <c r="E160" s="394" t="str">
        <f>IF(C160=0," ",VLOOKUP(C160,[1]Inschr!B$1:K$65536,4,FALSE))</f>
        <v xml:space="preserve"> </v>
      </c>
      <c r="F160" s="395"/>
      <c r="G160" s="393"/>
      <c r="H160" s="394">
        <f t="shared" ref="H160:H162" si="46">S160*2</f>
        <v>0</v>
      </c>
      <c r="I160" s="395"/>
      <c r="J160" s="393"/>
      <c r="K160" s="201">
        <f>IF(X167&lt;Y167,1,0)</f>
        <v>0</v>
      </c>
      <c r="L160" s="202"/>
      <c r="M160" s="438">
        <f>IF(X172&gt;Y172,1,0)</f>
        <v>0</v>
      </c>
      <c r="N160" s="439"/>
      <c r="O160" s="472"/>
      <c r="P160" s="438">
        <f>IF(X170&gt;Y170,1,0)</f>
        <v>0</v>
      </c>
      <c r="Q160" s="439"/>
      <c r="R160" s="440"/>
      <c r="S160" s="392">
        <f t="shared" ref="S160:S162" si="47">SUM(K160:Q160)</f>
        <v>0</v>
      </c>
      <c r="T160" s="393"/>
      <c r="U160" s="394">
        <f>IF(S160=0,0,IF(2&lt;IF(S160=S159,1,0)+IF(S160=S160,1,0)+IF(S160=S161,1,0)+IF(S160=S162,1,0),Y167+X170+X172-X167-Y170-Y172,IF(2=IF(S160=S159,1,0)+IF(S160=S160,1,0)+IF(S160=S161,1,0)+IF(S160=S162,1,0),"-","_")))</f>
        <v>0</v>
      </c>
      <c r="V160" s="393"/>
      <c r="W160" s="18">
        <f>IF(OR(U160=0,U160="-",U160="_"),U160,IF(2&lt;IF(U160=U159,1,0)+IF(U160=U160,1,0)+IF(U160=U161,1,0)+IF(U160=U162,1,0),O167+S167+W167+M170+Q170+U170+M172+Q172+U172-M167-Q167-U167-O170-S170-W170-O172-S172-W172,IF(2=IF(U160=U159,1,0)+IF(U160=U160,1,0)+IF(U160=U161,1,0)+IF(U160=U162,1,0),"-","_")))</f>
        <v>0</v>
      </c>
      <c r="X160" s="389">
        <f>IF(S160=0,0,IF(U160="-",IF(S160=S159,IF(Y167&lt;X167,"Verliezer","Winnaar"),IF(S160=S161,IF(X172&lt;Y172,"Verliezer","Winnaar"),IF(S160=S162,IF(X170&lt;Y170,"Verliezer","Winnaar")))),IF(W160="-",IF(U160=U159,IF(Y167&lt;X167,"Verliezer","Winnaar"),IF(U160=U161,IF(X172&lt;Y172,"Verliezer","Winnaar"),IF(U160=U162,IF(X170&lt;Y170,"Verliezer","Winnaar")))),"_")))</f>
        <v>0</v>
      </c>
      <c r="Y160" s="390"/>
      <c r="Z160" s="437"/>
      <c r="AA160" s="20"/>
      <c r="AB160" s="20"/>
      <c r="AC160" s="20"/>
    </row>
    <row r="161" spans="2:31" x14ac:dyDescent="0.3">
      <c r="B161" s="141">
        <v>3</v>
      </c>
      <c r="C161" s="6">
        <f>C17</f>
        <v>0</v>
      </c>
      <c r="D161" s="18" t="str">
        <f>IF(C161=0," ",VLOOKUP(C161,[1]Inschr!B$1:K$65536,3,FALSE))</f>
        <v xml:space="preserve"> </v>
      </c>
      <c r="E161" s="394" t="str">
        <f>IF(C161=0," ",VLOOKUP(C161,[1]Inschr!B$1:K$65536,4,FALSE))</f>
        <v xml:space="preserve"> </v>
      </c>
      <c r="F161" s="395"/>
      <c r="G161" s="393"/>
      <c r="H161" s="394">
        <f t="shared" si="46"/>
        <v>0</v>
      </c>
      <c r="I161" s="395"/>
      <c r="J161" s="393"/>
      <c r="K161" s="201">
        <f>IF(X169&lt;Y169,1,0)</f>
        <v>0</v>
      </c>
      <c r="L161" s="201">
        <f>IF(X172&lt;Y172,1,0)</f>
        <v>0</v>
      </c>
      <c r="M161" s="434"/>
      <c r="N161" s="435"/>
      <c r="O161" s="436"/>
      <c r="P161" s="438">
        <f>IF(X168&gt;Y168,1,0)</f>
        <v>0</v>
      </c>
      <c r="Q161" s="439"/>
      <c r="R161" s="440"/>
      <c r="S161" s="392">
        <f t="shared" si="47"/>
        <v>0</v>
      </c>
      <c r="T161" s="393"/>
      <c r="U161" s="394">
        <f>IF(S161=0,0,IF(2&lt;IF(S161=S159,1,0)+IF(S161=S160,1,0)+IF(S161=S161,1,0)+IF(S161=S162,1,0),X168+Y169+Y172-Y168-X169-X172,IF(2=IF(S161=S159,1,0)+IF(S161=S160,1,0)+IF(S161=S161,1,0)+IF(S161=S162,1,0),"-","_")))</f>
        <v>0</v>
      </c>
      <c r="V161" s="393"/>
      <c r="W161" s="18">
        <f>IF(OR(U161=0,U161="-",U161="_"),U161,IF(2&lt;IF(U161=U159,1,0)+IF(U161=U160,1,0)+IF(U161=U161,1,0)+IF(U161=U162,1,0),M168+Q168+U168+O169+S169+W169+O172+S172+W172-O168-S168-W168-M169-Q169-U169-M172-Q172-U172,IF(2=IF(U161=U159,1,0)+IF(U161=U160,1,0)+IF(U161=U161,1,0)+IF(U161=U162,1,0),"-","_")))</f>
        <v>0</v>
      </c>
      <c r="X161" s="389">
        <f>IF(S161=0,0,IF(U161="-",IF(S161=S159,IF(Y169&lt;X169,"Verliezer","Winnaar"),IF(S161=S160,IF(Y172&lt;X172,"Verliezer","Winnaar"),IF(S161=S162,IF(X168&lt;Y168,"Verliezer","Winnaar")))),IF(W161="-",IF(U161=U159,IF(Y169&lt;X169,"Verliezer","Winnaar"),IF(U161=U160,IF(Y172&lt;X172,"Verliezer","Winnaar"),IF(U161=U162,IF(X168&lt;Y168,"Verliezer","Winnaar")))),"_")))</f>
        <v>0</v>
      </c>
      <c r="Y161" s="390"/>
      <c r="Z161" s="437"/>
      <c r="AA161" s="20"/>
      <c r="AB161" s="20"/>
      <c r="AC161" s="20"/>
    </row>
    <row r="162" spans="2:31" ht="13.8" thickBot="1" x14ac:dyDescent="0.35">
      <c r="B162" s="141">
        <v>4</v>
      </c>
      <c r="C162" s="6">
        <f>C18</f>
        <v>0</v>
      </c>
      <c r="D162" s="18" t="str">
        <f>IF(C162=0," ",VLOOKUP(C162,[1]Inschr!B$1:K$65536,3,FALSE))</f>
        <v xml:space="preserve"> </v>
      </c>
      <c r="E162" s="394" t="str">
        <f>IF(C162=0," ",VLOOKUP(C162,[1]Inschr!B$1:K$65536,4,FALSE))</f>
        <v xml:space="preserve"> </v>
      </c>
      <c r="F162" s="395"/>
      <c r="G162" s="393"/>
      <c r="H162" s="394">
        <f t="shared" si="46"/>
        <v>0</v>
      </c>
      <c r="I162" s="395"/>
      <c r="J162" s="393"/>
      <c r="K162" s="201">
        <f>IF(X171&lt;Y171,1,0)</f>
        <v>0</v>
      </c>
      <c r="L162" s="201">
        <f>IF(X170&lt;Y170,1,0)</f>
        <v>0</v>
      </c>
      <c r="M162" s="438">
        <f>IF(X168&lt;Y168,1,0)</f>
        <v>0</v>
      </c>
      <c r="N162" s="439"/>
      <c r="O162" s="472"/>
      <c r="P162" s="484"/>
      <c r="Q162" s="485"/>
      <c r="R162" s="486"/>
      <c r="S162" s="429">
        <f t="shared" si="47"/>
        <v>0</v>
      </c>
      <c r="T162" s="473"/>
      <c r="U162" s="474">
        <f>IF(S162=0,0,IF(2&lt;IF(S162=S159,1,0)+IF(S162=S160,1,0)+IF(S162=S161,1,0)+IF(S162=S162,1,0),Y168+Y170+Y171-X168-X170-X171,IF(2=IF(S162=S159,1,0)+IF(S162=S160,1,0)+IF(S162=S161,1,0)+IF(S162=S162,1,0),"-","_")))</f>
        <v>0</v>
      </c>
      <c r="V162" s="473"/>
      <c r="W162" s="23">
        <f>IF(OR(U162=0,U162="-",U162="_"),U162,IF(2&lt;IF(U162=U159,1,0)+IF(U162=U160,1,0)+IF(U162=U161,1,0)+IF(U162=U162,1,0),O168+S168+W168+O170+S170+W170+O171+S171+W171-M168-Q168-U168-M170-Q170-U170-M171-Q171-U171,IF(2=IF(U162=U159,1,0)+IF(U162=U160,1,0)+IF(U162=U161,1,0)+IF(U162=U162,1,0),"-","_")))</f>
        <v>0</v>
      </c>
      <c r="X162" s="475">
        <f>IF(S162=0,0,IF(U162="-",IF(S162=S159,IF(Y171&lt;X171,"Verliezer","Winnaar"),IF(S162=S160,IF(Y170&lt;X170,"Verliezer","Winnaar"),IF(S162=S161,IF(Y168&lt;X168,"Verliezer","Winnaar")))),IF(W162="-",IF(U162=U159,IF(Y171&lt;X171,"Verliezer","Winnaar"),IF(U162=U160,IF(Y170&lt;X170,"Verliezer","Winnaar"),IF(U162=U161,IF(Y168&lt;X168,"Verliezer","Winnaar")))),"_")))</f>
        <v>0</v>
      </c>
      <c r="Y162" s="476"/>
      <c r="Z162" s="477"/>
      <c r="AA162" s="20"/>
      <c r="AB162" s="20"/>
      <c r="AC162" s="20"/>
    </row>
    <row r="163" spans="2:31" x14ac:dyDescent="0.3">
      <c r="B163" s="20"/>
      <c r="C163" s="3"/>
      <c r="D163" s="3"/>
      <c r="E163" s="3"/>
      <c r="F163" s="3"/>
      <c r="G163" s="24"/>
      <c r="H163" s="24"/>
      <c r="I163" s="24"/>
      <c r="J163" s="3"/>
      <c r="K163" s="3"/>
      <c r="L163" s="3"/>
      <c r="M163" s="3"/>
      <c r="N163" s="3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D163" s="20"/>
      <c r="AE163" s="20"/>
    </row>
    <row r="164" spans="2:31" x14ac:dyDescent="0.3">
      <c r="B164" s="20"/>
      <c r="C164" s="3"/>
      <c r="D164" s="3"/>
      <c r="E164" s="3"/>
      <c r="F164" s="3"/>
      <c r="G164" s="24"/>
      <c r="H164" s="24"/>
      <c r="I164" s="24"/>
      <c r="J164" s="3"/>
      <c r="K164" s="3"/>
      <c r="L164" s="3"/>
      <c r="M164" s="3"/>
      <c r="N164" s="3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D164" s="20"/>
      <c r="AE164" s="20"/>
    </row>
    <row r="165" spans="2:31" ht="21.75" customHeight="1" thickBot="1" x14ac:dyDescent="0.35">
      <c r="B165" s="20"/>
      <c r="C165" s="3"/>
      <c r="D165" s="3"/>
      <c r="E165" s="3"/>
      <c r="F165" s="3"/>
      <c r="G165" s="24"/>
      <c r="H165" s="24"/>
      <c r="I165" s="24"/>
      <c r="J165" s="3"/>
      <c r="K165" s="2" t="s">
        <v>14</v>
      </c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D165" s="20"/>
      <c r="AE165" s="20"/>
    </row>
    <row r="166" spans="2:31" ht="21.75" customHeight="1" x14ac:dyDescent="0.3">
      <c r="B166" s="20"/>
      <c r="C166" s="3"/>
      <c r="D166" s="3" t="s">
        <v>60</v>
      </c>
      <c r="E166" s="3"/>
      <c r="F166" s="3"/>
      <c r="G166" s="24"/>
      <c r="H166" s="24"/>
      <c r="I166" s="24"/>
      <c r="J166" s="3"/>
      <c r="K166" s="27" t="s">
        <v>15</v>
      </c>
      <c r="L166" s="31" t="s">
        <v>16</v>
      </c>
      <c r="M166" s="478" t="s">
        <v>19</v>
      </c>
      <c r="N166" s="479"/>
      <c r="O166" s="479"/>
      <c r="P166" s="480"/>
      <c r="Q166" s="481" t="s">
        <v>20</v>
      </c>
      <c r="R166" s="482"/>
      <c r="S166" s="482"/>
      <c r="T166" s="483"/>
      <c r="U166" s="481" t="s">
        <v>21</v>
      </c>
      <c r="V166" s="482"/>
      <c r="W166" s="483"/>
      <c r="X166" s="481" t="s">
        <v>22</v>
      </c>
      <c r="Y166" s="482"/>
      <c r="Z166" s="483"/>
      <c r="AA166" s="20"/>
      <c r="AD166" s="20"/>
      <c r="AE166" s="20"/>
    </row>
    <row r="167" spans="2:31" ht="21.75" customHeight="1" x14ac:dyDescent="0.25">
      <c r="B167" s="20"/>
      <c r="C167" s="141"/>
      <c r="D167" s="6" t="str">
        <f>IF(C167=0," ",VLOOKUP(C167,[1]Inschr!B$1:K$65536,3,FALSE))</f>
        <v xml:space="preserve"> </v>
      </c>
      <c r="E167" s="394" t="str">
        <f>IF(C167=0," ",VLOOKUP(C167,[1]Inschr!B$1:K$65536,4,FALSE))</f>
        <v xml:space="preserve"> </v>
      </c>
      <c r="F167" s="395"/>
      <c r="G167" s="393"/>
      <c r="H167" s="24"/>
      <c r="I167" s="24"/>
      <c r="J167" s="3"/>
      <c r="K167" s="27" t="s">
        <v>26</v>
      </c>
      <c r="L167" s="31" t="s">
        <v>26</v>
      </c>
      <c r="M167" s="445"/>
      <c r="N167" s="446"/>
      <c r="O167" s="447"/>
      <c r="P167" s="448"/>
      <c r="Q167" s="449"/>
      <c r="R167" s="450"/>
      <c r="S167" s="450"/>
      <c r="T167" s="451"/>
      <c r="U167" s="449"/>
      <c r="V167" s="450"/>
      <c r="W167" s="203"/>
      <c r="X167" s="32">
        <f>IF(M167&gt;O167,1,0)+IF(Q167&gt;S167,1,0)+IF(U167&gt;W167,1,0)</f>
        <v>0</v>
      </c>
      <c r="Y167" s="452">
        <f>IF(M167&lt;O167,1,0)+IF(Q167&lt;S167,1,0)+IF(U167&lt;W167,1,0)</f>
        <v>0</v>
      </c>
      <c r="Z167" s="453"/>
      <c r="AA167" s="20"/>
      <c r="AD167" s="20"/>
      <c r="AE167" s="20"/>
    </row>
    <row r="168" spans="2:31" ht="21.75" customHeight="1" x14ac:dyDescent="0.25">
      <c r="B168" s="20"/>
      <c r="C168" s="3"/>
      <c r="D168" s="3"/>
      <c r="E168" s="3"/>
      <c r="F168" s="3"/>
      <c r="G168" s="24"/>
      <c r="H168" s="24"/>
      <c r="I168" s="24"/>
      <c r="J168" s="3"/>
      <c r="K168" s="41"/>
      <c r="L168" s="31" t="s">
        <v>28</v>
      </c>
      <c r="M168" s="445"/>
      <c r="N168" s="446"/>
      <c r="O168" s="447"/>
      <c r="P168" s="448"/>
      <c r="Q168" s="449"/>
      <c r="R168" s="450"/>
      <c r="S168" s="450"/>
      <c r="T168" s="451"/>
      <c r="U168" s="449"/>
      <c r="V168" s="450"/>
      <c r="W168" s="203"/>
      <c r="X168" s="32">
        <f t="shared" ref="X168:X172" si="48">IF(M168&gt;O168,1,0)+IF(Q168&gt;S168,1,0)+IF(U168&gt;W168,1,0)</f>
        <v>0</v>
      </c>
      <c r="Y168" s="452">
        <f t="shared" ref="Y168:Y172" si="49">IF(M168&lt;O168,1,0)+IF(Q168&lt;S168,1,0)+IF(U168&lt;W168,1,0)</f>
        <v>0</v>
      </c>
      <c r="Z168" s="453"/>
      <c r="AA168" s="20"/>
      <c r="AD168" s="20"/>
      <c r="AE168" s="20"/>
    </row>
    <row r="169" spans="2:31" ht="21.75" customHeight="1" x14ac:dyDescent="0.25">
      <c r="B169" s="20"/>
      <c r="C169" s="3"/>
      <c r="D169" s="3"/>
      <c r="E169" s="3"/>
      <c r="F169" s="3"/>
      <c r="G169" s="24"/>
      <c r="H169" s="24"/>
      <c r="I169" s="24"/>
      <c r="J169" s="3"/>
      <c r="K169" s="27" t="s">
        <v>31</v>
      </c>
      <c r="L169" s="31" t="s">
        <v>31</v>
      </c>
      <c r="M169" s="445"/>
      <c r="N169" s="446"/>
      <c r="O169" s="447"/>
      <c r="P169" s="448"/>
      <c r="Q169" s="449"/>
      <c r="R169" s="450"/>
      <c r="S169" s="450"/>
      <c r="T169" s="451"/>
      <c r="U169" s="449"/>
      <c r="V169" s="450"/>
      <c r="W169" s="203"/>
      <c r="X169" s="32">
        <f t="shared" si="48"/>
        <v>0</v>
      </c>
      <c r="Y169" s="452">
        <f t="shared" si="49"/>
        <v>0</v>
      </c>
      <c r="Z169" s="453"/>
      <c r="AA169" s="20"/>
      <c r="AD169" s="20"/>
      <c r="AE169" s="20"/>
    </row>
    <row r="170" spans="2:31" ht="21.75" customHeight="1" x14ac:dyDescent="0.25">
      <c r="B170" s="20"/>
      <c r="C170" s="3"/>
      <c r="D170" s="3"/>
      <c r="E170" s="3"/>
      <c r="F170" s="3"/>
      <c r="G170" s="24"/>
      <c r="H170" s="24"/>
      <c r="I170" s="24"/>
      <c r="J170" s="3"/>
      <c r="K170" s="41"/>
      <c r="L170" s="31" t="s">
        <v>32</v>
      </c>
      <c r="M170" s="445"/>
      <c r="N170" s="446"/>
      <c r="O170" s="447"/>
      <c r="P170" s="448"/>
      <c r="Q170" s="449"/>
      <c r="R170" s="450"/>
      <c r="S170" s="450"/>
      <c r="T170" s="451"/>
      <c r="U170" s="449"/>
      <c r="V170" s="450"/>
      <c r="W170" s="203"/>
      <c r="X170" s="32">
        <f t="shared" si="48"/>
        <v>0</v>
      </c>
      <c r="Y170" s="452">
        <f t="shared" si="49"/>
        <v>0</v>
      </c>
      <c r="Z170" s="453"/>
      <c r="AA170" s="20"/>
      <c r="AD170" s="20"/>
      <c r="AE170" s="20"/>
    </row>
    <row r="171" spans="2:31" ht="21.75" customHeight="1" x14ac:dyDescent="0.25">
      <c r="B171" s="39"/>
      <c r="C171" s="3"/>
      <c r="D171" s="3"/>
      <c r="E171" s="3"/>
      <c r="F171" s="3"/>
      <c r="G171" s="24"/>
      <c r="H171" s="24"/>
      <c r="I171" s="24"/>
      <c r="J171" s="3"/>
      <c r="K171" s="3"/>
      <c r="L171" s="31" t="s">
        <v>35</v>
      </c>
      <c r="M171" s="445"/>
      <c r="N171" s="446"/>
      <c r="O171" s="447"/>
      <c r="P171" s="448"/>
      <c r="Q171" s="449"/>
      <c r="R171" s="450"/>
      <c r="S171" s="450"/>
      <c r="T171" s="451"/>
      <c r="U171" s="449"/>
      <c r="V171" s="450"/>
      <c r="W171" s="203"/>
      <c r="X171" s="32">
        <f t="shared" si="48"/>
        <v>0</v>
      </c>
      <c r="Y171" s="452">
        <f t="shared" si="49"/>
        <v>0</v>
      </c>
      <c r="Z171" s="453"/>
      <c r="AA171" s="20"/>
      <c r="AD171" s="20"/>
      <c r="AE171" s="20"/>
    </row>
    <row r="172" spans="2:31" ht="21.75" customHeight="1" thickBot="1" x14ac:dyDescent="0.3">
      <c r="B172" s="20"/>
      <c r="C172" s="3"/>
      <c r="D172" s="3"/>
      <c r="E172" s="3"/>
      <c r="F172" s="3"/>
      <c r="G172" s="24"/>
      <c r="H172" s="24"/>
      <c r="I172" s="24"/>
      <c r="J172" s="3"/>
      <c r="K172" s="27" t="s">
        <v>37</v>
      </c>
      <c r="L172" s="31" t="s">
        <v>37</v>
      </c>
      <c r="M172" s="454"/>
      <c r="N172" s="455"/>
      <c r="O172" s="425"/>
      <c r="P172" s="426"/>
      <c r="Q172" s="427"/>
      <c r="R172" s="428"/>
      <c r="S172" s="428"/>
      <c r="T172" s="487"/>
      <c r="U172" s="427"/>
      <c r="V172" s="428"/>
      <c r="W172" s="204"/>
      <c r="X172" s="42">
        <f t="shared" si="48"/>
        <v>0</v>
      </c>
      <c r="Y172" s="488">
        <f t="shared" si="49"/>
        <v>0</v>
      </c>
      <c r="Z172" s="489"/>
      <c r="AA172" s="20"/>
      <c r="AD172" s="20"/>
      <c r="AE172" s="20"/>
    </row>
    <row r="173" spans="2:31" ht="21.75" customHeight="1" x14ac:dyDescent="0.3">
      <c r="B173" s="20"/>
      <c r="C173" s="3"/>
      <c r="D173" s="3"/>
      <c r="E173" s="3"/>
      <c r="F173" s="3"/>
      <c r="G173" s="24"/>
      <c r="H173" s="24"/>
      <c r="I173" s="24"/>
      <c r="J173" s="3"/>
      <c r="K173" s="41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D173" s="20"/>
      <c r="AE173" s="20"/>
    </row>
    <row r="174" spans="2:31" ht="21.75" customHeight="1" x14ac:dyDescent="0.3">
      <c r="B174" s="39"/>
      <c r="C174" s="3"/>
      <c r="D174" s="3"/>
      <c r="E174" s="3"/>
      <c r="F174" s="3"/>
      <c r="G174" s="24"/>
      <c r="H174" s="24"/>
      <c r="I174" s="24"/>
      <c r="J174" s="3"/>
      <c r="K174" s="3"/>
      <c r="L174" s="195"/>
      <c r="M174" s="195"/>
      <c r="N174" s="195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D174" s="20"/>
      <c r="AE174" s="20"/>
    </row>
    <row r="175" spans="2:31" ht="21.75" customHeight="1" x14ac:dyDescent="0.3">
      <c r="B175" s="20"/>
      <c r="C175" s="3"/>
      <c r="D175" s="3"/>
      <c r="E175" s="3"/>
      <c r="F175" s="3"/>
      <c r="G175" s="24"/>
      <c r="H175" s="24"/>
      <c r="I175" s="24"/>
      <c r="J175" s="3"/>
      <c r="K175" s="212"/>
      <c r="L175" s="195"/>
      <c r="M175" s="195"/>
      <c r="N175" s="195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D175" s="20"/>
      <c r="AE175" s="20"/>
    </row>
    <row r="176" spans="2:31" x14ac:dyDescent="0.3">
      <c r="C176" s="212"/>
    </row>
    <row r="177" spans="1:34" x14ac:dyDescent="0.3">
      <c r="C177" s="212"/>
    </row>
    <row r="178" spans="1:34" x14ac:dyDescent="0.3">
      <c r="B178" s="132"/>
      <c r="C178" s="136"/>
      <c r="D178" s="136"/>
      <c r="E178" s="136"/>
      <c r="F178" s="136"/>
      <c r="G178" s="136"/>
      <c r="H178" s="136"/>
      <c r="I178" s="136"/>
    </row>
    <row r="179" spans="1:34" ht="13.5" customHeight="1" thickBot="1" x14ac:dyDescent="0.35">
      <c r="A179" s="1" t="s">
        <v>0</v>
      </c>
      <c r="B179" s="2" t="s">
        <v>1</v>
      </c>
      <c r="C179" s="136"/>
      <c r="D179" s="151"/>
      <c r="E179" s="151"/>
      <c r="F179" s="151"/>
      <c r="G179" s="151" t="str">
        <f>IF($G$1=0," ",$G$1)</f>
        <v xml:space="preserve"> </v>
      </c>
      <c r="H179" s="151"/>
      <c r="I179" s="151"/>
      <c r="J179" s="136"/>
      <c r="K179" s="136"/>
      <c r="L179" s="3" t="s">
        <v>2</v>
      </c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</row>
    <row r="180" spans="1:34" ht="12.75" customHeight="1" thickTop="1" x14ac:dyDescent="0.25">
      <c r="A180" s="131"/>
      <c r="B180" s="878" t="s">
        <v>81</v>
      </c>
      <c r="C180" s="2"/>
      <c r="D180" s="3"/>
      <c r="E180" s="3"/>
      <c r="F180" s="3"/>
      <c r="G180" s="24"/>
      <c r="H180" s="24"/>
      <c r="I180" s="24"/>
      <c r="J180" s="3"/>
      <c r="K180" s="3"/>
      <c r="L180" s="3"/>
      <c r="M180" s="3"/>
      <c r="N180" s="3"/>
      <c r="O180" s="20"/>
      <c r="P180" s="20"/>
      <c r="Q180" s="20"/>
      <c r="R180" s="20"/>
      <c r="S180" s="20"/>
      <c r="T180" s="20"/>
      <c r="U180" s="26"/>
      <c r="V180" s="26"/>
      <c r="W180" s="20"/>
      <c r="X180" s="20"/>
      <c r="Y180" s="20"/>
      <c r="Z180" s="20"/>
      <c r="AA180" s="414" t="str">
        <f>IF($W$1=0," ",$W$1)</f>
        <v xml:space="preserve"> </v>
      </c>
      <c r="AB180" s="415"/>
      <c r="AC180" s="416"/>
      <c r="AD180" s="383" t="s">
        <v>3</v>
      </c>
      <c r="AE180" s="384"/>
      <c r="AF180" s="384"/>
      <c r="AG180" s="375">
        <v>5</v>
      </c>
      <c r="AH180" s="376"/>
    </row>
    <row r="181" spans="1:34" ht="12.75" customHeight="1" x14ac:dyDescent="0.25">
      <c r="A181" s="131"/>
      <c r="B181" s="878" t="s">
        <v>82</v>
      </c>
      <c r="C181" s="2"/>
      <c r="D181" s="3"/>
      <c r="E181" s="3"/>
      <c r="F181" s="3"/>
      <c r="G181" s="24"/>
      <c r="H181" s="24"/>
      <c r="I181" s="24"/>
      <c r="J181" s="3"/>
      <c r="K181" s="3"/>
      <c r="L181" s="3"/>
      <c r="M181" s="3"/>
      <c r="N181" s="3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417"/>
      <c r="AB181" s="418"/>
      <c r="AC181" s="419"/>
      <c r="AD181" s="385"/>
      <c r="AE181" s="386"/>
      <c r="AF181" s="386"/>
      <c r="AG181" s="377"/>
      <c r="AH181" s="378"/>
    </row>
    <row r="182" spans="1:34" ht="13.5" customHeight="1" x14ac:dyDescent="0.25">
      <c r="B182" s="878" t="s">
        <v>83</v>
      </c>
      <c r="C182" s="2"/>
      <c r="D182" s="3"/>
      <c r="E182" s="3"/>
      <c r="F182" s="3"/>
      <c r="G182" s="24"/>
      <c r="H182" s="24"/>
      <c r="I182" s="24"/>
      <c r="J182" s="3"/>
      <c r="K182" s="3"/>
      <c r="L182" s="3"/>
      <c r="M182" s="3"/>
      <c r="N182" s="3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417"/>
      <c r="AB182" s="418"/>
      <c r="AC182" s="419"/>
      <c r="AD182" s="385"/>
      <c r="AE182" s="386"/>
      <c r="AF182" s="386"/>
      <c r="AG182" s="377"/>
      <c r="AH182" s="378"/>
    </row>
    <row r="183" spans="1:34" ht="13.2" customHeight="1" thickBot="1" x14ac:dyDescent="0.35">
      <c r="B183" s="20"/>
      <c r="C183" s="3"/>
      <c r="D183" s="3"/>
      <c r="E183" s="3"/>
      <c r="F183" s="3"/>
      <c r="G183" s="24"/>
      <c r="H183" s="24"/>
      <c r="I183" s="24"/>
      <c r="J183" s="3"/>
      <c r="K183" s="3"/>
      <c r="L183" s="3"/>
      <c r="M183" s="3"/>
      <c r="N183" s="3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417"/>
      <c r="AB183" s="418"/>
      <c r="AC183" s="419"/>
      <c r="AD183" s="385" t="s">
        <v>4</v>
      </c>
      <c r="AE183" s="386"/>
      <c r="AF183" s="386"/>
      <c r="AG183" s="379" t="str">
        <f>IF($L$19=0,"",$L$19)</f>
        <v/>
      </c>
      <c r="AH183" s="380"/>
    </row>
    <row r="184" spans="1:34" ht="13.8" customHeight="1" x14ac:dyDescent="0.3">
      <c r="B184" s="141" t="s">
        <v>5</v>
      </c>
      <c r="C184" s="6" t="s">
        <v>6</v>
      </c>
      <c r="D184" s="18" t="s">
        <v>7</v>
      </c>
      <c r="E184" s="394" t="s">
        <v>8</v>
      </c>
      <c r="F184" s="395"/>
      <c r="G184" s="393"/>
      <c r="H184" s="394" t="s">
        <v>9</v>
      </c>
      <c r="I184" s="395"/>
      <c r="J184" s="393"/>
      <c r="K184" s="18">
        <v>1</v>
      </c>
      <c r="L184" s="18">
        <v>2</v>
      </c>
      <c r="M184" s="394">
        <v>3</v>
      </c>
      <c r="N184" s="395"/>
      <c r="O184" s="393"/>
      <c r="P184" s="394">
        <v>4</v>
      </c>
      <c r="Q184" s="395"/>
      <c r="R184" s="396"/>
      <c r="S184" s="399" t="s">
        <v>10</v>
      </c>
      <c r="T184" s="423"/>
      <c r="U184" s="422" t="s">
        <v>11</v>
      </c>
      <c r="V184" s="423"/>
      <c r="W184" s="155" t="s">
        <v>12</v>
      </c>
      <c r="X184" s="422" t="s">
        <v>13</v>
      </c>
      <c r="Y184" s="400"/>
      <c r="Z184" s="424"/>
      <c r="AA184" s="418"/>
      <c r="AB184" s="418"/>
      <c r="AC184" s="419"/>
      <c r="AD184" s="385"/>
      <c r="AE184" s="386"/>
      <c r="AF184" s="386"/>
      <c r="AG184" s="379"/>
      <c r="AH184" s="380"/>
    </row>
    <row r="185" spans="1:34" ht="13.8" thickBot="1" x14ac:dyDescent="0.35">
      <c r="B185" s="141">
        <v>1</v>
      </c>
      <c r="C185" s="6">
        <f>C19</f>
        <v>0</v>
      </c>
      <c r="D185" s="18" t="str">
        <f>IF(C185=0," ",VLOOKUP(C185,[1]Inschr!B$1:K$65536,3,FALSE))</f>
        <v xml:space="preserve"> </v>
      </c>
      <c r="E185" s="394" t="str">
        <f>IF(C185=0," ",VLOOKUP(C185,[1]Inschr!B$1:K$65536,4,FALSE))</f>
        <v xml:space="preserve"> </v>
      </c>
      <c r="F185" s="395"/>
      <c r="G185" s="393"/>
      <c r="H185" s="394">
        <f>S185*2</f>
        <v>0</v>
      </c>
      <c r="I185" s="395"/>
      <c r="J185" s="393"/>
      <c r="K185" s="202"/>
      <c r="L185" s="201">
        <f>IF(X193&gt;Y193,1,0)</f>
        <v>0</v>
      </c>
      <c r="M185" s="438">
        <f>IF(X195&gt;Y195,1,0)</f>
        <v>0</v>
      </c>
      <c r="N185" s="439"/>
      <c r="O185" s="472"/>
      <c r="P185" s="438">
        <f>IF(X197&gt;Y197,1,0)</f>
        <v>0</v>
      </c>
      <c r="Q185" s="439"/>
      <c r="R185" s="440"/>
      <c r="S185" s="392">
        <f>SUM(K185:Q185)</f>
        <v>0</v>
      </c>
      <c r="T185" s="393"/>
      <c r="U185" s="394">
        <f>IF(S185=0,0,IF(2&lt;IF(S185=S185,1,0)+IF(S185=S186,1,0)+IF(S185=S187,1,0)+IF(S185=S188,1,0),X193+X195+X197-Y193-Y195-Y197,IF(2=IF(S185=S185,1,0)+IF(S185=S186,1,0)+IF(S185=S187,1,0)+IF(S185=S188,1,0),"-","_")))</f>
        <v>0</v>
      </c>
      <c r="V185" s="393"/>
      <c r="W185" s="18">
        <f>IF(OR(U185=0,U185="-",U185="_"),U185,IF(2&lt;IF(U185=U185,1,0)+IF(U185=U186,1,0)+IF(U185=U187,1,0)+IF(U185=U188,1,0),M193+Q193+U193+M195+Q195+U195+M197+Q197+U197-O193-S193-W193-O195-S195-W195-O197-S197-W197,IF(2=IF(U185=U185,1,0)+IF(U185=U186,1,0)+IF(U185=U187,1,0)+IF(U185=U188,1,0),"-","_")))</f>
        <v>0</v>
      </c>
      <c r="X185" s="389">
        <f>IF(S185=0,0,IF(U185="-",IF(S185=S186,IF(X193&lt;Y193,"Verliezer","Winnaar"),IF(S185=S187,IF(X195&lt;Y195,"Verliezer","Winnaar"),IF(S185=S188,IF(X197&lt;Y197,"Verliezer","Winnaar")))),IF(W185="-",IF(U185=U186,IF(X193&lt;Y193,"Verliezer","Winnaar"),IF(U185=U187,IF(X195&lt;Y195,"Verliezer","Winnaar"),IF(U185=U188,IF(X197&lt;Y197,"Verliezer","Winnaar")))),"_")))</f>
        <v>0</v>
      </c>
      <c r="Y185" s="390"/>
      <c r="Z185" s="391"/>
      <c r="AA185" s="420"/>
      <c r="AB185" s="420"/>
      <c r="AC185" s="421"/>
      <c r="AD185" s="387"/>
      <c r="AE185" s="388"/>
      <c r="AF185" s="388"/>
      <c r="AG185" s="381"/>
      <c r="AH185" s="382"/>
    </row>
    <row r="186" spans="1:34" ht="13.8" thickTop="1" x14ac:dyDescent="0.3">
      <c r="B186" s="141">
        <v>2</v>
      </c>
      <c r="C186" s="6">
        <f>C20</f>
        <v>0</v>
      </c>
      <c r="D186" s="18" t="str">
        <f>IF(C186=0," ",VLOOKUP(C186,[1]Inschr!B$1:K$65536,3,FALSE))</f>
        <v xml:space="preserve"> </v>
      </c>
      <c r="E186" s="394" t="str">
        <f>IF(C186=0," ",VLOOKUP(C186,[1]Inschr!B$1:K$65536,4,FALSE))</f>
        <v xml:space="preserve"> </v>
      </c>
      <c r="F186" s="395"/>
      <c r="G186" s="393"/>
      <c r="H186" s="394">
        <f t="shared" ref="H186:H188" si="50">S186*2</f>
        <v>0</v>
      </c>
      <c r="I186" s="395"/>
      <c r="J186" s="393"/>
      <c r="K186" s="201">
        <f>IF(X193&lt;Y193,1,0)</f>
        <v>0</v>
      </c>
      <c r="L186" s="202"/>
      <c r="M186" s="438">
        <f>IF(X198&gt;Y198,1,0)</f>
        <v>0</v>
      </c>
      <c r="N186" s="439"/>
      <c r="O186" s="472"/>
      <c r="P186" s="438">
        <f>IF(X196&gt;Y196,1,0)</f>
        <v>0</v>
      </c>
      <c r="Q186" s="439"/>
      <c r="R186" s="440"/>
      <c r="S186" s="392">
        <f t="shared" ref="S186:S188" si="51">SUM(K186:Q186)</f>
        <v>0</v>
      </c>
      <c r="T186" s="393"/>
      <c r="U186" s="394">
        <f>IF(S186=0,0,IF(2&lt;IF(S186=S185,1,0)+IF(S186=S186,1,0)+IF(S186=S187,1,0)+IF(S186=S188,1,0),Y193+X196+X198-X193-Y196-Y198,IF(2=IF(S186=S185,1,0)+IF(S186=S186,1,0)+IF(S186=S187,1,0)+IF(S186=S188,1,0),"-","_")))</f>
        <v>0</v>
      </c>
      <c r="V186" s="393"/>
      <c r="W186" s="18">
        <f>IF(OR(U186=0,U186="-",U186="_"),U186,IF(2&lt;IF(U186=U185,1,0)+IF(U186=U186,1,0)+IF(U186=U187,1,0)+IF(U186=U188,1,0),O193+S193+W193+M196+Q196+U196+M198+Q198+U198-M193-Q193-U193-O196-S196-W196-O198-S198-W198,IF(2=IF(U186=U185,1,0)+IF(U186=U186,1,0)+IF(U186=U187,1,0)+IF(U186=U188,1,0),"-","_")))</f>
        <v>0</v>
      </c>
      <c r="X186" s="389">
        <f>IF(S186=0,0,IF(U186="-",IF(S186=S185,IF(Y193&lt;X193,"Verliezer","Winnaar"),IF(S186=S187,IF(X198&lt;Y198,"Verliezer","Winnaar"),IF(S186=S188,IF(X196&lt;Y196,"Verliezer","Winnaar")))),IF(W186="-",IF(U186=U185,IF(Y193&lt;X193,"Verliezer","Winnaar"),IF(U186=U187,IF(X198&lt;Y198,"Verliezer","Winnaar"),IF(U186=U188,IF(X196&lt;Y196,"Verliezer","Winnaar")))),"_")))</f>
        <v>0</v>
      </c>
      <c r="Y186" s="390"/>
      <c r="Z186" s="437"/>
      <c r="AA186" s="20"/>
      <c r="AB186" s="20"/>
      <c r="AC186" s="20"/>
    </row>
    <row r="187" spans="1:34" x14ac:dyDescent="0.3">
      <c r="B187" s="141">
        <v>3</v>
      </c>
      <c r="C187" s="6">
        <f>C21</f>
        <v>0</v>
      </c>
      <c r="D187" s="18" t="str">
        <f>IF(C187=0," ",VLOOKUP(C187,[1]Inschr!B$1:K$65536,3,FALSE))</f>
        <v xml:space="preserve"> </v>
      </c>
      <c r="E187" s="394" t="str">
        <f>IF(C187=0," ",VLOOKUP(C187,[1]Inschr!B$1:K$65536,4,FALSE))</f>
        <v xml:space="preserve"> </v>
      </c>
      <c r="F187" s="395"/>
      <c r="G187" s="393"/>
      <c r="H187" s="394">
        <f t="shared" si="50"/>
        <v>0</v>
      </c>
      <c r="I187" s="395"/>
      <c r="J187" s="393"/>
      <c r="K187" s="201">
        <f>IF(X195&lt;Y195,1,0)</f>
        <v>0</v>
      </c>
      <c r="L187" s="201">
        <f>IF(X198&lt;Y198,1,0)</f>
        <v>0</v>
      </c>
      <c r="M187" s="434"/>
      <c r="N187" s="435"/>
      <c r="O187" s="436"/>
      <c r="P187" s="438">
        <f>IF(X194&gt;Y194,1,0)</f>
        <v>0</v>
      </c>
      <c r="Q187" s="439"/>
      <c r="R187" s="440"/>
      <c r="S187" s="392">
        <f t="shared" si="51"/>
        <v>0</v>
      </c>
      <c r="T187" s="393"/>
      <c r="U187" s="394">
        <f>IF(S187=0,0,IF(2&lt;IF(S187=S185,1,0)+IF(S187=S186,1,0)+IF(S187=S187,1,0)+IF(S187=S188,1,0),X194+Y195+Y198-Y194-X195-X198,IF(2=IF(S187=S185,1,0)+IF(S187=S186,1,0)+IF(S187=S187,1,0)+IF(S187=S188,1,0),"-","_")))</f>
        <v>0</v>
      </c>
      <c r="V187" s="393"/>
      <c r="W187" s="18">
        <f>IF(OR(U187=0,U187="-",U187="_"),U187,IF(2&lt;IF(U187=U185,1,0)+IF(U187=U186,1,0)+IF(U187=U187,1,0)+IF(U187=U188,1,0),M194+Q194+U194+O195+S195+W195+O198+S198+W198-O194-S194-W194-M195-Q195-U195-M198-Q198-U198,IF(2=IF(U187=U185,1,0)+IF(U187=U186,1,0)+IF(U187=U187,1,0)+IF(U187=U188,1,0),"-","_")))</f>
        <v>0</v>
      </c>
      <c r="X187" s="389">
        <f>IF(S187=0,0,IF(U187="-",IF(S187=S185,IF(Y195&lt;X195,"Verliezer","Winnaar"),IF(S187=S186,IF(Y198&lt;X198,"Verliezer","Winnaar"),IF(S187=S188,IF(X194&lt;Y194,"Verliezer","Winnaar")))),IF(W187="-",IF(U187=U185,IF(Y195&lt;X195,"Verliezer","Winnaar"),IF(U187=U186,IF(Y198&lt;X198,"Verliezer","Winnaar"),IF(U187=U188,IF(X194&lt;Y194,"Verliezer","Winnaar")))),"_")))</f>
        <v>0</v>
      </c>
      <c r="Y187" s="390"/>
      <c r="Z187" s="437"/>
      <c r="AA187" s="20"/>
      <c r="AB187" s="20"/>
      <c r="AC187" s="20"/>
    </row>
    <row r="188" spans="1:34" ht="13.8" thickBot="1" x14ac:dyDescent="0.35">
      <c r="B188" s="141">
        <v>4</v>
      </c>
      <c r="C188" s="6">
        <f>C22</f>
        <v>0</v>
      </c>
      <c r="D188" s="18" t="str">
        <f>IF(C188=0," ",VLOOKUP(C188,[1]Inschr!B$1:K$65536,3,FALSE))</f>
        <v xml:space="preserve"> </v>
      </c>
      <c r="E188" s="394" t="str">
        <f>IF(C188=0," ",VLOOKUP(C188,[1]Inschr!B$1:K$65536,4,FALSE))</f>
        <v xml:space="preserve"> </v>
      </c>
      <c r="F188" s="395"/>
      <c r="G188" s="393"/>
      <c r="H188" s="394">
        <f t="shared" si="50"/>
        <v>0</v>
      </c>
      <c r="I188" s="395"/>
      <c r="J188" s="393"/>
      <c r="K188" s="201">
        <f>IF(X197&lt;Y197,1,0)</f>
        <v>0</v>
      </c>
      <c r="L188" s="201">
        <f>IF(X196&lt;Y196,1,0)</f>
        <v>0</v>
      </c>
      <c r="M188" s="438">
        <f>IF(X194&lt;Y194,1,0)</f>
        <v>0</v>
      </c>
      <c r="N188" s="439"/>
      <c r="O188" s="472"/>
      <c r="P188" s="484"/>
      <c r="Q188" s="485"/>
      <c r="R188" s="486"/>
      <c r="S188" s="429">
        <f t="shared" si="51"/>
        <v>0</v>
      </c>
      <c r="T188" s="473"/>
      <c r="U188" s="474">
        <f>IF(S188=0,0,IF(2&lt;IF(S188=S185,1,0)+IF(S188=S186,1,0)+IF(S188=S187,1,0)+IF(S188=S188,1,0),Y194+Y196+Y197-X194-X196-X197,IF(2=IF(S188=S185,1,0)+IF(S188=S186,1,0)+IF(S188=S187,1,0)+IF(S188=S188,1,0),"-","_")))</f>
        <v>0</v>
      </c>
      <c r="V188" s="473"/>
      <c r="W188" s="23">
        <f>IF(OR(U188=0,U188="-",U188="_"),U188,IF(2&lt;IF(U188=U185,1,0)+IF(U188=U186,1,0)+IF(U188=U187,1,0)+IF(U188=U188,1,0),O194+S194+W194+O196+S196+W196+O197+S197+W197-M194-Q194-U194-M196-Q196-U196-M197-Q197-U197,IF(2=IF(U188=U185,1,0)+IF(U188=U186,1,0)+IF(U188=U187,1,0)+IF(U188=U188,1,0),"-","_")))</f>
        <v>0</v>
      </c>
      <c r="X188" s="475">
        <f>IF(S188=0,0,IF(U188="-",IF(S188=S185,IF(Y197&lt;X197,"Verliezer","Winnaar"),IF(S188=S186,IF(Y196&lt;X196,"Verliezer","Winnaar"),IF(S188=S187,IF(Y194&lt;X194,"Verliezer","Winnaar")))),IF(W188="-",IF(U188=U185,IF(Y197&lt;X197,"Verliezer","Winnaar"),IF(U188=U186,IF(Y196&lt;X196,"Verliezer","Winnaar"),IF(U188=U187,IF(Y194&lt;X194,"Verliezer","Winnaar")))),"_")))</f>
        <v>0</v>
      </c>
      <c r="Y188" s="476"/>
      <c r="Z188" s="477"/>
      <c r="AA188" s="20"/>
      <c r="AB188" s="20"/>
      <c r="AC188" s="20"/>
    </row>
    <row r="189" spans="1:34" x14ac:dyDescent="0.3">
      <c r="B189" s="20"/>
      <c r="C189" s="3"/>
      <c r="D189" s="3"/>
      <c r="E189" s="3"/>
      <c r="F189" s="3"/>
      <c r="G189" s="24"/>
      <c r="H189" s="24"/>
      <c r="I189" s="24"/>
      <c r="J189" s="3"/>
      <c r="K189" s="3"/>
      <c r="L189" s="3"/>
      <c r="M189" s="3"/>
      <c r="N189" s="3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D189" s="20"/>
      <c r="AE189" s="20"/>
    </row>
    <row r="190" spans="1:34" x14ac:dyDescent="0.3">
      <c r="B190" s="20"/>
      <c r="C190" s="3"/>
      <c r="D190" s="3"/>
      <c r="E190" s="3"/>
      <c r="F190" s="3"/>
      <c r="G190" s="24"/>
      <c r="H190" s="24"/>
      <c r="I190" s="24"/>
      <c r="J190" s="3"/>
      <c r="K190" s="3"/>
      <c r="L190" s="3"/>
      <c r="M190" s="3"/>
      <c r="N190" s="3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D190" s="20"/>
      <c r="AE190" s="20"/>
    </row>
    <row r="191" spans="1:34" ht="21.75" customHeight="1" thickBot="1" x14ac:dyDescent="0.35">
      <c r="B191" s="20"/>
      <c r="C191" s="3"/>
      <c r="D191" s="3"/>
      <c r="E191" s="3"/>
      <c r="F191" s="3"/>
      <c r="G191" s="24"/>
      <c r="H191" s="24"/>
      <c r="I191" s="24"/>
      <c r="J191" s="3"/>
      <c r="K191" s="2" t="s">
        <v>14</v>
      </c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D191" s="20"/>
      <c r="AE191" s="20"/>
    </row>
    <row r="192" spans="1:34" ht="21.75" customHeight="1" x14ac:dyDescent="0.3">
      <c r="B192" s="20"/>
      <c r="C192" s="3"/>
      <c r="D192" s="3" t="s">
        <v>61</v>
      </c>
      <c r="E192" s="3"/>
      <c r="F192" s="3"/>
      <c r="G192" s="24"/>
      <c r="H192" s="24"/>
      <c r="I192" s="24"/>
      <c r="J192" s="3"/>
      <c r="K192" s="27" t="s">
        <v>15</v>
      </c>
      <c r="L192" s="31" t="s">
        <v>16</v>
      </c>
      <c r="M192" s="478" t="s">
        <v>19</v>
      </c>
      <c r="N192" s="479"/>
      <c r="O192" s="479"/>
      <c r="P192" s="480"/>
      <c r="Q192" s="481" t="s">
        <v>20</v>
      </c>
      <c r="R192" s="482"/>
      <c r="S192" s="482"/>
      <c r="T192" s="483"/>
      <c r="U192" s="481" t="s">
        <v>21</v>
      </c>
      <c r="V192" s="482"/>
      <c r="W192" s="483"/>
      <c r="X192" s="481" t="s">
        <v>22</v>
      </c>
      <c r="Y192" s="482"/>
      <c r="Z192" s="483"/>
      <c r="AA192" s="20"/>
      <c r="AD192" s="20"/>
      <c r="AE192" s="20"/>
    </row>
    <row r="193" spans="1:34" ht="21.75" customHeight="1" x14ac:dyDescent="0.25">
      <c r="B193" s="20"/>
      <c r="C193" s="141"/>
      <c r="D193" s="6" t="str">
        <f>IF(C193=0," ",VLOOKUP(C193,[1]Inschr!B$1:K$65536,3,FALSE))</f>
        <v xml:space="preserve"> </v>
      </c>
      <c r="E193" s="394" t="str">
        <f>IF(C193=0," ",VLOOKUP(C193,[1]Inschr!B$1:K$65536,4,FALSE))</f>
        <v xml:space="preserve"> </v>
      </c>
      <c r="F193" s="395"/>
      <c r="G193" s="393"/>
      <c r="H193" s="24"/>
      <c r="I193" s="24"/>
      <c r="J193" s="3"/>
      <c r="K193" s="27" t="s">
        <v>26</v>
      </c>
      <c r="L193" s="31" t="s">
        <v>26</v>
      </c>
      <c r="M193" s="445"/>
      <c r="N193" s="446"/>
      <c r="O193" s="447"/>
      <c r="P193" s="448"/>
      <c r="Q193" s="449"/>
      <c r="R193" s="450"/>
      <c r="S193" s="450"/>
      <c r="T193" s="451"/>
      <c r="U193" s="449"/>
      <c r="V193" s="450"/>
      <c r="W193" s="203"/>
      <c r="X193" s="32">
        <f>IF(M193&gt;O193,1,0)+IF(Q193&gt;S193,1,0)+IF(U193&gt;W193,1,0)</f>
        <v>0</v>
      </c>
      <c r="Y193" s="452">
        <f>IF(M193&lt;O193,1,0)+IF(Q193&lt;S193,1,0)+IF(U193&lt;W193,1,0)</f>
        <v>0</v>
      </c>
      <c r="Z193" s="453"/>
      <c r="AA193" s="20"/>
      <c r="AD193" s="20"/>
      <c r="AE193" s="20"/>
    </row>
    <row r="194" spans="1:34" ht="21.75" customHeight="1" x14ac:dyDescent="0.25">
      <c r="B194" s="20"/>
      <c r="C194" s="3"/>
      <c r="D194" s="3"/>
      <c r="E194" s="3"/>
      <c r="F194" s="3"/>
      <c r="G194" s="24"/>
      <c r="H194" s="24"/>
      <c r="I194" s="24"/>
      <c r="J194" s="3"/>
      <c r="K194" s="41"/>
      <c r="L194" s="31" t="s">
        <v>28</v>
      </c>
      <c r="M194" s="445"/>
      <c r="N194" s="446"/>
      <c r="O194" s="447"/>
      <c r="P194" s="448"/>
      <c r="Q194" s="449"/>
      <c r="R194" s="450"/>
      <c r="S194" s="450"/>
      <c r="T194" s="451"/>
      <c r="U194" s="449"/>
      <c r="V194" s="450"/>
      <c r="W194" s="203"/>
      <c r="X194" s="32">
        <f t="shared" ref="X194:X198" si="52">IF(M194&gt;O194,1,0)+IF(Q194&gt;S194,1,0)+IF(U194&gt;W194,1,0)</f>
        <v>0</v>
      </c>
      <c r="Y194" s="452">
        <f t="shared" ref="Y194:Y198" si="53">IF(M194&lt;O194,1,0)+IF(Q194&lt;S194,1,0)+IF(U194&lt;W194,1,0)</f>
        <v>0</v>
      </c>
      <c r="Z194" s="453"/>
      <c r="AA194" s="20"/>
      <c r="AD194" s="20"/>
      <c r="AE194" s="20"/>
    </row>
    <row r="195" spans="1:34" ht="21.75" customHeight="1" x14ac:dyDescent="0.25">
      <c r="B195" s="20"/>
      <c r="C195" s="3"/>
      <c r="D195" s="3"/>
      <c r="E195" s="3"/>
      <c r="F195" s="3"/>
      <c r="G195" s="24"/>
      <c r="H195" s="24"/>
      <c r="I195" s="24"/>
      <c r="J195" s="3"/>
      <c r="K195" s="27" t="s">
        <v>31</v>
      </c>
      <c r="L195" s="31" t="s">
        <v>31</v>
      </c>
      <c r="M195" s="445"/>
      <c r="N195" s="446"/>
      <c r="O195" s="447"/>
      <c r="P195" s="448"/>
      <c r="Q195" s="449"/>
      <c r="R195" s="450"/>
      <c r="S195" s="450"/>
      <c r="T195" s="451"/>
      <c r="U195" s="449"/>
      <c r="V195" s="450"/>
      <c r="W195" s="203"/>
      <c r="X195" s="32">
        <f t="shared" si="52"/>
        <v>0</v>
      </c>
      <c r="Y195" s="452">
        <f t="shared" si="53"/>
        <v>0</v>
      </c>
      <c r="Z195" s="453"/>
      <c r="AA195" s="20"/>
      <c r="AD195" s="20"/>
      <c r="AE195" s="20"/>
    </row>
    <row r="196" spans="1:34" ht="21.75" customHeight="1" x14ac:dyDescent="0.25">
      <c r="B196" s="20"/>
      <c r="C196" s="3"/>
      <c r="D196" s="3"/>
      <c r="E196" s="3"/>
      <c r="F196" s="3"/>
      <c r="G196" s="24"/>
      <c r="H196" s="24"/>
      <c r="I196" s="24"/>
      <c r="J196" s="3"/>
      <c r="K196" s="41"/>
      <c r="L196" s="31" t="s">
        <v>32</v>
      </c>
      <c r="M196" s="445"/>
      <c r="N196" s="446"/>
      <c r="O196" s="447"/>
      <c r="P196" s="448"/>
      <c r="Q196" s="449"/>
      <c r="R196" s="450"/>
      <c r="S196" s="450"/>
      <c r="T196" s="451"/>
      <c r="U196" s="449"/>
      <c r="V196" s="450"/>
      <c r="W196" s="203"/>
      <c r="X196" s="32">
        <f t="shared" si="52"/>
        <v>0</v>
      </c>
      <c r="Y196" s="452">
        <f t="shared" si="53"/>
        <v>0</v>
      </c>
      <c r="Z196" s="453"/>
      <c r="AA196" s="20"/>
      <c r="AD196" s="20"/>
      <c r="AE196" s="20"/>
    </row>
    <row r="197" spans="1:34" ht="21.75" customHeight="1" x14ac:dyDescent="0.25">
      <c r="B197" s="39"/>
      <c r="C197" s="3"/>
      <c r="D197" s="3"/>
      <c r="E197" s="3"/>
      <c r="F197" s="3"/>
      <c r="G197" s="24"/>
      <c r="H197" s="24"/>
      <c r="I197" s="24"/>
      <c r="J197" s="3"/>
      <c r="K197" s="3"/>
      <c r="L197" s="31" t="s">
        <v>35</v>
      </c>
      <c r="M197" s="445"/>
      <c r="N197" s="446"/>
      <c r="O197" s="447"/>
      <c r="P197" s="448"/>
      <c r="Q197" s="449"/>
      <c r="R197" s="450"/>
      <c r="S197" s="450"/>
      <c r="T197" s="451"/>
      <c r="U197" s="449"/>
      <c r="V197" s="450"/>
      <c r="W197" s="203"/>
      <c r="X197" s="32">
        <f t="shared" si="52"/>
        <v>0</v>
      </c>
      <c r="Y197" s="452">
        <f t="shared" si="53"/>
        <v>0</v>
      </c>
      <c r="Z197" s="453"/>
      <c r="AA197" s="20"/>
      <c r="AD197" s="20"/>
      <c r="AE197" s="20"/>
    </row>
    <row r="198" spans="1:34" ht="21.75" customHeight="1" thickBot="1" x14ac:dyDescent="0.3">
      <c r="B198" s="20"/>
      <c r="C198" s="3"/>
      <c r="D198" s="3"/>
      <c r="E198" s="3"/>
      <c r="F198" s="3"/>
      <c r="G198" s="24"/>
      <c r="H198" s="24"/>
      <c r="I198" s="24"/>
      <c r="J198" s="3"/>
      <c r="K198" s="27" t="s">
        <v>37</v>
      </c>
      <c r="L198" s="31" t="s">
        <v>37</v>
      </c>
      <c r="M198" s="454"/>
      <c r="N198" s="455"/>
      <c r="O198" s="425"/>
      <c r="P198" s="426"/>
      <c r="Q198" s="427"/>
      <c r="R198" s="428"/>
      <c r="S198" s="428"/>
      <c r="T198" s="487"/>
      <c r="U198" s="427"/>
      <c r="V198" s="428"/>
      <c r="W198" s="204"/>
      <c r="X198" s="42">
        <f t="shared" si="52"/>
        <v>0</v>
      </c>
      <c r="Y198" s="488">
        <f t="shared" si="53"/>
        <v>0</v>
      </c>
      <c r="Z198" s="489"/>
      <c r="AA198" s="20"/>
      <c r="AD198" s="20"/>
      <c r="AE198" s="20"/>
    </row>
    <row r="199" spans="1:34" ht="21.75" customHeight="1" x14ac:dyDescent="0.3">
      <c r="B199" s="20"/>
      <c r="C199" s="3"/>
      <c r="D199" s="3"/>
      <c r="E199" s="3"/>
      <c r="F199" s="3"/>
      <c r="G199" s="24"/>
      <c r="H199" s="24"/>
      <c r="I199" s="24"/>
      <c r="J199" s="3"/>
      <c r="K199" s="41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D199" s="20"/>
      <c r="AE199" s="20"/>
    </row>
    <row r="200" spans="1:34" ht="21.75" customHeight="1" x14ac:dyDescent="0.3">
      <c r="B200" s="39"/>
      <c r="C200" s="3"/>
      <c r="D200" s="3"/>
      <c r="E200" s="3"/>
      <c r="F200" s="3"/>
      <c r="G200" s="24"/>
      <c r="H200" s="24"/>
      <c r="I200" s="24"/>
      <c r="J200" s="3"/>
      <c r="K200" s="3"/>
      <c r="L200" s="195"/>
      <c r="M200" s="195"/>
      <c r="N200" s="195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D200" s="20"/>
      <c r="AE200" s="20"/>
    </row>
    <row r="201" spans="1:34" ht="21.75" customHeight="1" x14ac:dyDescent="0.3">
      <c r="B201" s="20"/>
      <c r="C201" s="3"/>
      <c r="D201" s="3"/>
      <c r="E201" s="3"/>
      <c r="F201" s="3"/>
      <c r="G201" s="24"/>
      <c r="H201" s="24"/>
      <c r="I201" s="24"/>
      <c r="J201" s="3"/>
      <c r="K201" s="212"/>
      <c r="L201" s="195"/>
      <c r="M201" s="195"/>
      <c r="N201" s="195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D201" s="20"/>
      <c r="AE201" s="20"/>
    </row>
    <row r="202" spans="1:34" x14ac:dyDescent="0.3">
      <c r="C202" s="212"/>
    </row>
    <row r="203" spans="1:34" x14ac:dyDescent="0.3">
      <c r="C203" s="212"/>
    </row>
    <row r="204" spans="1:34" x14ac:dyDescent="0.3">
      <c r="B204" s="132"/>
      <c r="C204" s="136"/>
      <c r="D204" s="136"/>
      <c r="E204" s="136"/>
      <c r="F204" s="136"/>
      <c r="G204" s="136"/>
      <c r="H204" s="136"/>
      <c r="I204" s="136"/>
    </row>
    <row r="205" spans="1:34" ht="13.5" customHeight="1" thickBot="1" x14ac:dyDescent="0.35">
      <c r="A205" s="1" t="s">
        <v>0</v>
      </c>
      <c r="B205" s="2" t="s">
        <v>1</v>
      </c>
      <c r="C205" s="136"/>
      <c r="D205" s="151"/>
      <c r="E205" s="151"/>
      <c r="F205" s="151"/>
      <c r="G205" s="151" t="str">
        <f>IF($G$1=0," ",$G$1)</f>
        <v xml:space="preserve"> </v>
      </c>
      <c r="H205" s="151"/>
      <c r="I205" s="151"/>
      <c r="J205" s="136"/>
      <c r="K205" s="136"/>
      <c r="L205" s="3" t="s">
        <v>2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</row>
    <row r="206" spans="1:34" ht="12.75" customHeight="1" thickTop="1" x14ac:dyDescent="0.25">
      <c r="A206" s="131"/>
      <c r="B206" s="878" t="s">
        <v>81</v>
      </c>
      <c r="C206" s="2"/>
      <c r="D206" s="3"/>
      <c r="E206" s="3"/>
      <c r="F206" s="3"/>
      <c r="G206" s="24"/>
      <c r="H206" s="24"/>
      <c r="I206" s="24"/>
      <c r="J206" s="3"/>
      <c r="K206" s="3"/>
      <c r="L206" s="3"/>
      <c r="M206" s="3"/>
      <c r="N206" s="3"/>
      <c r="O206" s="20"/>
      <c r="P206" s="20"/>
      <c r="Q206" s="20"/>
      <c r="R206" s="20"/>
      <c r="S206" s="20"/>
      <c r="T206" s="20"/>
      <c r="U206" s="26"/>
      <c r="V206" s="26"/>
      <c r="W206" s="20"/>
      <c r="X206" s="20"/>
      <c r="Y206" s="20"/>
      <c r="Z206" s="20"/>
      <c r="AA206" s="414" t="str">
        <f>IF($W$1=0," ",$W$1)</f>
        <v xml:space="preserve"> </v>
      </c>
      <c r="AB206" s="415"/>
      <c r="AC206" s="416"/>
      <c r="AD206" s="383" t="s">
        <v>3</v>
      </c>
      <c r="AE206" s="384"/>
      <c r="AF206" s="384"/>
      <c r="AG206" s="375">
        <v>6</v>
      </c>
      <c r="AH206" s="376"/>
    </row>
    <row r="207" spans="1:34" ht="12.75" customHeight="1" x14ac:dyDescent="0.25">
      <c r="A207" s="131"/>
      <c r="B207" s="878" t="s">
        <v>82</v>
      </c>
      <c r="C207" s="2"/>
      <c r="D207" s="3"/>
      <c r="E207" s="3"/>
      <c r="F207" s="3"/>
      <c r="G207" s="24"/>
      <c r="H207" s="24"/>
      <c r="I207" s="24"/>
      <c r="J207" s="3"/>
      <c r="K207" s="3"/>
      <c r="L207" s="3"/>
      <c r="M207" s="3"/>
      <c r="N207" s="3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417"/>
      <c r="AB207" s="418"/>
      <c r="AC207" s="419"/>
      <c r="AD207" s="385"/>
      <c r="AE207" s="386"/>
      <c r="AF207" s="386"/>
      <c r="AG207" s="377"/>
      <c r="AH207" s="378"/>
    </row>
    <row r="208" spans="1:34" ht="13.5" customHeight="1" x14ac:dyDescent="0.25">
      <c r="B208" s="878" t="s">
        <v>83</v>
      </c>
      <c r="C208" s="2"/>
      <c r="D208" s="3"/>
      <c r="E208" s="3"/>
      <c r="F208" s="3"/>
      <c r="G208" s="24"/>
      <c r="H208" s="24"/>
      <c r="I208" s="24"/>
      <c r="J208" s="3"/>
      <c r="K208" s="3"/>
      <c r="L208" s="3"/>
      <c r="M208" s="3"/>
      <c r="N208" s="3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417"/>
      <c r="AB208" s="418"/>
      <c r="AC208" s="419"/>
      <c r="AD208" s="385"/>
      <c r="AE208" s="386"/>
      <c r="AF208" s="386"/>
      <c r="AG208" s="377"/>
      <c r="AH208" s="378"/>
    </row>
    <row r="209" spans="2:34" ht="13.2" customHeight="1" thickBot="1" x14ac:dyDescent="0.35">
      <c r="B209" s="20"/>
      <c r="C209" s="3"/>
      <c r="D209" s="3"/>
      <c r="E209" s="3"/>
      <c r="F209" s="3"/>
      <c r="G209" s="24"/>
      <c r="H209" s="24"/>
      <c r="I209" s="24"/>
      <c r="J209" s="3"/>
      <c r="K209" s="3"/>
      <c r="L209" s="3"/>
      <c r="M209" s="3"/>
      <c r="N209" s="3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417"/>
      <c r="AB209" s="418"/>
      <c r="AC209" s="419"/>
      <c r="AD209" s="385" t="s">
        <v>4</v>
      </c>
      <c r="AE209" s="386"/>
      <c r="AF209" s="386"/>
      <c r="AG209" s="379" t="str">
        <f>IF($L$25=0,"",$L$25)</f>
        <v/>
      </c>
      <c r="AH209" s="380"/>
    </row>
    <row r="210" spans="2:34" ht="13.8" customHeight="1" x14ac:dyDescent="0.3">
      <c r="B210" s="141" t="s">
        <v>5</v>
      </c>
      <c r="C210" s="6" t="s">
        <v>6</v>
      </c>
      <c r="D210" s="18" t="s">
        <v>7</v>
      </c>
      <c r="E210" s="394" t="s">
        <v>8</v>
      </c>
      <c r="F210" s="395"/>
      <c r="G210" s="393"/>
      <c r="H210" s="394" t="s">
        <v>9</v>
      </c>
      <c r="I210" s="395"/>
      <c r="J210" s="393"/>
      <c r="K210" s="18">
        <v>1</v>
      </c>
      <c r="L210" s="18">
        <v>2</v>
      </c>
      <c r="M210" s="394">
        <v>3</v>
      </c>
      <c r="N210" s="395"/>
      <c r="O210" s="393"/>
      <c r="P210" s="394">
        <v>4</v>
      </c>
      <c r="Q210" s="395"/>
      <c r="R210" s="396"/>
      <c r="S210" s="399" t="s">
        <v>10</v>
      </c>
      <c r="T210" s="423"/>
      <c r="U210" s="422" t="s">
        <v>11</v>
      </c>
      <c r="V210" s="423"/>
      <c r="W210" s="155" t="s">
        <v>12</v>
      </c>
      <c r="X210" s="422" t="s">
        <v>13</v>
      </c>
      <c r="Y210" s="400"/>
      <c r="Z210" s="424"/>
      <c r="AA210" s="418"/>
      <c r="AB210" s="418"/>
      <c r="AC210" s="419"/>
      <c r="AD210" s="385"/>
      <c r="AE210" s="386"/>
      <c r="AF210" s="386"/>
      <c r="AG210" s="379"/>
      <c r="AH210" s="380"/>
    </row>
    <row r="211" spans="2:34" ht="13.8" thickBot="1" x14ac:dyDescent="0.35">
      <c r="B211" s="141">
        <v>1</v>
      </c>
      <c r="C211" s="6">
        <f>C23</f>
        <v>0</v>
      </c>
      <c r="D211" s="18" t="str">
        <f>IF(C211=0," ",VLOOKUP(C211,[1]Inschr!B$1:K$65536,3,FALSE))</f>
        <v xml:space="preserve"> </v>
      </c>
      <c r="E211" s="394" t="str">
        <f>IF(C211=0," ",VLOOKUP(C211,[1]Inschr!B$1:K$65536,4,FALSE))</f>
        <v xml:space="preserve"> </v>
      </c>
      <c r="F211" s="395"/>
      <c r="G211" s="393"/>
      <c r="H211" s="394">
        <f>S211*2</f>
        <v>0</v>
      </c>
      <c r="I211" s="395"/>
      <c r="J211" s="393"/>
      <c r="K211" s="202"/>
      <c r="L211" s="201">
        <f>IF(X219&gt;Y219,1,0)</f>
        <v>0</v>
      </c>
      <c r="M211" s="438">
        <f>IF(X221&gt;Y221,1,0)</f>
        <v>0</v>
      </c>
      <c r="N211" s="439"/>
      <c r="O211" s="472"/>
      <c r="P211" s="438">
        <f>IF(X223&gt;Y223,1,0)</f>
        <v>0</v>
      </c>
      <c r="Q211" s="439"/>
      <c r="R211" s="440"/>
      <c r="S211" s="392">
        <f>SUM(K211:Q211)</f>
        <v>0</v>
      </c>
      <c r="T211" s="393"/>
      <c r="U211" s="394">
        <f>IF(S211=0,0,IF(2&lt;IF(S211=S211,1,0)+IF(S211=S212,1,0)+IF(S211=S213,1,0)+IF(S211=S214,1,0),X219+X221+X223-Y219-Y221-Y223,IF(2=IF(S211=S211,1,0)+IF(S211=S212,1,0)+IF(S211=S213,1,0)+IF(S211=S214,1,0),"-","_")))</f>
        <v>0</v>
      </c>
      <c r="V211" s="393"/>
      <c r="W211" s="18">
        <f>IF(OR(U211=0,U211="-",U211="_"),U211,IF(2&lt;IF(U211=U211,1,0)+IF(U211=U212,1,0)+IF(U211=U213,1,0)+IF(U211=U214,1,0),M219+Q219+U219+M221+Q221+U221+M223+Q223+U223-O219-S219-W219-O221-S221-W221-O223-S223-W223,IF(2=IF(U211=U211,1,0)+IF(U211=U212,1,0)+IF(U211=U213,1,0)+IF(U211=U214,1,0),"-","_")))</f>
        <v>0</v>
      </c>
      <c r="X211" s="389">
        <f>IF(S211=0,0,IF(U211="-",IF(S211=S212,IF(X219&lt;Y219,"Verliezer","Winnaar"),IF(S211=S213,IF(X221&lt;Y221,"Verliezer","Winnaar"),IF(S211=S214,IF(X223&lt;Y223,"Verliezer","Winnaar")))),IF(W211="-",IF(U211=U212,IF(X219&lt;Y219,"Verliezer","Winnaar"),IF(U211=U213,IF(X221&lt;Y221,"Verliezer","Winnaar"),IF(U211=U214,IF(X223&lt;Y223,"Verliezer","Winnaar")))),"_")))</f>
        <v>0</v>
      </c>
      <c r="Y211" s="390"/>
      <c r="Z211" s="391"/>
      <c r="AA211" s="420"/>
      <c r="AB211" s="420"/>
      <c r="AC211" s="421"/>
      <c r="AD211" s="387"/>
      <c r="AE211" s="388"/>
      <c r="AF211" s="388"/>
      <c r="AG211" s="381"/>
      <c r="AH211" s="382"/>
    </row>
    <row r="212" spans="2:34" ht="13.8" thickTop="1" x14ac:dyDescent="0.3">
      <c r="B212" s="141">
        <v>2</v>
      </c>
      <c r="C212" s="6">
        <f>C24</f>
        <v>0</v>
      </c>
      <c r="D212" s="18" t="str">
        <f>IF(C212=0," ",VLOOKUP(C212,[1]Inschr!B$1:K$65536,3,FALSE))</f>
        <v xml:space="preserve"> </v>
      </c>
      <c r="E212" s="394" t="str">
        <f>IF(C212=0," ",VLOOKUP(C212,[1]Inschr!B$1:K$65536,4,FALSE))</f>
        <v xml:space="preserve"> </v>
      </c>
      <c r="F212" s="395"/>
      <c r="G212" s="393"/>
      <c r="H212" s="394">
        <f t="shared" ref="H212:H214" si="54">S212*2</f>
        <v>0</v>
      </c>
      <c r="I212" s="395"/>
      <c r="J212" s="393"/>
      <c r="K212" s="201">
        <f>IF(X219&lt;Y219,1,0)</f>
        <v>0</v>
      </c>
      <c r="L212" s="202"/>
      <c r="M212" s="438">
        <f>IF(X224&gt;Y224,1,0)</f>
        <v>0</v>
      </c>
      <c r="N212" s="439"/>
      <c r="O212" s="472"/>
      <c r="P212" s="438">
        <f>IF(X222&gt;Y222,1,0)</f>
        <v>0</v>
      </c>
      <c r="Q212" s="439"/>
      <c r="R212" s="440"/>
      <c r="S212" s="392">
        <f t="shared" ref="S212:S214" si="55">SUM(K212:Q212)</f>
        <v>0</v>
      </c>
      <c r="T212" s="393"/>
      <c r="U212" s="394">
        <f>IF(S212=0,0,IF(2&lt;IF(S212=S211,1,0)+IF(S212=S212,1,0)+IF(S212=S213,1,0)+IF(S212=S214,1,0),Y219+X222+X224-X219-Y222-Y224,IF(2=IF(S212=S211,1,0)+IF(S212=S212,1,0)+IF(S212=S213,1,0)+IF(S212=S214,1,0),"-","_")))</f>
        <v>0</v>
      </c>
      <c r="V212" s="393"/>
      <c r="W212" s="18">
        <f>IF(OR(U212=0,U212="-",U212="_"),U212,IF(2&lt;IF(U212=U211,1,0)+IF(U212=U212,1,0)+IF(U212=U213,1,0)+IF(U212=U214,1,0),O219+S219+W219+M222+Q222+U222+M224+Q224+U224-M219-Q219-U219-O222-S222-W222-O224-S224-W224,IF(2=IF(U212=U211,1,0)+IF(U212=U212,1,0)+IF(U212=U213,1,0)+IF(U212=U214,1,0),"-","_")))</f>
        <v>0</v>
      </c>
      <c r="X212" s="389">
        <f>IF(S212=0,0,IF(U212="-",IF(S212=S211,IF(Y219&lt;X219,"Verliezer","Winnaar"),IF(S212=S213,IF(X224&lt;Y224,"Verliezer","Winnaar"),IF(S212=S214,IF(X222&lt;Y222,"Verliezer","Winnaar")))),IF(W212="-",IF(U212=U211,IF(Y219&lt;X219,"Verliezer","Winnaar"),IF(U212=U213,IF(X224&lt;Y224,"Verliezer","Winnaar"),IF(U212=U214,IF(X222&lt;Y222,"Verliezer","Winnaar")))),"_")))</f>
        <v>0</v>
      </c>
      <c r="Y212" s="390"/>
      <c r="Z212" s="437"/>
      <c r="AA212" s="20"/>
      <c r="AB212" s="20"/>
      <c r="AC212" s="20"/>
    </row>
    <row r="213" spans="2:34" x14ac:dyDescent="0.3">
      <c r="B213" s="141">
        <v>3</v>
      </c>
      <c r="C213" s="6">
        <f>C25</f>
        <v>0</v>
      </c>
      <c r="D213" s="18" t="str">
        <f>IF(C213=0," ",VLOOKUP(C213,[1]Inschr!B$1:K$65536,3,FALSE))</f>
        <v xml:space="preserve"> </v>
      </c>
      <c r="E213" s="394" t="str">
        <f>IF(C213=0," ",VLOOKUP(C213,[1]Inschr!B$1:K$65536,4,FALSE))</f>
        <v xml:space="preserve"> </v>
      </c>
      <c r="F213" s="395"/>
      <c r="G213" s="393"/>
      <c r="H213" s="394">
        <f t="shared" si="54"/>
        <v>0</v>
      </c>
      <c r="I213" s="395"/>
      <c r="J213" s="393"/>
      <c r="K213" s="201">
        <f>IF(X221&lt;Y221,1,0)</f>
        <v>0</v>
      </c>
      <c r="L213" s="201">
        <f>IF(X224&lt;Y224,1,0)</f>
        <v>0</v>
      </c>
      <c r="M213" s="434"/>
      <c r="N213" s="435"/>
      <c r="O213" s="436"/>
      <c r="P213" s="438">
        <f>IF(X220&gt;Y220,1,0)</f>
        <v>0</v>
      </c>
      <c r="Q213" s="439"/>
      <c r="R213" s="440"/>
      <c r="S213" s="392">
        <f t="shared" si="55"/>
        <v>0</v>
      </c>
      <c r="T213" s="393"/>
      <c r="U213" s="394">
        <f>IF(S213=0,0,IF(2&lt;IF(S213=S211,1,0)+IF(S213=S212,1,0)+IF(S213=S213,1,0)+IF(S213=S214,1,0),X220+Y221+Y224-Y220-X221-X224,IF(2=IF(S213=S211,1,0)+IF(S213=S212,1,0)+IF(S213=S213,1,0)+IF(S213=S214,1,0),"-","_")))</f>
        <v>0</v>
      </c>
      <c r="V213" s="393"/>
      <c r="W213" s="18">
        <f>IF(OR(U213=0,U213="-",U213="_"),U213,IF(2&lt;IF(U213=U211,1,0)+IF(U213=U212,1,0)+IF(U213=U213,1,0)+IF(U213=U214,1,0),M220+Q220+U220+O221+S221+W221+O224+S224+W224-O220-S220-W220-M221-Q221-U221-M224-Q224-U224,IF(2=IF(U213=U211,1,0)+IF(U213=U212,1,0)+IF(U213=U213,1,0)+IF(U213=U214,1,0),"-","_")))</f>
        <v>0</v>
      </c>
      <c r="X213" s="389">
        <f>IF(S213=0,0,IF(U213="-",IF(S213=S211,IF(Y221&lt;X221,"Verliezer","Winnaar"),IF(S213=S212,IF(Y224&lt;X224,"Verliezer","Winnaar"),IF(S213=S214,IF(X220&lt;Y220,"Verliezer","Winnaar")))),IF(W213="-",IF(U213=U211,IF(Y221&lt;X221,"Verliezer","Winnaar"),IF(U213=U212,IF(Y224&lt;X224,"Verliezer","Winnaar"),IF(U213=U214,IF(X220&lt;Y220,"Verliezer","Winnaar")))),"_")))</f>
        <v>0</v>
      </c>
      <c r="Y213" s="390"/>
      <c r="Z213" s="437"/>
      <c r="AA213" s="20"/>
      <c r="AB213" s="20"/>
      <c r="AC213" s="20"/>
    </row>
    <row r="214" spans="2:34" ht="13.8" thickBot="1" x14ac:dyDescent="0.35">
      <c r="B214" s="141">
        <v>4</v>
      </c>
      <c r="C214" s="6">
        <f>C26</f>
        <v>0</v>
      </c>
      <c r="D214" s="18" t="str">
        <f>IF(C214=0," ",VLOOKUP(C214,[1]Inschr!B$1:K$65536,3,FALSE))</f>
        <v xml:space="preserve"> </v>
      </c>
      <c r="E214" s="394" t="str">
        <f>IF(C214=0," ",VLOOKUP(C214,[1]Inschr!B$1:K$65536,4,FALSE))</f>
        <v xml:space="preserve"> </v>
      </c>
      <c r="F214" s="395"/>
      <c r="G214" s="393"/>
      <c r="H214" s="394">
        <f t="shared" si="54"/>
        <v>0</v>
      </c>
      <c r="I214" s="395"/>
      <c r="J214" s="393"/>
      <c r="K214" s="201">
        <f>IF(X223&lt;Y223,1,0)</f>
        <v>0</v>
      </c>
      <c r="L214" s="201">
        <f>IF(X222&lt;Y222,1,0)</f>
        <v>0</v>
      </c>
      <c r="M214" s="438">
        <f>IF(X220&lt;Y220,1,0)</f>
        <v>0</v>
      </c>
      <c r="N214" s="439"/>
      <c r="O214" s="472"/>
      <c r="P214" s="484"/>
      <c r="Q214" s="485"/>
      <c r="R214" s="486"/>
      <c r="S214" s="429">
        <f t="shared" si="55"/>
        <v>0</v>
      </c>
      <c r="T214" s="473"/>
      <c r="U214" s="474">
        <f>IF(S214=0,0,IF(2&lt;IF(S214=S211,1,0)+IF(S214=S212,1,0)+IF(S214=S213,1,0)+IF(S214=S214,1,0),Y220+Y222+Y223-X220-X222-X223,IF(2=IF(S214=S211,1,0)+IF(S214=S212,1,0)+IF(S214=S213,1,0)+IF(S214=S214,1,0),"-","_")))</f>
        <v>0</v>
      </c>
      <c r="V214" s="473"/>
      <c r="W214" s="23">
        <f>IF(OR(U214=0,U214="-",U214="_"),U214,IF(2&lt;IF(U214=U211,1,0)+IF(U214=U212,1,0)+IF(U214=U213,1,0)+IF(U214=U214,1,0),O220+S220+W220+O222+S222+W222+O223+S223+W223-M220-Q220-U220-M222-Q222-U222-M223-Q223-U223,IF(2=IF(U214=U211,1,0)+IF(U214=U212,1,0)+IF(U214=U213,1,0)+IF(U214=U214,1,0),"-","_")))</f>
        <v>0</v>
      </c>
      <c r="X214" s="475">
        <f>IF(S214=0,0,IF(U214="-",IF(S214=S211,IF(Y223&lt;X223,"Verliezer","Winnaar"),IF(S214=S212,IF(Y222&lt;X222,"Verliezer","Winnaar"),IF(S214=S213,IF(Y220&lt;X220,"Verliezer","Winnaar")))),IF(W214="-",IF(U214=U211,IF(Y223&lt;X223,"Verliezer","Winnaar"),IF(U214=U212,IF(Y222&lt;X222,"Verliezer","Winnaar"),IF(U214=U213,IF(Y220&lt;X220,"Verliezer","Winnaar")))),"_")))</f>
        <v>0</v>
      </c>
      <c r="Y214" s="476"/>
      <c r="Z214" s="477"/>
      <c r="AA214" s="20"/>
      <c r="AB214" s="20"/>
      <c r="AC214" s="20"/>
    </row>
    <row r="215" spans="2:34" x14ac:dyDescent="0.3">
      <c r="B215" s="20"/>
      <c r="C215" s="3"/>
      <c r="D215" s="3"/>
      <c r="E215" s="3"/>
      <c r="F215" s="3"/>
      <c r="G215" s="24"/>
      <c r="H215" s="24"/>
      <c r="I215" s="24"/>
      <c r="J215" s="3"/>
      <c r="K215" s="3"/>
      <c r="L215" s="3"/>
      <c r="M215" s="3"/>
      <c r="N215" s="3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D215" s="20"/>
      <c r="AE215" s="20"/>
    </row>
    <row r="216" spans="2:34" x14ac:dyDescent="0.3">
      <c r="B216" s="20"/>
      <c r="C216" s="3"/>
      <c r="D216" s="3"/>
      <c r="E216" s="3"/>
      <c r="F216" s="3"/>
      <c r="G216" s="24"/>
      <c r="H216" s="24"/>
      <c r="I216" s="24"/>
      <c r="J216" s="3"/>
      <c r="K216" s="3"/>
      <c r="L216" s="3"/>
      <c r="M216" s="3"/>
      <c r="N216" s="3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D216" s="20"/>
      <c r="AE216" s="20"/>
    </row>
    <row r="217" spans="2:34" ht="21.75" customHeight="1" thickBot="1" x14ac:dyDescent="0.35">
      <c r="B217" s="20"/>
      <c r="C217" s="3"/>
      <c r="D217" s="3"/>
      <c r="E217" s="3"/>
      <c r="F217" s="3"/>
      <c r="G217" s="24"/>
      <c r="H217" s="24"/>
      <c r="I217" s="24"/>
      <c r="J217" s="3"/>
      <c r="K217" s="2" t="s">
        <v>14</v>
      </c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D217" s="20"/>
      <c r="AE217" s="20"/>
    </row>
    <row r="218" spans="2:34" ht="21.75" customHeight="1" x14ac:dyDescent="0.3">
      <c r="B218" s="20"/>
      <c r="C218" s="3"/>
      <c r="D218" s="3" t="s">
        <v>62</v>
      </c>
      <c r="E218" s="3"/>
      <c r="F218" s="3"/>
      <c r="G218" s="24"/>
      <c r="H218" s="24"/>
      <c r="I218" s="24"/>
      <c r="J218" s="3"/>
      <c r="K218" s="27" t="s">
        <v>15</v>
      </c>
      <c r="L218" s="31" t="s">
        <v>16</v>
      </c>
      <c r="M218" s="478" t="s">
        <v>19</v>
      </c>
      <c r="N218" s="479"/>
      <c r="O218" s="479"/>
      <c r="P218" s="480"/>
      <c r="Q218" s="481" t="s">
        <v>20</v>
      </c>
      <c r="R218" s="482"/>
      <c r="S218" s="482"/>
      <c r="T218" s="483"/>
      <c r="U218" s="481" t="s">
        <v>21</v>
      </c>
      <c r="V218" s="482"/>
      <c r="W218" s="483"/>
      <c r="X218" s="481" t="s">
        <v>22</v>
      </c>
      <c r="Y218" s="482"/>
      <c r="Z218" s="483"/>
      <c r="AA218" s="20"/>
      <c r="AD218" s="20"/>
      <c r="AE218" s="20"/>
    </row>
    <row r="219" spans="2:34" ht="21.75" customHeight="1" x14ac:dyDescent="0.25">
      <c r="B219" s="20"/>
      <c r="C219" s="141"/>
      <c r="D219" s="6" t="str">
        <f>IF(C219=0," ",VLOOKUP(C219,[1]Inschr!B$1:K$65536,3,FALSE))</f>
        <v xml:space="preserve"> </v>
      </c>
      <c r="E219" s="394" t="str">
        <f>IF(C219=0," ",VLOOKUP(C219,[1]Inschr!B$1:K$65536,4,FALSE))</f>
        <v xml:space="preserve"> </v>
      </c>
      <c r="F219" s="395"/>
      <c r="G219" s="393"/>
      <c r="H219" s="24"/>
      <c r="I219" s="24"/>
      <c r="J219" s="3"/>
      <c r="K219" s="27" t="s">
        <v>26</v>
      </c>
      <c r="L219" s="31" t="s">
        <v>26</v>
      </c>
      <c r="M219" s="445"/>
      <c r="N219" s="446"/>
      <c r="O219" s="447"/>
      <c r="P219" s="448"/>
      <c r="Q219" s="449"/>
      <c r="R219" s="450"/>
      <c r="S219" s="450"/>
      <c r="T219" s="451"/>
      <c r="U219" s="449"/>
      <c r="V219" s="450"/>
      <c r="W219" s="203"/>
      <c r="X219" s="32">
        <f>IF(M219&gt;O219,1,0)+IF(Q219&gt;S219,1,0)+IF(U219&gt;W219,1,0)</f>
        <v>0</v>
      </c>
      <c r="Y219" s="452">
        <f>IF(M219&lt;O219,1,0)+IF(Q219&lt;S219,1,0)+IF(U219&lt;W219,1,0)</f>
        <v>0</v>
      </c>
      <c r="Z219" s="453"/>
      <c r="AA219" s="20"/>
      <c r="AD219" s="20"/>
      <c r="AE219" s="20"/>
    </row>
    <row r="220" spans="2:34" ht="21.75" customHeight="1" x14ac:dyDescent="0.25">
      <c r="B220" s="20"/>
      <c r="C220" s="3"/>
      <c r="D220" s="3"/>
      <c r="E220" s="3"/>
      <c r="F220" s="3"/>
      <c r="G220" s="24"/>
      <c r="H220" s="24"/>
      <c r="I220" s="24"/>
      <c r="J220" s="3"/>
      <c r="K220" s="41"/>
      <c r="L220" s="31" t="s">
        <v>28</v>
      </c>
      <c r="M220" s="445"/>
      <c r="N220" s="446"/>
      <c r="O220" s="447"/>
      <c r="P220" s="448"/>
      <c r="Q220" s="449"/>
      <c r="R220" s="450"/>
      <c r="S220" s="450"/>
      <c r="T220" s="451"/>
      <c r="U220" s="449"/>
      <c r="V220" s="450"/>
      <c r="W220" s="203"/>
      <c r="X220" s="32">
        <f t="shared" ref="X220:X224" si="56">IF(M220&gt;O220,1,0)+IF(Q220&gt;S220,1,0)+IF(U220&gt;W220,1,0)</f>
        <v>0</v>
      </c>
      <c r="Y220" s="452">
        <f t="shared" ref="Y220:Y224" si="57">IF(M220&lt;O220,1,0)+IF(Q220&lt;S220,1,0)+IF(U220&lt;W220,1,0)</f>
        <v>0</v>
      </c>
      <c r="Z220" s="453"/>
      <c r="AA220" s="20"/>
      <c r="AD220" s="20"/>
      <c r="AE220" s="20"/>
    </row>
    <row r="221" spans="2:34" ht="21.75" customHeight="1" x14ac:dyDescent="0.25">
      <c r="B221" s="20"/>
      <c r="C221" s="3"/>
      <c r="D221" s="3"/>
      <c r="E221" s="3"/>
      <c r="F221" s="3"/>
      <c r="G221" s="24"/>
      <c r="H221" s="24"/>
      <c r="I221" s="24"/>
      <c r="J221" s="3"/>
      <c r="K221" s="27" t="s">
        <v>31</v>
      </c>
      <c r="L221" s="31" t="s">
        <v>31</v>
      </c>
      <c r="M221" s="445"/>
      <c r="N221" s="446"/>
      <c r="O221" s="447"/>
      <c r="P221" s="448"/>
      <c r="Q221" s="449"/>
      <c r="R221" s="450"/>
      <c r="S221" s="450"/>
      <c r="T221" s="451"/>
      <c r="U221" s="449"/>
      <c r="V221" s="450"/>
      <c r="W221" s="203"/>
      <c r="X221" s="32">
        <f t="shared" si="56"/>
        <v>0</v>
      </c>
      <c r="Y221" s="452">
        <f t="shared" si="57"/>
        <v>0</v>
      </c>
      <c r="Z221" s="453"/>
      <c r="AA221" s="20"/>
      <c r="AD221" s="20"/>
      <c r="AE221" s="20"/>
    </row>
    <row r="222" spans="2:34" ht="21.75" customHeight="1" x14ac:dyDescent="0.25">
      <c r="B222" s="20"/>
      <c r="C222" s="3"/>
      <c r="D222" s="3"/>
      <c r="E222" s="3"/>
      <c r="F222" s="3"/>
      <c r="G222" s="24"/>
      <c r="H222" s="24"/>
      <c r="I222" s="24"/>
      <c r="J222" s="3"/>
      <c r="K222" s="41"/>
      <c r="L222" s="31" t="s">
        <v>32</v>
      </c>
      <c r="M222" s="445"/>
      <c r="N222" s="446"/>
      <c r="O222" s="447"/>
      <c r="P222" s="448"/>
      <c r="Q222" s="449"/>
      <c r="R222" s="450"/>
      <c r="S222" s="450"/>
      <c r="T222" s="451"/>
      <c r="U222" s="449"/>
      <c r="V222" s="450"/>
      <c r="W222" s="203"/>
      <c r="X222" s="32">
        <f t="shared" si="56"/>
        <v>0</v>
      </c>
      <c r="Y222" s="452">
        <f t="shared" si="57"/>
        <v>0</v>
      </c>
      <c r="Z222" s="453"/>
      <c r="AA222" s="20"/>
      <c r="AD222" s="20"/>
      <c r="AE222" s="20"/>
    </row>
    <row r="223" spans="2:34" ht="21.75" customHeight="1" x14ac:dyDescent="0.25">
      <c r="B223" s="39"/>
      <c r="C223" s="3"/>
      <c r="D223" s="3"/>
      <c r="E223" s="3"/>
      <c r="F223" s="3"/>
      <c r="G223" s="24"/>
      <c r="H223" s="24"/>
      <c r="I223" s="24"/>
      <c r="J223" s="3"/>
      <c r="K223" s="3"/>
      <c r="L223" s="31" t="s">
        <v>35</v>
      </c>
      <c r="M223" s="445"/>
      <c r="N223" s="446"/>
      <c r="O223" s="447"/>
      <c r="P223" s="448"/>
      <c r="Q223" s="449"/>
      <c r="R223" s="450"/>
      <c r="S223" s="450"/>
      <c r="T223" s="451"/>
      <c r="U223" s="449"/>
      <c r="V223" s="450"/>
      <c r="W223" s="203"/>
      <c r="X223" s="32">
        <f t="shared" si="56"/>
        <v>0</v>
      </c>
      <c r="Y223" s="452">
        <f t="shared" si="57"/>
        <v>0</v>
      </c>
      <c r="Z223" s="453"/>
      <c r="AA223" s="20"/>
      <c r="AD223" s="20"/>
      <c r="AE223" s="20"/>
    </row>
    <row r="224" spans="2:34" ht="21.75" customHeight="1" thickBot="1" x14ac:dyDescent="0.3">
      <c r="B224" s="20"/>
      <c r="C224" s="3"/>
      <c r="D224" s="3"/>
      <c r="E224" s="3"/>
      <c r="F224" s="3"/>
      <c r="G224" s="24"/>
      <c r="H224" s="24"/>
      <c r="I224" s="24"/>
      <c r="J224" s="3"/>
      <c r="K224" s="27" t="s">
        <v>37</v>
      </c>
      <c r="L224" s="31" t="s">
        <v>37</v>
      </c>
      <c r="M224" s="454"/>
      <c r="N224" s="455"/>
      <c r="O224" s="425"/>
      <c r="P224" s="426"/>
      <c r="Q224" s="427"/>
      <c r="R224" s="428"/>
      <c r="S224" s="428"/>
      <c r="T224" s="487"/>
      <c r="U224" s="427"/>
      <c r="V224" s="428"/>
      <c r="W224" s="204"/>
      <c r="X224" s="42">
        <f t="shared" si="56"/>
        <v>0</v>
      </c>
      <c r="Y224" s="488">
        <f t="shared" si="57"/>
        <v>0</v>
      </c>
      <c r="Z224" s="489"/>
      <c r="AA224" s="20"/>
      <c r="AD224" s="20"/>
      <c r="AE224" s="20"/>
    </row>
    <row r="225" spans="1:34" ht="21.75" customHeight="1" x14ac:dyDescent="0.3">
      <c r="B225" s="20"/>
      <c r="C225" s="3"/>
      <c r="D225" s="3"/>
      <c r="E225" s="3"/>
      <c r="F225" s="3"/>
      <c r="G225" s="24"/>
      <c r="H225" s="24"/>
      <c r="I225" s="24"/>
      <c r="J225" s="3"/>
      <c r="K225" s="41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D225" s="20"/>
      <c r="AE225" s="20"/>
    </row>
    <row r="226" spans="1:34" ht="21.75" customHeight="1" x14ac:dyDescent="0.3">
      <c r="B226" s="39"/>
      <c r="C226" s="3"/>
      <c r="D226" s="3"/>
      <c r="E226" s="3"/>
      <c r="F226" s="3"/>
      <c r="G226" s="24"/>
      <c r="H226" s="24"/>
      <c r="I226" s="24"/>
      <c r="J226" s="3"/>
      <c r="K226" s="3"/>
      <c r="L226" s="195"/>
      <c r="M226" s="195"/>
      <c r="N226" s="195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D226" s="20"/>
      <c r="AE226" s="20"/>
    </row>
    <row r="227" spans="1:34" ht="21.75" customHeight="1" x14ac:dyDescent="0.3">
      <c r="B227" s="20"/>
      <c r="C227" s="3"/>
      <c r="D227" s="3"/>
      <c r="E227" s="3"/>
      <c r="F227" s="3"/>
      <c r="G227" s="24"/>
      <c r="H227" s="24"/>
      <c r="I227" s="24"/>
      <c r="J227" s="3"/>
      <c r="K227" s="212"/>
      <c r="L227" s="195"/>
      <c r="M227" s="195"/>
      <c r="N227" s="195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D227" s="20"/>
      <c r="AE227" s="20"/>
    </row>
    <row r="228" spans="1:34" x14ac:dyDescent="0.3">
      <c r="C228" s="212"/>
    </row>
    <row r="229" spans="1:34" x14ac:dyDescent="0.3">
      <c r="C229" s="212"/>
    </row>
    <row r="230" spans="1:34" x14ac:dyDescent="0.3">
      <c r="B230" s="132"/>
      <c r="C230" s="136"/>
      <c r="D230" s="136"/>
      <c r="E230" s="136"/>
      <c r="F230" s="136"/>
      <c r="G230" s="136"/>
      <c r="H230" s="136"/>
      <c r="I230" s="136"/>
    </row>
    <row r="231" spans="1:34" ht="13.5" customHeight="1" thickBot="1" x14ac:dyDescent="0.35">
      <c r="A231" s="1" t="s">
        <v>0</v>
      </c>
      <c r="B231" s="2" t="s">
        <v>1</v>
      </c>
      <c r="C231" s="136"/>
      <c r="D231" s="151"/>
      <c r="E231" s="151"/>
      <c r="F231" s="151"/>
      <c r="G231" s="151" t="str">
        <f>IF($G$1=0," ",$G$1)</f>
        <v xml:space="preserve"> </v>
      </c>
      <c r="H231" s="151"/>
      <c r="I231" s="151"/>
      <c r="J231" s="136"/>
      <c r="K231" s="136"/>
      <c r="L231" s="3" t="s">
        <v>2</v>
      </c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</row>
    <row r="232" spans="1:34" ht="12.75" customHeight="1" thickTop="1" x14ac:dyDescent="0.25">
      <c r="A232" s="131"/>
      <c r="B232" s="878" t="s">
        <v>81</v>
      </c>
      <c r="C232" s="2"/>
      <c r="D232" s="3"/>
      <c r="E232" s="3"/>
      <c r="F232" s="3"/>
      <c r="G232" s="24"/>
      <c r="H232" s="24"/>
      <c r="I232" s="24"/>
      <c r="J232" s="3"/>
      <c r="K232" s="3"/>
      <c r="L232" s="3"/>
      <c r="M232" s="3"/>
      <c r="N232" s="3"/>
      <c r="O232" s="20"/>
      <c r="P232" s="20"/>
      <c r="Q232" s="20"/>
      <c r="R232" s="20"/>
      <c r="S232" s="20"/>
      <c r="T232" s="20"/>
      <c r="U232" s="26"/>
      <c r="V232" s="26"/>
      <c r="W232" s="20"/>
      <c r="X232" s="20"/>
      <c r="Y232" s="20"/>
      <c r="Z232" s="20"/>
      <c r="AA232" s="414" t="str">
        <f>IF($W$1=0," ",$W$1)</f>
        <v xml:space="preserve"> </v>
      </c>
      <c r="AB232" s="415"/>
      <c r="AC232" s="416"/>
      <c r="AD232" s="383" t="s">
        <v>3</v>
      </c>
      <c r="AE232" s="384"/>
      <c r="AF232" s="384"/>
      <c r="AG232" s="375">
        <v>7</v>
      </c>
      <c r="AH232" s="376"/>
    </row>
    <row r="233" spans="1:34" ht="12.75" customHeight="1" x14ac:dyDescent="0.25">
      <c r="A233" s="131"/>
      <c r="B233" s="878" t="s">
        <v>82</v>
      </c>
      <c r="C233" s="2"/>
      <c r="D233" s="3"/>
      <c r="E233" s="3"/>
      <c r="F233" s="3"/>
      <c r="G233" s="24"/>
      <c r="H233" s="24"/>
      <c r="I233" s="24"/>
      <c r="J233" s="3"/>
      <c r="K233" s="3"/>
      <c r="L233" s="3"/>
      <c r="M233" s="3"/>
      <c r="N233" s="3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417"/>
      <c r="AB233" s="418"/>
      <c r="AC233" s="419"/>
      <c r="AD233" s="385"/>
      <c r="AE233" s="386"/>
      <c r="AF233" s="386"/>
      <c r="AG233" s="377"/>
      <c r="AH233" s="378"/>
    </row>
    <row r="234" spans="1:34" ht="13.5" customHeight="1" x14ac:dyDescent="0.25">
      <c r="B234" s="878" t="s">
        <v>83</v>
      </c>
      <c r="C234" s="2"/>
      <c r="D234" s="3"/>
      <c r="E234" s="3"/>
      <c r="F234" s="3"/>
      <c r="G234" s="24"/>
      <c r="H234" s="24"/>
      <c r="I234" s="24"/>
      <c r="J234" s="3"/>
      <c r="K234" s="3"/>
      <c r="L234" s="3"/>
      <c r="M234" s="3"/>
      <c r="N234" s="3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417"/>
      <c r="AB234" s="418"/>
      <c r="AC234" s="419"/>
      <c r="AD234" s="385"/>
      <c r="AE234" s="386"/>
      <c r="AF234" s="386"/>
      <c r="AG234" s="377"/>
      <c r="AH234" s="378"/>
    </row>
    <row r="235" spans="1:34" ht="13.2" customHeight="1" thickBot="1" x14ac:dyDescent="0.35">
      <c r="B235" s="20"/>
      <c r="C235" s="3"/>
      <c r="D235" s="3"/>
      <c r="E235" s="3"/>
      <c r="F235" s="3"/>
      <c r="G235" s="24"/>
      <c r="H235" s="24"/>
      <c r="I235" s="24"/>
      <c r="J235" s="3"/>
      <c r="K235" s="3"/>
      <c r="L235" s="3"/>
      <c r="M235" s="3"/>
      <c r="N235" s="3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417"/>
      <c r="AB235" s="418"/>
      <c r="AC235" s="419"/>
      <c r="AD235" s="385" t="s">
        <v>4</v>
      </c>
      <c r="AE235" s="386"/>
      <c r="AF235" s="386"/>
      <c r="AG235" s="379" t="str">
        <f>IF($L$27=0,"",$L$27)</f>
        <v/>
      </c>
      <c r="AH235" s="380"/>
    </row>
    <row r="236" spans="1:34" ht="13.8" customHeight="1" x14ac:dyDescent="0.3">
      <c r="B236" s="141" t="s">
        <v>5</v>
      </c>
      <c r="C236" s="6" t="s">
        <v>6</v>
      </c>
      <c r="D236" s="18" t="s">
        <v>7</v>
      </c>
      <c r="E236" s="394" t="s">
        <v>8</v>
      </c>
      <c r="F236" s="395"/>
      <c r="G236" s="393"/>
      <c r="H236" s="394" t="s">
        <v>9</v>
      </c>
      <c r="I236" s="395"/>
      <c r="J236" s="393"/>
      <c r="K236" s="18">
        <v>1</v>
      </c>
      <c r="L236" s="18">
        <v>2</v>
      </c>
      <c r="M236" s="394">
        <v>3</v>
      </c>
      <c r="N236" s="395"/>
      <c r="O236" s="393"/>
      <c r="P236" s="394">
        <v>4</v>
      </c>
      <c r="Q236" s="395"/>
      <c r="R236" s="396"/>
      <c r="S236" s="399" t="s">
        <v>10</v>
      </c>
      <c r="T236" s="423"/>
      <c r="U236" s="422" t="s">
        <v>11</v>
      </c>
      <c r="V236" s="423"/>
      <c r="W236" s="155" t="s">
        <v>12</v>
      </c>
      <c r="X236" s="422" t="s">
        <v>13</v>
      </c>
      <c r="Y236" s="400"/>
      <c r="Z236" s="424"/>
      <c r="AA236" s="418"/>
      <c r="AB236" s="418"/>
      <c r="AC236" s="419"/>
      <c r="AD236" s="385"/>
      <c r="AE236" s="386"/>
      <c r="AF236" s="386"/>
      <c r="AG236" s="379"/>
      <c r="AH236" s="380"/>
    </row>
    <row r="237" spans="1:34" ht="13.8" thickBot="1" x14ac:dyDescent="0.35">
      <c r="B237" s="141">
        <v>1</v>
      </c>
      <c r="C237" s="6">
        <f>C27</f>
        <v>0</v>
      </c>
      <c r="D237" s="18" t="str">
        <f>IF(C237=0," ",VLOOKUP(C237,[1]Inschr!B$1:K$65536,3,FALSE))</f>
        <v xml:space="preserve"> </v>
      </c>
      <c r="E237" s="394" t="str">
        <f>IF(C237=0," ",VLOOKUP(C237,[1]Inschr!B$1:K$65536,4,FALSE))</f>
        <v xml:space="preserve"> </v>
      </c>
      <c r="F237" s="395"/>
      <c r="G237" s="393"/>
      <c r="H237" s="394">
        <f>S237*2</f>
        <v>0</v>
      </c>
      <c r="I237" s="395"/>
      <c r="J237" s="393"/>
      <c r="K237" s="202"/>
      <c r="L237" s="201">
        <f>IF(X245&gt;Y245,1,0)</f>
        <v>0</v>
      </c>
      <c r="M237" s="438">
        <f>IF(X247&gt;Y247,1,0)</f>
        <v>0</v>
      </c>
      <c r="N237" s="439"/>
      <c r="O237" s="472"/>
      <c r="P237" s="438">
        <f>IF(X249&gt;Y249,1,0)</f>
        <v>0</v>
      </c>
      <c r="Q237" s="439"/>
      <c r="R237" s="440"/>
      <c r="S237" s="392">
        <f>SUM(K237:Q237)</f>
        <v>0</v>
      </c>
      <c r="T237" s="393"/>
      <c r="U237" s="394">
        <f>IF(S237=0,0,IF(2&lt;IF(S237=S237,1,0)+IF(S237=S238,1,0)+IF(S237=S239,1,0)+IF(S237=S240,1,0),X245+X247+X249-Y245-Y247-Y249,IF(2=IF(S237=S237,1,0)+IF(S237=S238,1,0)+IF(S237=S239,1,0)+IF(S237=S240,1,0),"-","_")))</f>
        <v>0</v>
      </c>
      <c r="V237" s="393"/>
      <c r="W237" s="18">
        <f>IF(OR(U237=0,U237="-",U237="_"),U237,IF(2&lt;IF(U237=U237,1,0)+IF(U237=U238,1,0)+IF(U237=U239,1,0)+IF(U237=U240,1,0),M245+Q245+U245+M247+Q247+U247+M249+Q249+U249-O245-S245-W245-O247-S247-W247-O249-S249-W249,IF(2=IF(U237=U237,1,0)+IF(U237=U238,1,0)+IF(U237=U239,1,0)+IF(U237=U240,1,0),"-","_")))</f>
        <v>0</v>
      </c>
      <c r="X237" s="389">
        <f>IF(S237=0,0,IF(U237="-",IF(S237=S238,IF(X245&lt;Y245,"Verliezer","Winnaar"),IF(S237=S239,IF(X247&lt;Y247,"Verliezer","Winnaar"),IF(S237=S240,IF(X249&lt;Y249,"Verliezer","Winnaar")))),IF(W237="-",IF(U237=U238,IF(X245&lt;Y245,"Verliezer","Winnaar"),IF(U237=U239,IF(X247&lt;Y247,"Verliezer","Winnaar"),IF(U237=U240,IF(X249&lt;Y249,"Verliezer","Winnaar")))),"_")))</f>
        <v>0</v>
      </c>
      <c r="Y237" s="390"/>
      <c r="Z237" s="391"/>
      <c r="AA237" s="420"/>
      <c r="AB237" s="420"/>
      <c r="AC237" s="421"/>
      <c r="AD237" s="387"/>
      <c r="AE237" s="388"/>
      <c r="AF237" s="388"/>
      <c r="AG237" s="381"/>
      <c r="AH237" s="382"/>
    </row>
    <row r="238" spans="1:34" ht="13.8" thickTop="1" x14ac:dyDescent="0.3">
      <c r="B238" s="141">
        <v>2</v>
      </c>
      <c r="C238" s="6">
        <f>C28</f>
        <v>0</v>
      </c>
      <c r="D238" s="18" t="str">
        <f>IF(C238=0," ",VLOOKUP(C238,[1]Inschr!B$1:K$65536,3,FALSE))</f>
        <v xml:space="preserve"> </v>
      </c>
      <c r="E238" s="394" t="str">
        <f>IF(C238=0," ",VLOOKUP(C238,[1]Inschr!B$1:K$65536,4,FALSE))</f>
        <v xml:space="preserve"> </v>
      </c>
      <c r="F238" s="395"/>
      <c r="G238" s="393"/>
      <c r="H238" s="394">
        <f t="shared" ref="H238:H240" si="58">S238*2</f>
        <v>0</v>
      </c>
      <c r="I238" s="395"/>
      <c r="J238" s="393"/>
      <c r="K238" s="201">
        <f>IF(X245&lt;Y245,1,0)</f>
        <v>0</v>
      </c>
      <c r="L238" s="202"/>
      <c r="M238" s="438">
        <f>IF(X250&gt;Y250,1,0)</f>
        <v>0</v>
      </c>
      <c r="N238" s="439"/>
      <c r="O238" s="472"/>
      <c r="P238" s="438">
        <f>IF(X248&gt;Y248,1,0)</f>
        <v>0</v>
      </c>
      <c r="Q238" s="439"/>
      <c r="R238" s="440"/>
      <c r="S238" s="392">
        <f t="shared" ref="S238:S240" si="59">SUM(K238:Q238)</f>
        <v>0</v>
      </c>
      <c r="T238" s="393"/>
      <c r="U238" s="394">
        <f>IF(S238=0,0,IF(2&lt;IF(S238=S237,1,0)+IF(S238=S238,1,0)+IF(S238=S239,1,0)+IF(S238=S240,1,0),Y245+X248+X250-X245-Y248-Y250,IF(2=IF(S238=S237,1,0)+IF(S238=S238,1,0)+IF(S238=S239,1,0)+IF(S238=S240,1,0),"-","_")))</f>
        <v>0</v>
      </c>
      <c r="V238" s="393"/>
      <c r="W238" s="18">
        <f>IF(OR(U238=0,U238="-",U238="_"),U238,IF(2&lt;IF(U238=U237,1,0)+IF(U238=U238,1,0)+IF(U238=U239,1,0)+IF(U238=U240,1,0),O245+S245+W245+M248+Q248+U248+M250+Q250+U250-M245-Q245-U245-O248-S248-W248-O250-S250-W250,IF(2=IF(U238=U237,1,0)+IF(U238=U238,1,0)+IF(U238=U239,1,0)+IF(U238=U240,1,0),"-","_")))</f>
        <v>0</v>
      </c>
      <c r="X238" s="389">
        <f>IF(S238=0,0,IF(U238="-",IF(S238=S237,IF(Y245&lt;X245,"Verliezer","Winnaar"),IF(S238=S239,IF(X250&lt;Y250,"Verliezer","Winnaar"),IF(S238=S240,IF(X248&lt;Y248,"Verliezer","Winnaar")))),IF(W238="-",IF(U238=U237,IF(Y245&lt;X245,"Verliezer","Winnaar"),IF(U238=U239,IF(X250&lt;Y250,"Verliezer","Winnaar"),IF(U238=U240,IF(X248&lt;Y248,"Verliezer","Winnaar")))),"_")))</f>
        <v>0</v>
      </c>
      <c r="Y238" s="390"/>
      <c r="Z238" s="437"/>
      <c r="AA238" s="20"/>
      <c r="AB238" s="20"/>
      <c r="AC238" s="20"/>
    </row>
    <row r="239" spans="1:34" x14ac:dyDescent="0.3">
      <c r="B239" s="141">
        <v>3</v>
      </c>
      <c r="C239" s="6">
        <f>C29</f>
        <v>0</v>
      </c>
      <c r="D239" s="18" t="str">
        <f>IF(C239=0," ",VLOOKUP(C239,[1]Inschr!B$1:K$65536,3,FALSE))</f>
        <v xml:space="preserve"> </v>
      </c>
      <c r="E239" s="394" t="str">
        <f>IF(C239=0," ",VLOOKUP(C239,[1]Inschr!B$1:K$65536,4,FALSE))</f>
        <v xml:space="preserve"> </v>
      </c>
      <c r="F239" s="395"/>
      <c r="G239" s="393"/>
      <c r="H239" s="394">
        <f t="shared" si="58"/>
        <v>0</v>
      </c>
      <c r="I239" s="395"/>
      <c r="J239" s="393"/>
      <c r="K239" s="201">
        <f>IF(X247&lt;Y247,1,0)</f>
        <v>0</v>
      </c>
      <c r="L239" s="201">
        <f>IF(X250&lt;Y250,1,0)</f>
        <v>0</v>
      </c>
      <c r="M239" s="434"/>
      <c r="N239" s="435"/>
      <c r="O239" s="436"/>
      <c r="P239" s="438">
        <f>IF(X246&gt;Y246,1,0)</f>
        <v>0</v>
      </c>
      <c r="Q239" s="439"/>
      <c r="R239" s="440"/>
      <c r="S239" s="392">
        <f t="shared" si="59"/>
        <v>0</v>
      </c>
      <c r="T239" s="393"/>
      <c r="U239" s="394">
        <f>IF(S239=0,0,IF(2&lt;IF(S239=S237,1,0)+IF(S239=S238,1,0)+IF(S239=S239,1,0)+IF(S239=S240,1,0),X246+Y247+Y250-Y246-X247-X250,IF(2=IF(S239=S237,1,0)+IF(S239=S238,1,0)+IF(S239=S239,1,0)+IF(S239=S240,1,0),"-","_")))</f>
        <v>0</v>
      </c>
      <c r="V239" s="393"/>
      <c r="W239" s="18">
        <f>IF(OR(U239=0,U239="-",U239="_"),U239,IF(2&lt;IF(U239=U237,1,0)+IF(U239=U238,1,0)+IF(U239=U239,1,0)+IF(U239=U240,1,0),M246+Q246+U246+O247+S247+W247+O250+S250+W250-O246-S246-W246-M247-Q247-U247-M250-Q250-U250,IF(2=IF(U239=U237,1,0)+IF(U239=U238,1,0)+IF(U239=U239,1,0)+IF(U239=U240,1,0),"-","_")))</f>
        <v>0</v>
      </c>
      <c r="X239" s="389">
        <f>IF(S239=0,0,IF(U239="-",IF(S239=S237,IF(Y247&lt;X247,"Verliezer","Winnaar"),IF(S239=S238,IF(Y250&lt;X250,"Verliezer","Winnaar"),IF(S239=S240,IF(X246&lt;Y246,"Verliezer","Winnaar")))),IF(W239="-",IF(U239=U237,IF(Y247&lt;X247,"Verliezer","Winnaar"),IF(U239=U238,IF(Y250&lt;X250,"Verliezer","Winnaar"),IF(U239=U240,IF(X246&lt;Y246,"Verliezer","Winnaar")))),"_")))</f>
        <v>0</v>
      </c>
      <c r="Y239" s="390"/>
      <c r="Z239" s="437"/>
      <c r="AA239" s="20"/>
      <c r="AB239" s="20"/>
      <c r="AC239" s="20"/>
    </row>
    <row r="240" spans="1:34" ht="13.8" thickBot="1" x14ac:dyDescent="0.35">
      <c r="B240" s="141">
        <v>4</v>
      </c>
      <c r="C240" s="6">
        <f>C30</f>
        <v>0</v>
      </c>
      <c r="D240" s="18" t="str">
        <f>IF(C240=0," ",VLOOKUP(C240,[1]Inschr!B$1:K$65536,3,FALSE))</f>
        <v xml:space="preserve"> </v>
      </c>
      <c r="E240" s="394" t="str">
        <f>IF(C240=0," ",VLOOKUP(C240,[1]Inschr!B$1:K$65536,4,FALSE))</f>
        <v xml:space="preserve"> </v>
      </c>
      <c r="F240" s="395"/>
      <c r="G240" s="393"/>
      <c r="H240" s="394">
        <f t="shared" si="58"/>
        <v>0</v>
      </c>
      <c r="I240" s="395"/>
      <c r="J240" s="393"/>
      <c r="K240" s="201">
        <f>IF(X249&lt;Y249,1,0)</f>
        <v>0</v>
      </c>
      <c r="L240" s="201">
        <f>IF(X248&lt;Y248,1,0)</f>
        <v>0</v>
      </c>
      <c r="M240" s="438">
        <f>IF(X246&lt;Y246,1,0)</f>
        <v>0</v>
      </c>
      <c r="N240" s="439"/>
      <c r="O240" s="472"/>
      <c r="P240" s="484"/>
      <c r="Q240" s="485"/>
      <c r="R240" s="486"/>
      <c r="S240" s="429">
        <f t="shared" si="59"/>
        <v>0</v>
      </c>
      <c r="T240" s="473"/>
      <c r="U240" s="474">
        <f>IF(S240=0,0,IF(2&lt;IF(S240=S237,1,0)+IF(S240=S238,1,0)+IF(S240=S239,1,0)+IF(S240=S240,1,0),Y246+Y248+Y249-X246-X248-X249,IF(2=IF(S240=S237,1,0)+IF(S240=S238,1,0)+IF(S240=S239,1,0)+IF(S240=S240,1,0),"-","_")))</f>
        <v>0</v>
      </c>
      <c r="V240" s="473"/>
      <c r="W240" s="23">
        <f>IF(OR(U240=0,U240="-",U240="_"),U240,IF(2&lt;IF(U240=U237,1,0)+IF(U240=U238,1,0)+IF(U240=U239,1,0)+IF(U240=U240,1,0),O246+S246+W246+O248+S248+W248+O249+S249+W249-M246-Q246-U246-M248-Q248-U248-M249-Q249-U249,IF(2=IF(U240=U237,1,0)+IF(U240=U238,1,0)+IF(U240=U239,1,0)+IF(U240=U240,1,0),"-","_")))</f>
        <v>0</v>
      </c>
      <c r="X240" s="475">
        <f>IF(S240=0,0,IF(U240="-",IF(S240=S237,IF(Y249&lt;X249,"Verliezer","Winnaar"),IF(S240=S238,IF(Y248&lt;X248,"Verliezer","Winnaar"),IF(S240=S239,IF(Y246&lt;X246,"Verliezer","Winnaar")))),IF(W240="-",IF(U240=U237,IF(Y249&lt;X249,"Verliezer","Winnaar"),IF(U240=U238,IF(Y248&lt;X248,"Verliezer","Winnaar"),IF(U240=U239,IF(Y246&lt;X246,"Verliezer","Winnaar")))),"_")))</f>
        <v>0</v>
      </c>
      <c r="Y240" s="476"/>
      <c r="Z240" s="477"/>
      <c r="AA240" s="20"/>
      <c r="AB240" s="20"/>
      <c r="AC240" s="20"/>
    </row>
    <row r="241" spans="2:31" x14ac:dyDescent="0.3">
      <c r="B241" s="20"/>
      <c r="C241" s="3"/>
      <c r="D241" s="3"/>
      <c r="E241" s="3"/>
      <c r="F241" s="3"/>
      <c r="G241" s="24"/>
      <c r="H241" s="24"/>
      <c r="I241" s="24"/>
      <c r="J241" s="3"/>
      <c r="K241" s="3"/>
      <c r="L241" s="3"/>
      <c r="M241" s="3"/>
      <c r="N241" s="3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D241" s="20"/>
      <c r="AE241" s="20"/>
    </row>
    <row r="242" spans="2:31" x14ac:dyDescent="0.3">
      <c r="B242" s="20"/>
      <c r="C242" s="3"/>
      <c r="D242" s="3"/>
      <c r="E242" s="3"/>
      <c r="F242" s="3"/>
      <c r="G242" s="24"/>
      <c r="H242" s="24"/>
      <c r="I242" s="24"/>
      <c r="J242" s="3"/>
      <c r="K242" s="3"/>
      <c r="L242" s="3"/>
      <c r="M242" s="3"/>
      <c r="N242" s="3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D242" s="20"/>
      <c r="AE242" s="20"/>
    </row>
    <row r="243" spans="2:31" ht="21.75" customHeight="1" thickBot="1" x14ac:dyDescent="0.35">
      <c r="B243" s="20"/>
      <c r="C243" s="3"/>
      <c r="D243" s="3"/>
      <c r="E243" s="3"/>
      <c r="F243" s="3"/>
      <c r="G243" s="24"/>
      <c r="H243" s="24"/>
      <c r="I243" s="24"/>
      <c r="J243" s="3"/>
      <c r="K243" s="2" t="s">
        <v>14</v>
      </c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D243" s="20"/>
      <c r="AE243" s="20"/>
    </row>
    <row r="244" spans="2:31" ht="21.75" customHeight="1" x14ac:dyDescent="0.3">
      <c r="B244" s="20"/>
      <c r="C244" s="3"/>
      <c r="D244" s="3" t="s">
        <v>63</v>
      </c>
      <c r="E244" s="3"/>
      <c r="F244" s="3"/>
      <c r="G244" s="24"/>
      <c r="H244" s="24"/>
      <c r="I244" s="24"/>
      <c r="J244" s="3"/>
      <c r="K244" s="27" t="s">
        <v>15</v>
      </c>
      <c r="L244" s="31" t="s">
        <v>16</v>
      </c>
      <c r="M244" s="478" t="s">
        <v>19</v>
      </c>
      <c r="N244" s="479"/>
      <c r="O244" s="479"/>
      <c r="P244" s="480"/>
      <c r="Q244" s="481" t="s">
        <v>20</v>
      </c>
      <c r="R244" s="482"/>
      <c r="S244" s="482"/>
      <c r="T244" s="483"/>
      <c r="U244" s="481" t="s">
        <v>21</v>
      </c>
      <c r="V244" s="482"/>
      <c r="W244" s="483"/>
      <c r="X244" s="481" t="s">
        <v>22</v>
      </c>
      <c r="Y244" s="482"/>
      <c r="Z244" s="483"/>
      <c r="AA244" s="20"/>
      <c r="AD244" s="20"/>
      <c r="AE244" s="20"/>
    </row>
    <row r="245" spans="2:31" ht="21.75" customHeight="1" x14ac:dyDescent="0.25">
      <c r="B245" s="20"/>
      <c r="C245" s="141"/>
      <c r="D245" s="6" t="str">
        <f>IF(C245=0," ",VLOOKUP(C245,[1]Inschr!B$1:K$65536,3,FALSE))</f>
        <v xml:space="preserve"> </v>
      </c>
      <c r="E245" s="394" t="str">
        <f>IF(C245=0," ",VLOOKUP(C245,[1]Inschr!B$1:K$65536,4,FALSE))</f>
        <v xml:space="preserve"> </v>
      </c>
      <c r="F245" s="395"/>
      <c r="G245" s="393"/>
      <c r="H245" s="24"/>
      <c r="I245" s="24"/>
      <c r="J245" s="3"/>
      <c r="K245" s="27" t="s">
        <v>26</v>
      </c>
      <c r="L245" s="31" t="s">
        <v>26</v>
      </c>
      <c r="M245" s="445"/>
      <c r="N245" s="446"/>
      <c r="O245" s="447"/>
      <c r="P245" s="448"/>
      <c r="Q245" s="449"/>
      <c r="R245" s="450"/>
      <c r="S245" s="450"/>
      <c r="T245" s="451"/>
      <c r="U245" s="449"/>
      <c r="V245" s="450"/>
      <c r="W245" s="203"/>
      <c r="X245" s="32">
        <f>IF(M245&gt;O245,1,0)+IF(Q245&gt;S245,1,0)+IF(U245&gt;W245,1,0)</f>
        <v>0</v>
      </c>
      <c r="Y245" s="452">
        <f>IF(M245&lt;O245,1,0)+IF(Q245&lt;S245,1,0)+IF(U245&lt;W245,1,0)</f>
        <v>0</v>
      </c>
      <c r="Z245" s="453"/>
      <c r="AA245" s="20"/>
      <c r="AD245" s="20"/>
      <c r="AE245" s="20"/>
    </row>
    <row r="246" spans="2:31" ht="21.75" customHeight="1" x14ac:dyDescent="0.25">
      <c r="B246" s="20"/>
      <c r="C246" s="3"/>
      <c r="D246" s="3"/>
      <c r="E246" s="3"/>
      <c r="F246" s="3"/>
      <c r="G246" s="24"/>
      <c r="H246" s="24"/>
      <c r="I246" s="24"/>
      <c r="J246" s="3"/>
      <c r="K246" s="41"/>
      <c r="L246" s="31" t="s">
        <v>28</v>
      </c>
      <c r="M246" s="445"/>
      <c r="N246" s="446"/>
      <c r="O246" s="447"/>
      <c r="P246" s="448"/>
      <c r="Q246" s="449"/>
      <c r="R246" s="450"/>
      <c r="S246" s="450"/>
      <c r="T246" s="451"/>
      <c r="U246" s="449"/>
      <c r="V246" s="450"/>
      <c r="W246" s="203"/>
      <c r="X246" s="32">
        <f t="shared" ref="X246:X250" si="60">IF(M246&gt;O246,1,0)+IF(Q246&gt;S246,1,0)+IF(U246&gt;W246,1,0)</f>
        <v>0</v>
      </c>
      <c r="Y246" s="452">
        <f t="shared" ref="Y246:Y250" si="61">IF(M246&lt;O246,1,0)+IF(Q246&lt;S246,1,0)+IF(U246&lt;W246,1,0)</f>
        <v>0</v>
      </c>
      <c r="Z246" s="453"/>
      <c r="AA246" s="20"/>
      <c r="AD246" s="20"/>
      <c r="AE246" s="20"/>
    </row>
    <row r="247" spans="2:31" ht="21.75" customHeight="1" x14ac:dyDescent="0.25">
      <c r="B247" s="20"/>
      <c r="C247" s="3"/>
      <c r="D247" s="3"/>
      <c r="E247" s="3"/>
      <c r="F247" s="3"/>
      <c r="G247" s="24"/>
      <c r="H247" s="24"/>
      <c r="I247" s="24"/>
      <c r="J247" s="3"/>
      <c r="K247" s="27" t="s">
        <v>31</v>
      </c>
      <c r="L247" s="31" t="s">
        <v>31</v>
      </c>
      <c r="M247" s="445"/>
      <c r="N247" s="446"/>
      <c r="O247" s="447"/>
      <c r="P247" s="448"/>
      <c r="Q247" s="449"/>
      <c r="R247" s="450"/>
      <c r="S247" s="450"/>
      <c r="T247" s="451"/>
      <c r="U247" s="449"/>
      <c r="V247" s="450"/>
      <c r="W247" s="203"/>
      <c r="X247" s="32">
        <f t="shared" si="60"/>
        <v>0</v>
      </c>
      <c r="Y247" s="452">
        <f t="shared" si="61"/>
        <v>0</v>
      </c>
      <c r="Z247" s="453"/>
      <c r="AA247" s="20"/>
      <c r="AD247" s="20"/>
      <c r="AE247" s="20"/>
    </row>
    <row r="248" spans="2:31" ht="21.75" customHeight="1" x14ac:dyDescent="0.25">
      <c r="B248" s="20"/>
      <c r="C248" s="3"/>
      <c r="D248" s="3"/>
      <c r="E248" s="3"/>
      <c r="F248" s="3"/>
      <c r="G248" s="24"/>
      <c r="H248" s="24"/>
      <c r="I248" s="24"/>
      <c r="J248" s="3"/>
      <c r="K248" s="41"/>
      <c r="L248" s="31" t="s">
        <v>32</v>
      </c>
      <c r="M248" s="445"/>
      <c r="N248" s="446"/>
      <c r="O248" s="447"/>
      <c r="P248" s="448"/>
      <c r="Q248" s="449"/>
      <c r="R248" s="450"/>
      <c r="S248" s="450"/>
      <c r="T248" s="451"/>
      <c r="U248" s="449"/>
      <c r="V248" s="450"/>
      <c r="W248" s="203"/>
      <c r="X248" s="32">
        <f t="shared" si="60"/>
        <v>0</v>
      </c>
      <c r="Y248" s="452">
        <f t="shared" si="61"/>
        <v>0</v>
      </c>
      <c r="Z248" s="453"/>
      <c r="AA248" s="20"/>
      <c r="AD248" s="20"/>
      <c r="AE248" s="20"/>
    </row>
    <row r="249" spans="2:31" ht="21.75" customHeight="1" x14ac:dyDescent="0.25">
      <c r="B249" s="39"/>
      <c r="C249" s="3"/>
      <c r="D249" s="3"/>
      <c r="E249" s="3"/>
      <c r="F249" s="3"/>
      <c r="G249" s="24"/>
      <c r="H249" s="24"/>
      <c r="I249" s="24"/>
      <c r="J249" s="3"/>
      <c r="K249" s="3"/>
      <c r="L249" s="31" t="s">
        <v>35</v>
      </c>
      <c r="M249" s="445"/>
      <c r="N249" s="446"/>
      <c r="O249" s="447"/>
      <c r="P249" s="448"/>
      <c r="Q249" s="449"/>
      <c r="R249" s="450"/>
      <c r="S249" s="450"/>
      <c r="T249" s="451"/>
      <c r="U249" s="449"/>
      <c r="V249" s="450"/>
      <c r="W249" s="203"/>
      <c r="X249" s="32">
        <f t="shared" si="60"/>
        <v>0</v>
      </c>
      <c r="Y249" s="452">
        <f t="shared" si="61"/>
        <v>0</v>
      </c>
      <c r="Z249" s="453"/>
      <c r="AA249" s="20"/>
      <c r="AD249" s="20"/>
      <c r="AE249" s="20"/>
    </row>
    <row r="250" spans="2:31" ht="21.75" customHeight="1" thickBot="1" x14ac:dyDescent="0.3">
      <c r="B250" s="20"/>
      <c r="C250" s="3"/>
      <c r="D250" s="3"/>
      <c r="E250" s="3"/>
      <c r="F250" s="3"/>
      <c r="G250" s="24"/>
      <c r="H250" s="24"/>
      <c r="I250" s="24"/>
      <c r="J250" s="3"/>
      <c r="K250" s="27" t="s">
        <v>37</v>
      </c>
      <c r="L250" s="31" t="s">
        <v>37</v>
      </c>
      <c r="M250" s="454"/>
      <c r="N250" s="455"/>
      <c r="O250" s="425"/>
      <c r="P250" s="426"/>
      <c r="Q250" s="427"/>
      <c r="R250" s="428"/>
      <c r="S250" s="428"/>
      <c r="T250" s="487"/>
      <c r="U250" s="427"/>
      <c r="V250" s="428"/>
      <c r="W250" s="204"/>
      <c r="X250" s="42">
        <f t="shared" si="60"/>
        <v>0</v>
      </c>
      <c r="Y250" s="488">
        <f t="shared" si="61"/>
        <v>0</v>
      </c>
      <c r="Z250" s="489"/>
      <c r="AA250" s="20"/>
      <c r="AD250" s="20"/>
      <c r="AE250" s="20"/>
    </row>
    <row r="251" spans="2:31" ht="21.75" customHeight="1" x14ac:dyDescent="0.3">
      <c r="B251" s="20"/>
      <c r="C251" s="3"/>
      <c r="D251" s="3"/>
      <c r="E251" s="3"/>
      <c r="F251" s="3"/>
      <c r="G251" s="24"/>
      <c r="H251" s="24"/>
      <c r="I251" s="24"/>
      <c r="J251" s="3"/>
      <c r="K251" s="41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D251" s="20"/>
      <c r="AE251" s="20"/>
    </row>
    <row r="252" spans="2:31" ht="21.75" customHeight="1" x14ac:dyDescent="0.3">
      <c r="B252" s="39"/>
      <c r="C252" s="3"/>
      <c r="D252" s="3"/>
      <c r="E252" s="3"/>
      <c r="F252" s="3"/>
      <c r="G252" s="24"/>
      <c r="H252" s="24"/>
      <c r="I252" s="24"/>
      <c r="J252" s="3"/>
      <c r="K252" s="3"/>
      <c r="L252" s="195"/>
      <c r="M252" s="195"/>
      <c r="N252" s="195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D252" s="20"/>
      <c r="AE252" s="20"/>
    </row>
    <row r="253" spans="2:31" ht="21.75" customHeight="1" x14ac:dyDescent="0.3">
      <c r="B253" s="20"/>
      <c r="C253" s="3"/>
      <c r="D253" s="3"/>
      <c r="E253" s="3"/>
      <c r="F253" s="3"/>
      <c r="G253" s="24"/>
      <c r="H253" s="24"/>
      <c r="I253" s="24"/>
      <c r="J253" s="3"/>
      <c r="K253" s="212"/>
      <c r="L253" s="195"/>
      <c r="M253" s="195"/>
      <c r="N253" s="195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D253" s="20"/>
      <c r="AE253" s="20"/>
    </row>
    <row r="254" spans="2:31" x14ac:dyDescent="0.3">
      <c r="C254" s="212"/>
    </row>
    <row r="255" spans="2:31" x14ac:dyDescent="0.3">
      <c r="C255" s="212"/>
    </row>
    <row r="256" spans="2:31" x14ac:dyDescent="0.3">
      <c r="B256" s="132"/>
      <c r="C256" s="136"/>
      <c r="D256" s="136"/>
      <c r="E256" s="136"/>
      <c r="F256" s="136"/>
      <c r="G256" s="136"/>
      <c r="H256" s="136"/>
      <c r="I256" s="136"/>
    </row>
    <row r="257" spans="1:34" ht="13.5" customHeight="1" thickBot="1" x14ac:dyDescent="0.35">
      <c r="A257" s="1" t="s">
        <v>0</v>
      </c>
      <c r="B257" s="2" t="s">
        <v>1</v>
      </c>
      <c r="C257" s="136"/>
      <c r="D257" s="151"/>
      <c r="E257" s="151"/>
      <c r="F257" s="151"/>
      <c r="G257" s="151" t="str">
        <f>IF($G$1=0," ",$G$1)</f>
        <v xml:space="preserve"> </v>
      </c>
      <c r="H257" s="151"/>
      <c r="I257" s="151"/>
      <c r="J257" s="136"/>
      <c r="K257" s="136"/>
      <c r="L257" s="3" t="s">
        <v>2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</row>
    <row r="258" spans="1:34" ht="12.75" customHeight="1" thickTop="1" x14ac:dyDescent="0.25">
      <c r="A258" s="131"/>
      <c r="B258" s="878" t="s">
        <v>81</v>
      </c>
      <c r="C258" s="2"/>
      <c r="D258" s="3"/>
      <c r="E258" s="3"/>
      <c r="F258" s="3"/>
      <c r="G258" s="24"/>
      <c r="H258" s="24"/>
      <c r="I258" s="24"/>
      <c r="J258" s="3"/>
      <c r="K258" s="3"/>
      <c r="L258" s="3"/>
      <c r="M258" s="3"/>
      <c r="N258" s="3"/>
      <c r="O258" s="20"/>
      <c r="P258" s="20"/>
      <c r="Q258" s="20"/>
      <c r="R258" s="20"/>
      <c r="S258" s="20"/>
      <c r="T258" s="20"/>
      <c r="U258" s="26"/>
      <c r="V258" s="26"/>
      <c r="W258" s="20"/>
      <c r="X258" s="20"/>
      <c r="Y258" s="20"/>
      <c r="Z258" s="20"/>
      <c r="AA258" s="414" t="str">
        <f>IF($W$1=0," ",$W$1)</f>
        <v xml:space="preserve"> </v>
      </c>
      <c r="AB258" s="415"/>
      <c r="AC258" s="416"/>
      <c r="AD258" s="383" t="s">
        <v>3</v>
      </c>
      <c r="AE258" s="384"/>
      <c r="AF258" s="384"/>
      <c r="AG258" s="375">
        <v>8</v>
      </c>
      <c r="AH258" s="376"/>
    </row>
    <row r="259" spans="1:34" ht="12.75" customHeight="1" x14ac:dyDescent="0.25">
      <c r="A259" s="131"/>
      <c r="B259" s="878" t="s">
        <v>82</v>
      </c>
      <c r="C259" s="2"/>
      <c r="D259" s="3"/>
      <c r="E259" s="3"/>
      <c r="F259" s="3"/>
      <c r="G259" s="24"/>
      <c r="H259" s="24"/>
      <c r="I259" s="24"/>
      <c r="J259" s="3"/>
      <c r="K259" s="3"/>
      <c r="L259" s="3"/>
      <c r="M259" s="3"/>
      <c r="N259" s="3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417"/>
      <c r="AB259" s="418"/>
      <c r="AC259" s="419"/>
      <c r="AD259" s="385"/>
      <c r="AE259" s="386"/>
      <c r="AF259" s="386"/>
      <c r="AG259" s="377"/>
      <c r="AH259" s="378"/>
    </row>
    <row r="260" spans="1:34" ht="13.5" customHeight="1" x14ac:dyDescent="0.25">
      <c r="B260" s="878" t="s">
        <v>83</v>
      </c>
      <c r="C260" s="2"/>
      <c r="D260" s="3"/>
      <c r="E260" s="3"/>
      <c r="F260" s="3"/>
      <c r="G260" s="24"/>
      <c r="H260" s="24"/>
      <c r="I260" s="24"/>
      <c r="J260" s="3"/>
      <c r="K260" s="3"/>
      <c r="L260" s="3"/>
      <c r="M260" s="3"/>
      <c r="N260" s="3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417"/>
      <c r="AB260" s="418"/>
      <c r="AC260" s="419"/>
      <c r="AD260" s="385"/>
      <c r="AE260" s="386"/>
      <c r="AF260" s="386"/>
      <c r="AG260" s="377"/>
      <c r="AH260" s="378"/>
    </row>
    <row r="261" spans="1:34" ht="13.2" customHeight="1" thickBot="1" x14ac:dyDescent="0.35">
      <c r="B261" s="20"/>
      <c r="C261" s="3"/>
      <c r="D261" s="3"/>
      <c r="E261" s="3"/>
      <c r="F261" s="3"/>
      <c r="G261" s="24"/>
      <c r="H261" s="24"/>
      <c r="I261" s="24"/>
      <c r="J261" s="3"/>
      <c r="K261" s="3"/>
      <c r="L261" s="3"/>
      <c r="M261" s="3"/>
      <c r="N261" s="3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417"/>
      <c r="AB261" s="418"/>
      <c r="AC261" s="419"/>
      <c r="AD261" s="385" t="s">
        <v>4</v>
      </c>
      <c r="AE261" s="386"/>
      <c r="AF261" s="386"/>
      <c r="AG261" s="379" t="str">
        <f>IF($L$33=0,"",$L$33)</f>
        <v/>
      </c>
      <c r="AH261" s="380"/>
    </row>
    <row r="262" spans="1:34" ht="13.8" customHeight="1" x14ac:dyDescent="0.3">
      <c r="B262" s="141" t="s">
        <v>5</v>
      </c>
      <c r="C262" s="6" t="s">
        <v>6</v>
      </c>
      <c r="D262" s="18" t="s">
        <v>7</v>
      </c>
      <c r="E262" s="394" t="s">
        <v>8</v>
      </c>
      <c r="F262" s="395"/>
      <c r="G262" s="393"/>
      <c r="H262" s="394" t="s">
        <v>9</v>
      </c>
      <c r="I262" s="395"/>
      <c r="J262" s="393"/>
      <c r="K262" s="18">
        <v>1</v>
      </c>
      <c r="L262" s="18">
        <v>2</v>
      </c>
      <c r="M262" s="394">
        <v>3</v>
      </c>
      <c r="N262" s="395"/>
      <c r="O262" s="393"/>
      <c r="P262" s="394">
        <v>4</v>
      </c>
      <c r="Q262" s="395"/>
      <c r="R262" s="396"/>
      <c r="S262" s="399" t="s">
        <v>10</v>
      </c>
      <c r="T262" s="423"/>
      <c r="U262" s="422" t="s">
        <v>11</v>
      </c>
      <c r="V262" s="423"/>
      <c r="W262" s="155" t="s">
        <v>12</v>
      </c>
      <c r="X262" s="422" t="s">
        <v>13</v>
      </c>
      <c r="Y262" s="400"/>
      <c r="Z262" s="424"/>
      <c r="AA262" s="418"/>
      <c r="AB262" s="418"/>
      <c r="AC262" s="419"/>
      <c r="AD262" s="385"/>
      <c r="AE262" s="386"/>
      <c r="AF262" s="386"/>
      <c r="AG262" s="379"/>
      <c r="AH262" s="380"/>
    </row>
    <row r="263" spans="1:34" ht="13.8" thickBot="1" x14ac:dyDescent="0.35">
      <c r="B263" s="141">
        <v>1</v>
      </c>
      <c r="C263" s="6">
        <f>C31</f>
        <v>0</v>
      </c>
      <c r="D263" s="18" t="str">
        <f>IF(C263=0," ",VLOOKUP(C263,[1]Inschr!B$1:K$65536,3,FALSE))</f>
        <v xml:space="preserve"> </v>
      </c>
      <c r="E263" s="394" t="str">
        <f>IF(C263=0," ",VLOOKUP(C263,[1]Inschr!B$1:K$65536,4,FALSE))</f>
        <v xml:space="preserve"> </v>
      </c>
      <c r="F263" s="395"/>
      <c r="G263" s="393"/>
      <c r="H263" s="394">
        <f>S263*2</f>
        <v>0</v>
      </c>
      <c r="I263" s="395"/>
      <c r="J263" s="393"/>
      <c r="K263" s="202"/>
      <c r="L263" s="201">
        <f>IF(X271&gt;Y271,1,0)</f>
        <v>0</v>
      </c>
      <c r="M263" s="438">
        <f>IF(X273&gt;Y273,1,0)</f>
        <v>0</v>
      </c>
      <c r="N263" s="439"/>
      <c r="O263" s="472"/>
      <c r="P263" s="438">
        <f>IF(X275&gt;Y275,1,0)</f>
        <v>0</v>
      </c>
      <c r="Q263" s="439"/>
      <c r="R263" s="440"/>
      <c r="S263" s="392">
        <f>SUM(K263:Q263)</f>
        <v>0</v>
      </c>
      <c r="T263" s="393"/>
      <c r="U263" s="394">
        <f>IF(S263=0,0,IF(2&lt;IF(S263=S263,1,0)+IF(S263=S264,1,0)+IF(S263=S265,1,0)+IF(S263=S266,1,0),X271+X273+X275-Y271-Y273-Y275,IF(2=IF(S263=S263,1,0)+IF(S263=S264,1,0)+IF(S263=S265,1,0)+IF(S263=S266,1,0),"-","_")))</f>
        <v>0</v>
      </c>
      <c r="V263" s="393"/>
      <c r="W263" s="18">
        <f>IF(OR(U263=0,U263="-",U263="_"),U263,IF(2&lt;IF(U263=U263,1,0)+IF(U263=U264,1,0)+IF(U263=U265,1,0)+IF(U263=U266,1,0),M271+Q271+U271+M273+Q273+U273+M275+Q275+U275-O271-S271-W271-O273-S273-W273-O275-S275-W275,IF(2=IF(U263=U263,1,0)+IF(U263=U264,1,0)+IF(U263=U265,1,0)+IF(U263=U266,1,0),"-","_")))</f>
        <v>0</v>
      </c>
      <c r="X263" s="389">
        <f>IF(S263=0,0,IF(U263="-",IF(S263=S264,IF(X271&lt;Y271,"Verliezer","Winnaar"),IF(S263=S265,IF(X273&lt;Y273,"Verliezer","Winnaar"),IF(S263=S266,IF(X275&lt;Y275,"Verliezer","Winnaar")))),IF(W263="-",IF(U263=U264,IF(X271&lt;Y271,"Verliezer","Winnaar"),IF(U263=U265,IF(X273&lt;Y273,"Verliezer","Winnaar"),IF(U263=U266,IF(X275&lt;Y275,"Verliezer","Winnaar")))),"_")))</f>
        <v>0</v>
      </c>
      <c r="Y263" s="390"/>
      <c r="Z263" s="391"/>
      <c r="AA263" s="420"/>
      <c r="AB263" s="420"/>
      <c r="AC263" s="421"/>
      <c r="AD263" s="387"/>
      <c r="AE263" s="388"/>
      <c r="AF263" s="388"/>
      <c r="AG263" s="381"/>
      <c r="AH263" s="382"/>
    </row>
    <row r="264" spans="1:34" ht="13.8" thickTop="1" x14ac:dyDescent="0.3">
      <c r="B264" s="141">
        <v>2</v>
      </c>
      <c r="C264" s="6">
        <f>C32</f>
        <v>0</v>
      </c>
      <c r="D264" s="18" t="str">
        <f>IF(C264=0," ",VLOOKUP(C264,[1]Inschr!B$1:K$65536,3,FALSE))</f>
        <v xml:space="preserve"> </v>
      </c>
      <c r="E264" s="394" t="str">
        <f>IF(C264=0," ",VLOOKUP(C264,[1]Inschr!B$1:K$65536,4,FALSE))</f>
        <v xml:space="preserve"> </v>
      </c>
      <c r="F264" s="395"/>
      <c r="G264" s="393"/>
      <c r="H264" s="394">
        <f t="shared" ref="H264:H266" si="62">S264*2</f>
        <v>0</v>
      </c>
      <c r="I264" s="395"/>
      <c r="J264" s="393"/>
      <c r="K264" s="201">
        <f>IF(X271&lt;Y271,1,0)</f>
        <v>0</v>
      </c>
      <c r="L264" s="202"/>
      <c r="M264" s="438">
        <f>IF(X276&gt;Y276,1,0)</f>
        <v>0</v>
      </c>
      <c r="N264" s="439"/>
      <c r="O264" s="472"/>
      <c r="P264" s="438">
        <f>IF(X274&gt;Y274,1,0)</f>
        <v>0</v>
      </c>
      <c r="Q264" s="439"/>
      <c r="R264" s="440"/>
      <c r="S264" s="392">
        <f t="shared" ref="S264:S266" si="63">SUM(K264:Q264)</f>
        <v>0</v>
      </c>
      <c r="T264" s="393"/>
      <c r="U264" s="394">
        <f>IF(S264=0,0,IF(2&lt;IF(S264=S263,1,0)+IF(S264=S264,1,0)+IF(S264=S265,1,0)+IF(S264=S266,1,0),Y271+X274+X276-X271-Y274-Y276,IF(2=IF(S264=S263,1,0)+IF(S264=S264,1,0)+IF(S264=S265,1,0)+IF(S264=S266,1,0),"-","_")))</f>
        <v>0</v>
      </c>
      <c r="V264" s="393"/>
      <c r="W264" s="18">
        <f>IF(OR(U264=0,U264="-",U264="_"),U264,IF(2&lt;IF(U264=U263,1,0)+IF(U264=U264,1,0)+IF(U264=U265,1,0)+IF(U264=U266,1,0),O271+S271+W271+M274+Q274+U274+M276+Q276+U276-M271-Q271-U271-O274-S274-W274-O276-S276-W276,IF(2=IF(U264=U263,1,0)+IF(U264=U264,1,0)+IF(U264=U265,1,0)+IF(U264=U266,1,0),"-","_")))</f>
        <v>0</v>
      </c>
      <c r="X264" s="389">
        <f>IF(S264=0,0,IF(U264="-",IF(S264=S263,IF(Y271&lt;X271,"Verliezer","Winnaar"),IF(S264=S265,IF(X276&lt;Y276,"Verliezer","Winnaar"),IF(S264=S266,IF(X274&lt;Y274,"Verliezer","Winnaar")))),IF(W264="-",IF(U264=U263,IF(Y271&lt;X271,"Verliezer","Winnaar"),IF(U264=U265,IF(X276&lt;Y276,"Verliezer","Winnaar"),IF(U264=U266,IF(X274&lt;Y274,"Verliezer","Winnaar")))),"_")))</f>
        <v>0</v>
      </c>
      <c r="Y264" s="390"/>
      <c r="Z264" s="437"/>
      <c r="AA264" s="20"/>
      <c r="AB264" s="20"/>
      <c r="AC264" s="20"/>
    </row>
    <row r="265" spans="1:34" x14ac:dyDescent="0.3">
      <c r="B265" s="141">
        <v>3</v>
      </c>
      <c r="C265" s="6">
        <f>C33</f>
        <v>0</v>
      </c>
      <c r="D265" s="18" t="str">
        <f>IF(C265=0," ",VLOOKUP(C265,[1]Inschr!B$1:K$65536,3,FALSE))</f>
        <v xml:space="preserve"> </v>
      </c>
      <c r="E265" s="394" t="str">
        <f>IF(C265=0," ",VLOOKUP(C265,[1]Inschr!B$1:K$65536,4,FALSE))</f>
        <v xml:space="preserve"> </v>
      </c>
      <c r="F265" s="395"/>
      <c r="G265" s="393"/>
      <c r="H265" s="394">
        <f t="shared" si="62"/>
        <v>0</v>
      </c>
      <c r="I265" s="395"/>
      <c r="J265" s="393"/>
      <c r="K265" s="201">
        <f>IF(X273&lt;Y273,1,0)</f>
        <v>0</v>
      </c>
      <c r="L265" s="201">
        <f>IF(X276&lt;Y276,1,0)</f>
        <v>0</v>
      </c>
      <c r="M265" s="434"/>
      <c r="N265" s="435"/>
      <c r="O265" s="436"/>
      <c r="P265" s="438">
        <f>IF(X272&gt;Y272,1,0)</f>
        <v>0</v>
      </c>
      <c r="Q265" s="439"/>
      <c r="R265" s="440"/>
      <c r="S265" s="392">
        <f t="shared" si="63"/>
        <v>0</v>
      </c>
      <c r="T265" s="393"/>
      <c r="U265" s="394">
        <f>IF(S265=0,0,IF(2&lt;IF(S265=S263,1,0)+IF(S265=S264,1,0)+IF(S265=S265,1,0)+IF(S265=S266,1,0),X272+Y273+Y276-Y272-X273-X276,IF(2=IF(S265=S263,1,0)+IF(S265=S264,1,0)+IF(S265=S265,1,0)+IF(S265=S266,1,0),"-","_")))</f>
        <v>0</v>
      </c>
      <c r="V265" s="393"/>
      <c r="W265" s="18">
        <f>IF(OR(U265=0,U265="-",U265="_"),U265,IF(2&lt;IF(U265=U263,1,0)+IF(U265=U264,1,0)+IF(U265=U265,1,0)+IF(U265=U266,1,0),M272+Q272+U272+O273+S273+W273+O276+S276+W276-O272-S272-W272-M273-Q273-U273-M276-Q276-U276,IF(2=IF(U265=U263,1,0)+IF(U265=U264,1,0)+IF(U265=U265,1,0)+IF(U265=U266,1,0),"-","_")))</f>
        <v>0</v>
      </c>
      <c r="X265" s="389">
        <f>IF(S265=0,0,IF(U265="-",IF(S265=S263,IF(Y273&lt;X273,"Verliezer","Winnaar"),IF(S265=S264,IF(Y276&lt;X276,"Verliezer","Winnaar"),IF(S265=S266,IF(X272&lt;Y272,"Verliezer","Winnaar")))),IF(W265="-",IF(U265=U263,IF(Y273&lt;X273,"Verliezer","Winnaar"),IF(U265=U264,IF(Y276&lt;X276,"Verliezer","Winnaar"),IF(U265=U266,IF(X272&lt;Y272,"Verliezer","Winnaar")))),"_")))</f>
        <v>0</v>
      </c>
      <c r="Y265" s="390"/>
      <c r="Z265" s="437"/>
      <c r="AA265" s="20"/>
      <c r="AB265" s="20"/>
      <c r="AC265" s="20"/>
    </row>
    <row r="266" spans="1:34" ht="13.8" thickBot="1" x14ac:dyDescent="0.35">
      <c r="B266" s="141">
        <v>4</v>
      </c>
      <c r="C266" s="6">
        <f>C34</f>
        <v>0</v>
      </c>
      <c r="D266" s="18" t="str">
        <f>IF(C266=0," ",VLOOKUP(C266,[1]Inschr!B$1:K$65536,3,FALSE))</f>
        <v xml:space="preserve"> </v>
      </c>
      <c r="E266" s="394" t="str">
        <f>IF(C266=0," ",VLOOKUP(C266,[1]Inschr!B$1:K$65536,4,FALSE))</f>
        <v xml:space="preserve"> </v>
      </c>
      <c r="F266" s="395"/>
      <c r="G266" s="393"/>
      <c r="H266" s="394">
        <f t="shared" si="62"/>
        <v>0</v>
      </c>
      <c r="I266" s="395"/>
      <c r="J266" s="393"/>
      <c r="K266" s="201">
        <f>IF(X275&lt;Y275,1,0)</f>
        <v>0</v>
      </c>
      <c r="L266" s="201">
        <f>IF(X274&lt;Y274,1,0)</f>
        <v>0</v>
      </c>
      <c r="M266" s="438">
        <f>IF(X272&lt;Y272,1,0)</f>
        <v>0</v>
      </c>
      <c r="N266" s="439"/>
      <c r="O266" s="472"/>
      <c r="P266" s="484"/>
      <c r="Q266" s="485"/>
      <c r="R266" s="486"/>
      <c r="S266" s="429">
        <f t="shared" si="63"/>
        <v>0</v>
      </c>
      <c r="T266" s="473"/>
      <c r="U266" s="474">
        <f>IF(S266=0,0,IF(2&lt;IF(S266=S263,1,0)+IF(S266=S264,1,0)+IF(S266=S265,1,0)+IF(S266=S266,1,0),Y272+Y274+Y275-X272-X274-X275,IF(2=IF(S266=S263,1,0)+IF(S266=S264,1,0)+IF(S266=S265,1,0)+IF(S266=S266,1,0),"-","_")))</f>
        <v>0</v>
      </c>
      <c r="V266" s="473"/>
      <c r="W266" s="23">
        <f>IF(OR(U266=0,U266="-",U266="_"),U266,IF(2&lt;IF(U266=U263,1,0)+IF(U266=U264,1,0)+IF(U266=U265,1,0)+IF(U266=U266,1,0),O272+S272+W272+O274+S274+W274+O275+S275+W275-M272-Q272-U272-M274-Q274-U274-M275-Q275-U275,IF(2=IF(U266=U263,1,0)+IF(U266=U264,1,0)+IF(U266=U265,1,0)+IF(U266=U266,1,0),"-","_")))</f>
        <v>0</v>
      </c>
      <c r="X266" s="475">
        <f>IF(S266=0,0,IF(U266="-",IF(S266=S263,IF(Y275&lt;X275,"Verliezer","Winnaar"),IF(S266=S264,IF(Y274&lt;X274,"Verliezer","Winnaar"),IF(S266=S265,IF(Y272&lt;X272,"Verliezer","Winnaar")))),IF(W266="-",IF(U266=U263,IF(Y275&lt;X275,"Verliezer","Winnaar"),IF(U266=U264,IF(Y274&lt;X274,"Verliezer","Winnaar"),IF(U266=U265,IF(Y272&lt;X272,"Verliezer","Winnaar")))),"_")))</f>
        <v>0</v>
      </c>
      <c r="Y266" s="476"/>
      <c r="Z266" s="477"/>
      <c r="AA266" s="20"/>
      <c r="AB266" s="20"/>
      <c r="AC266" s="20"/>
    </row>
    <row r="267" spans="1:34" x14ac:dyDescent="0.3">
      <c r="B267" s="20"/>
      <c r="C267" s="3"/>
      <c r="D267" s="3"/>
      <c r="E267" s="3"/>
      <c r="F267" s="3"/>
      <c r="G267" s="24"/>
      <c r="H267" s="24"/>
      <c r="I267" s="24"/>
      <c r="J267" s="3"/>
      <c r="K267" s="3"/>
      <c r="L267" s="3"/>
      <c r="M267" s="3"/>
      <c r="N267" s="3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D267" s="20"/>
      <c r="AE267" s="20"/>
    </row>
    <row r="268" spans="1:34" x14ac:dyDescent="0.3">
      <c r="B268" s="20"/>
      <c r="C268" s="3"/>
      <c r="D268" s="3"/>
      <c r="E268" s="3"/>
      <c r="F268" s="3"/>
      <c r="G268" s="24"/>
      <c r="H268" s="24"/>
      <c r="I268" s="24"/>
      <c r="J268" s="3"/>
      <c r="K268" s="3"/>
      <c r="L268" s="3"/>
      <c r="M268" s="3"/>
      <c r="N268" s="3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D268" s="20"/>
      <c r="AE268" s="20"/>
    </row>
    <row r="269" spans="1:34" ht="21.75" customHeight="1" thickBot="1" x14ac:dyDescent="0.35">
      <c r="B269" s="20"/>
      <c r="C269" s="3"/>
      <c r="D269" s="3"/>
      <c r="E269" s="3"/>
      <c r="F269" s="3"/>
      <c r="G269" s="24"/>
      <c r="H269" s="24"/>
      <c r="I269" s="24"/>
      <c r="J269" s="3"/>
      <c r="K269" s="2" t="s">
        <v>14</v>
      </c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D269" s="20"/>
      <c r="AE269" s="20"/>
    </row>
    <row r="270" spans="1:34" ht="21.75" customHeight="1" x14ac:dyDescent="0.3">
      <c r="B270" s="20"/>
      <c r="C270" s="3"/>
      <c r="D270" s="3" t="s">
        <v>64</v>
      </c>
      <c r="E270" s="3"/>
      <c r="F270" s="3"/>
      <c r="G270" s="24"/>
      <c r="H270" s="24"/>
      <c r="I270" s="24"/>
      <c r="J270" s="3"/>
      <c r="K270" s="27" t="s">
        <v>15</v>
      </c>
      <c r="L270" s="31" t="s">
        <v>16</v>
      </c>
      <c r="M270" s="478" t="s">
        <v>19</v>
      </c>
      <c r="N270" s="479"/>
      <c r="O270" s="479"/>
      <c r="P270" s="480"/>
      <c r="Q270" s="481" t="s">
        <v>20</v>
      </c>
      <c r="R270" s="482"/>
      <c r="S270" s="482"/>
      <c r="T270" s="483"/>
      <c r="U270" s="481" t="s">
        <v>21</v>
      </c>
      <c r="V270" s="482"/>
      <c r="W270" s="483"/>
      <c r="X270" s="481" t="s">
        <v>22</v>
      </c>
      <c r="Y270" s="482"/>
      <c r="Z270" s="483"/>
      <c r="AA270" s="20"/>
      <c r="AD270" s="20"/>
      <c r="AE270" s="20"/>
    </row>
    <row r="271" spans="1:34" ht="21.75" customHeight="1" x14ac:dyDescent="0.25">
      <c r="B271" s="20"/>
      <c r="C271" s="141"/>
      <c r="D271" s="6" t="str">
        <f>IF(C271=0," ",VLOOKUP(C271,[1]Inschr!B$1:K$65536,3,FALSE))</f>
        <v xml:space="preserve"> </v>
      </c>
      <c r="E271" s="394" t="str">
        <f>IF(C271=0," ",VLOOKUP(C271,[1]Inschr!B$1:K$65536,4,FALSE))</f>
        <v xml:space="preserve"> </v>
      </c>
      <c r="F271" s="395"/>
      <c r="G271" s="393"/>
      <c r="H271" s="24"/>
      <c r="I271" s="24"/>
      <c r="J271" s="3"/>
      <c r="K271" s="27" t="s">
        <v>26</v>
      </c>
      <c r="L271" s="31" t="s">
        <v>26</v>
      </c>
      <c r="M271" s="445"/>
      <c r="N271" s="446"/>
      <c r="O271" s="447"/>
      <c r="P271" s="448"/>
      <c r="Q271" s="449"/>
      <c r="R271" s="450"/>
      <c r="S271" s="450"/>
      <c r="T271" s="451"/>
      <c r="U271" s="449"/>
      <c r="V271" s="450"/>
      <c r="W271" s="203"/>
      <c r="X271" s="32">
        <f>IF(M271&gt;O271,1,0)+IF(Q271&gt;S271,1,0)+IF(U271&gt;W271,1,0)</f>
        <v>0</v>
      </c>
      <c r="Y271" s="452">
        <f>IF(M271&lt;O271,1,0)+IF(Q271&lt;S271,1,0)+IF(U271&lt;W271,1,0)</f>
        <v>0</v>
      </c>
      <c r="Z271" s="453"/>
      <c r="AA271" s="20"/>
      <c r="AD271" s="20"/>
      <c r="AE271" s="20"/>
    </row>
    <row r="272" spans="1:34" ht="21.75" customHeight="1" x14ac:dyDescent="0.25">
      <c r="B272" s="20"/>
      <c r="C272" s="3"/>
      <c r="D272" s="3"/>
      <c r="E272" s="3"/>
      <c r="F272" s="3"/>
      <c r="G272" s="24"/>
      <c r="H272" s="24"/>
      <c r="I272" s="24"/>
      <c r="J272" s="3"/>
      <c r="K272" s="41"/>
      <c r="L272" s="31" t="s">
        <v>28</v>
      </c>
      <c r="M272" s="445"/>
      <c r="N272" s="446"/>
      <c r="O272" s="447"/>
      <c r="P272" s="448"/>
      <c r="Q272" s="449"/>
      <c r="R272" s="450"/>
      <c r="S272" s="450"/>
      <c r="T272" s="451"/>
      <c r="U272" s="449"/>
      <c r="V272" s="450"/>
      <c r="W272" s="203"/>
      <c r="X272" s="32">
        <f t="shared" ref="X272:X276" si="64">IF(M272&gt;O272,1,0)+IF(Q272&gt;S272,1,0)+IF(U272&gt;W272,1,0)</f>
        <v>0</v>
      </c>
      <c r="Y272" s="452">
        <f t="shared" ref="Y272:Y276" si="65">IF(M272&lt;O272,1,0)+IF(Q272&lt;S272,1,0)+IF(U272&lt;W272,1,0)</f>
        <v>0</v>
      </c>
      <c r="Z272" s="453"/>
      <c r="AA272" s="20"/>
      <c r="AD272" s="20"/>
      <c r="AE272" s="20"/>
    </row>
    <row r="273" spans="1:34" ht="21.75" customHeight="1" x14ac:dyDescent="0.25">
      <c r="B273" s="20"/>
      <c r="C273" s="3"/>
      <c r="D273" s="3"/>
      <c r="E273" s="3"/>
      <c r="F273" s="3"/>
      <c r="G273" s="24"/>
      <c r="H273" s="24"/>
      <c r="I273" s="24"/>
      <c r="J273" s="3"/>
      <c r="K273" s="27" t="s">
        <v>31</v>
      </c>
      <c r="L273" s="31" t="s">
        <v>31</v>
      </c>
      <c r="M273" s="445"/>
      <c r="N273" s="446"/>
      <c r="O273" s="447"/>
      <c r="P273" s="448"/>
      <c r="Q273" s="449"/>
      <c r="R273" s="450"/>
      <c r="S273" s="450"/>
      <c r="T273" s="451"/>
      <c r="U273" s="449"/>
      <c r="V273" s="450"/>
      <c r="W273" s="203"/>
      <c r="X273" s="32">
        <f t="shared" si="64"/>
        <v>0</v>
      </c>
      <c r="Y273" s="452">
        <f t="shared" si="65"/>
        <v>0</v>
      </c>
      <c r="Z273" s="453"/>
      <c r="AA273" s="20"/>
      <c r="AD273" s="20"/>
      <c r="AE273" s="20"/>
    </row>
    <row r="274" spans="1:34" ht="21.75" customHeight="1" x14ac:dyDescent="0.25">
      <c r="B274" s="20"/>
      <c r="C274" s="3"/>
      <c r="D274" s="3"/>
      <c r="E274" s="3"/>
      <c r="F274" s="3"/>
      <c r="G274" s="24"/>
      <c r="H274" s="24"/>
      <c r="I274" s="24"/>
      <c r="J274" s="3"/>
      <c r="K274" s="41"/>
      <c r="L274" s="31" t="s">
        <v>32</v>
      </c>
      <c r="M274" s="445"/>
      <c r="N274" s="446"/>
      <c r="O274" s="447"/>
      <c r="P274" s="448"/>
      <c r="Q274" s="449"/>
      <c r="R274" s="450"/>
      <c r="S274" s="450"/>
      <c r="T274" s="451"/>
      <c r="U274" s="449"/>
      <c r="V274" s="450"/>
      <c r="W274" s="203"/>
      <c r="X274" s="32">
        <f t="shared" si="64"/>
        <v>0</v>
      </c>
      <c r="Y274" s="452">
        <f t="shared" si="65"/>
        <v>0</v>
      </c>
      <c r="Z274" s="453"/>
      <c r="AA274" s="20"/>
      <c r="AD274" s="20"/>
      <c r="AE274" s="20"/>
    </row>
    <row r="275" spans="1:34" ht="21.75" customHeight="1" x14ac:dyDescent="0.25">
      <c r="B275" s="39"/>
      <c r="C275" s="3"/>
      <c r="D275" s="3"/>
      <c r="E275" s="3"/>
      <c r="F275" s="3"/>
      <c r="G275" s="24"/>
      <c r="H275" s="24"/>
      <c r="I275" s="24"/>
      <c r="J275" s="3"/>
      <c r="K275" s="3"/>
      <c r="L275" s="31" t="s">
        <v>35</v>
      </c>
      <c r="M275" s="445"/>
      <c r="N275" s="446"/>
      <c r="O275" s="447"/>
      <c r="P275" s="448"/>
      <c r="Q275" s="449"/>
      <c r="R275" s="450"/>
      <c r="S275" s="450"/>
      <c r="T275" s="451"/>
      <c r="U275" s="449"/>
      <c r="V275" s="450"/>
      <c r="W275" s="203"/>
      <c r="X275" s="32">
        <f t="shared" si="64"/>
        <v>0</v>
      </c>
      <c r="Y275" s="452">
        <f t="shared" si="65"/>
        <v>0</v>
      </c>
      <c r="Z275" s="453"/>
      <c r="AA275" s="20"/>
      <c r="AD275" s="20"/>
      <c r="AE275" s="20"/>
    </row>
    <row r="276" spans="1:34" ht="21.75" customHeight="1" thickBot="1" x14ac:dyDescent="0.3">
      <c r="B276" s="20"/>
      <c r="C276" s="3"/>
      <c r="D276" s="3"/>
      <c r="E276" s="3"/>
      <c r="F276" s="3"/>
      <c r="G276" s="24"/>
      <c r="H276" s="24"/>
      <c r="I276" s="24"/>
      <c r="J276" s="3"/>
      <c r="K276" s="27" t="s">
        <v>37</v>
      </c>
      <c r="L276" s="31" t="s">
        <v>37</v>
      </c>
      <c r="M276" s="454"/>
      <c r="N276" s="455"/>
      <c r="O276" s="425"/>
      <c r="P276" s="426"/>
      <c r="Q276" s="427"/>
      <c r="R276" s="428"/>
      <c r="S276" s="428"/>
      <c r="T276" s="487"/>
      <c r="U276" s="427"/>
      <c r="V276" s="428"/>
      <c r="W276" s="204"/>
      <c r="X276" s="42">
        <f t="shared" si="64"/>
        <v>0</v>
      </c>
      <c r="Y276" s="488">
        <f t="shared" si="65"/>
        <v>0</v>
      </c>
      <c r="Z276" s="489"/>
      <c r="AA276" s="20"/>
      <c r="AD276" s="20"/>
      <c r="AE276" s="20"/>
    </row>
    <row r="277" spans="1:34" ht="21.75" customHeight="1" x14ac:dyDescent="0.3">
      <c r="B277" s="20"/>
      <c r="C277" s="3"/>
      <c r="D277" s="3"/>
      <c r="E277" s="3"/>
      <c r="F277" s="3"/>
      <c r="G277" s="24"/>
      <c r="H277" s="24"/>
      <c r="I277" s="24"/>
      <c r="J277" s="3"/>
      <c r="K277" s="41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D277" s="20"/>
      <c r="AE277" s="20"/>
    </row>
    <row r="278" spans="1:34" ht="21.75" customHeight="1" x14ac:dyDescent="0.3">
      <c r="B278" s="39"/>
      <c r="C278" s="3"/>
      <c r="D278" s="3"/>
      <c r="E278" s="3"/>
      <c r="F278" s="3"/>
      <c r="G278" s="24"/>
      <c r="H278" s="24"/>
      <c r="I278" s="24"/>
      <c r="J278" s="3"/>
      <c r="K278" s="3"/>
      <c r="L278" s="195"/>
      <c r="M278" s="195"/>
      <c r="N278" s="195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D278" s="20"/>
      <c r="AE278" s="20"/>
    </row>
    <row r="279" spans="1:34" ht="21.75" customHeight="1" x14ac:dyDescent="0.3">
      <c r="B279" s="20"/>
      <c r="C279" s="3"/>
      <c r="D279" s="3"/>
      <c r="E279" s="3"/>
      <c r="F279" s="3"/>
      <c r="G279" s="24"/>
      <c r="H279" s="24"/>
      <c r="I279" s="24"/>
      <c r="J279" s="3"/>
      <c r="K279" s="212"/>
      <c r="L279" s="195"/>
      <c r="M279" s="195"/>
      <c r="N279" s="195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D279" s="20"/>
      <c r="AE279" s="20"/>
    </row>
    <row r="280" spans="1:34" x14ac:dyDescent="0.3">
      <c r="C280" s="212"/>
    </row>
    <row r="281" spans="1:34" x14ac:dyDescent="0.3">
      <c r="C281" s="212"/>
    </row>
    <row r="282" spans="1:34" x14ac:dyDescent="0.3">
      <c r="B282" s="132"/>
      <c r="C282" s="136"/>
      <c r="D282" s="136"/>
      <c r="E282" s="136"/>
      <c r="F282" s="136"/>
      <c r="G282" s="136"/>
      <c r="H282" s="136"/>
      <c r="I282" s="136"/>
    </row>
    <row r="283" spans="1:34" x14ac:dyDescent="0.3">
      <c r="B283" s="132"/>
      <c r="C283" s="136"/>
      <c r="D283" s="136"/>
      <c r="E283" s="136"/>
      <c r="F283" s="136"/>
      <c r="G283" s="136"/>
      <c r="H283" s="136"/>
      <c r="I283" s="136"/>
    </row>
    <row r="284" spans="1:34" ht="13.5" customHeight="1" thickBot="1" x14ac:dyDescent="0.35">
      <c r="A284" s="1" t="s">
        <v>0</v>
      </c>
      <c r="B284" s="2" t="s">
        <v>1</v>
      </c>
      <c r="C284" s="136"/>
      <c r="D284" s="151"/>
      <c r="E284" s="151"/>
      <c r="F284" s="151"/>
      <c r="G284" s="151" t="str">
        <f>IF($G$1=0," ",$G$1)</f>
        <v xml:space="preserve"> </v>
      </c>
      <c r="H284" s="151"/>
      <c r="I284" s="151"/>
      <c r="J284" s="136"/>
      <c r="K284" s="136"/>
      <c r="L284" s="3" t="s">
        <v>2</v>
      </c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</row>
    <row r="285" spans="1:34" ht="12.75" customHeight="1" thickTop="1" x14ac:dyDescent="0.25">
      <c r="A285" s="131"/>
      <c r="B285" s="878" t="s">
        <v>81</v>
      </c>
      <c r="C285" s="2"/>
      <c r="D285" s="3"/>
      <c r="E285" s="3"/>
      <c r="F285" s="3"/>
      <c r="G285" s="24"/>
      <c r="H285" s="24"/>
      <c r="I285" s="24"/>
      <c r="J285" s="3"/>
      <c r="K285" s="3"/>
      <c r="L285" s="3"/>
      <c r="M285" s="3"/>
      <c r="N285" s="3"/>
      <c r="O285" s="20"/>
      <c r="P285" s="20"/>
      <c r="Q285" s="20"/>
      <c r="R285" s="20"/>
      <c r="S285" s="20"/>
      <c r="T285" s="20"/>
      <c r="U285" s="26"/>
      <c r="V285" s="26"/>
      <c r="W285" s="20"/>
      <c r="X285" s="20"/>
      <c r="Y285" s="20"/>
      <c r="Z285" s="20"/>
      <c r="AA285" s="414" t="str">
        <f>IF($W$1=0," ",$W$1)</f>
        <v xml:space="preserve"> </v>
      </c>
      <c r="AB285" s="415"/>
      <c r="AC285" s="416"/>
      <c r="AD285" s="383" t="s">
        <v>3</v>
      </c>
      <c r="AE285" s="384"/>
      <c r="AF285" s="384"/>
      <c r="AG285" s="375">
        <v>9</v>
      </c>
      <c r="AH285" s="376"/>
    </row>
    <row r="286" spans="1:34" ht="12.75" customHeight="1" x14ac:dyDescent="0.25">
      <c r="A286" s="131"/>
      <c r="B286" s="878" t="s">
        <v>82</v>
      </c>
      <c r="C286" s="2"/>
      <c r="D286" s="3"/>
      <c r="E286" s="3"/>
      <c r="F286" s="3"/>
      <c r="G286" s="24"/>
      <c r="H286" s="24"/>
      <c r="I286" s="24"/>
      <c r="J286" s="3"/>
      <c r="K286" s="3"/>
      <c r="L286" s="3"/>
      <c r="M286" s="3"/>
      <c r="N286" s="3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417"/>
      <c r="AB286" s="418"/>
      <c r="AC286" s="419"/>
      <c r="AD286" s="385"/>
      <c r="AE286" s="386"/>
      <c r="AF286" s="386"/>
      <c r="AG286" s="377"/>
      <c r="AH286" s="378"/>
    </row>
    <row r="287" spans="1:34" ht="13.5" customHeight="1" x14ac:dyDescent="0.25">
      <c r="B287" s="878" t="s">
        <v>83</v>
      </c>
      <c r="C287" s="2"/>
      <c r="D287" s="3"/>
      <c r="E287" s="3"/>
      <c r="F287" s="3"/>
      <c r="G287" s="24"/>
      <c r="H287" s="24"/>
      <c r="I287" s="24"/>
      <c r="J287" s="3"/>
      <c r="K287" s="3"/>
      <c r="L287" s="3"/>
      <c r="M287" s="3"/>
      <c r="N287" s="3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417"/>
      <c r="AB287" s="418"/>
      <c r="AC287" s="419"/>
      <c r="AD287" s="385"/>
      <c r="AE287" s="386"/>
      <c r="AF287" s="386"/>
      <c r="AG287" s="377"/>
      <c r="AH287" s="378"/>
    </row>
    <row r="288" spans="1:34" ht="13.2" customHeight="1" thickBot="1" x14ac:dyDescent="0.35">
      <c r="B288" s="20"/>
      <c r="C288" s="3"/>
      <c r="D288" s="3"/>
      <c r="E288" s="3"/>
      <c r="F288" s="3"/>
      <c r="G288" s="24"/>
      <c r="H288" s="24"/>
      <c r="I288" s="24"/>
      <c r="J288" s="3"/>
      <c r="K288" s="3"/>
      <c r="L288" s="3"/>
      <c r="M288" s="3"/>
      <c r="N288" s="3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417"/>
      <c r="AB288" s="418"/>
      <c r="AC288" s="419"/>
      <c r="AD288" s="385" t="s">
        <v>4</v>
      </c>
      <c r="AE288" s="386"/>
      <c r="AF288" s="386"/>
      <c r="AG288" s="379" t="str">
        <f>IF($L$35=0,"",$L$35)</f>
        <v/>
      </c>
      <c r="AH288" s="380"/>
    </row>
    <row r="289" spans="2:34" ht="13.8" customHeight="1" x14ac:dyDescent="0.3">
      <c r="B289" s="141" t="s">
        <v>5</v>
      </c>
      <c r="C289" s="6" t="s">
        <v>6</v>
      </c>
      <c r="D289" s="18" t="s">
        <v>7</v>
      </c>
      <c r="E289" s="394" t="s">
        <v>8</v>
      </c>
      <c r="F289" s="395"/>
      <c r="G289" s="393"/>
      <c r="H289" s="394" t="s">
        <v>9</v>
      </c>
      <c r="I289" s="395"/>
      <c r="J289" s="393"/>
      <c r="K289" s="18">
        <v>1</v>
      </c>
      <c r="L289" s="18">
        <v>2</v>
      </c>
      <c r="M289" s="394">
        <v>3</v>
      </c>
      <c r="N289" s="395"/>
      <c r="O289" s="393"/>
      <c r="P289" s="394">
        <v>4</v>
      </c>
      <c r="Q289" s="395"/>
      <c r="R289" s="396"/>
      <c r="S289" s="399" t="s">
        <v>10</v>
      </c>
      <c r="T289" s="423"/>
      <c r="U289" s="422" t="s">
        <v>11</v>
      </c>
      <c r="V289" s="423"/>
      <c r="W289" s="155" t="s">
        <v>12</v>
      </c>
      <c r="X289" s="422" t="s">
        <v>13</v>
      </c>
      <c r="Y289" s="400"/>
      <c r="Z289" s="424"/>
      <c r="AA289" s="418"/>
      <c r="AB289" s="418"/>
      <c r="AC289" s="419"/>
      <c r="AD289" s="385"/>
      <c r="AE289" s="386"/>
      <c r="AF289" s="386"/>
      <c r="AG289" s="379"/>
      <c r="AH289" s="380"/>
    </row>
    <row r="290" spans="2:34" ht="13.8" thickBot="1" x14ac:dyDescent="0.35">
      <c r="B290" s="141">
        <v>1</v>
      </c>
      <c r="C290" s="6">
        <f>C35</f>
        <v>0</v>
      </c>
      <c r="D290" s="18" t="str">
        <f>IF(C290=0," ",VLOOKUP(C290,[1]Inschr!B$1:K$65536,3,FALSE))</f>
        <v xml:space="preserve"> </v>
      </c>
      <c r="E290" s="394" t="str">
        <f>IF(C290=0," ",VLOOKUP(C290,[1]Inschr!B$1:K$65536,4,FALSE))</f>
        <v xml:space="preserve"> </v>
      </c>
      <c r="F290" s="395"/>
      <c r="G290" s="393"/>
      <c r="H290" s="394">
        <f>S290*2</f>
        <v>0</v>
      </c>
      <c r="I290" s="395"/>
      <c r="J290" s="393"/>
      <c r="K290" s="202"/>
      <c r="L290" s="201">
        <f>IF(X298&gt;Y298,1,0)</f>
        <v>0</v>
      </c>
      <c r="M290" s="438">
        <f>IF(X300&gt;Y300,1,0)</f>
        <v>0</v>
      </c>
      <c r="N290" s="439"/>
      <c r="O290" s="472"/>
      <c r="P290" s="438">
        <f>IF(X302&gt;Y302,1,0)</f>
        <v>0</v>
      </c>
      <c r="Q290" s="439"/>
      <c r="R290" s="440"/>
      <c r="S290" s="392">
        <f>SUM(K290:Q290)</f>
        <v>0</v>
      </c>
      <c r="T290" s="393"/>
      <c r="U290" s="394">
        <f>IF(S290=0,0,IF(2&lt;IF(S290=S290,1,0)+IF(S290=S291,1,0)+IF(S290=S292,1,0)+IF(S290=S293,1,0),X298+X300+X302-Y298-Y300-Y302,IF(2=IF(S290=S290,1,0)+IF(S290=S291,1,0)+IF(S290=S292,1,0)+IF(S290=S293,1,0),"-","_")))</f>
        <v>0</v>
      </c>
      <c r="V290" s="393"/>
      <c r="W290" s="18">
        <f>IF(OR(U290=0,U290="-",U290="_"),U290,IF(2&lt;IF(U290=U290,1,0)+IF(U290=U291,1,0)+IF(U290=U292,1,0)+IF(U290=U293,1,0),M298+Q298+U298+M300+Q300+U300+M302+Q302+U302-O298-S298-W298-O300-S300-W300-O302-S302-W302,IF(2=IF(U290=U290,1,0)+IF(U290=U291,1,0)+IF(U290=U292,1,0)+IF(U290=U293,1,0),"-","_")))</f>
        <v>0</v>
      </c>
      <c r="X290" s="389">
        <f>IF(S290=0,0,IF(U290="-",IF(S290=S291,IF(X298&lt;Y298,"Verliezer","Winnaar"),IF(S290=S292,IF(X300&lt;Y300,"Verliezer","Winnaar"),IF(S290=S293,IF(X302&lt;Y302,"Verliezer","Winnaar")))),IF(W290="-",IF(U290=U291,IF(X298&lt;Y298,"Verliezer","Winnaar"),IF(U290=U292,IF(X300&lt;Y300,"Verliezer","Winnaar"),IF(U290=U293,IF(X302&lt;Y302,"Verliezer","Winnaar")))),"_")))</f>
        <v>0</v>
      </c>
      <c r="Y290" s="390"/>
      <c r="Z290" s="391"/>
      <c r="AA290" s="420"/>
      <c r="AB290" s="420"/>
      <c r="AC290" s="421"/>
      <c r="AD290" s="387"/>
      <c r="AE290" s="388"/>
      <c r="AF290" s="388"/>
      <c r="AG290" s="381"/>
      <c r="AH290" s="382"/>
    </row>
    <row r="291" spans="2:34" ht="13.8" thickTop="1" x14ac:dyDescent="0.3">
      <c r="B291" s="141">
        <v>2</v>
      </c>
      <c r="C291" s="6">
        <f>C36</f>
        <v>0</v>
      </c>
      <c r="D291" s="18" t="str">
        <f>IF(C291=0," ",VLOOKUP(C291,[1]Inschr!B$1:K$65536,3,FALSE))</f>
        <v xml:space="preserve"> </v>
      </c>
      <c r="E291" s="394" t="str">
        <f>IF(C291=0," ",VLOOKUP(C291,[1]Inschr!B$1:K$65536,4,FALSE))</f>
        <v xml:space="preserve"> </v>
      </c>
      <c r="F291" s="395"/>
      <c r="G291" s="393"/>
      <c r="H291" s="394">
        <f t="shared" ref="H291:H293" si="66">S291*2</f>
        <v>0</v>
      </c>
      <c r="I291" s="395"/>
      <c r="J291" s="393"/>
      <c r="K291" s="201">
        <f>IF(X298&lt;Y298,1,0)</f>
        <v>0</v>
      </c>
      <c r="L291" s="202"/>
      <c r="M291" s="438">
        <f>IF(X303&gt;Y303,1,0)</f>
        <v>0</v>
      </c>
      <c r="N291" s="439"/>
      <c r="O291" s="472"/>
      <c r="P291" s="438">
        <f>IF(X301&gt;Y301,1,0)</f>
        <v>0</v>
      </c>
      <c r="Q291" s="439"/>
      <c r="R291" s="440"/>
      <c r="S291" s="392">
        <f t="shared" ref="S291:S293" si="67">SUM(K291:Q291)</f>
        <v>0</v>
      </c>
      <c r="T291" s="393"/>
      <c r="U291" s="394">
        <f>IF(S291=0,0,IF(2&lt;IF(S291=S290,1,0)+IF(S291=S291,1,0)+IF(S291=S292,1,0)+IF(S291=S293,1,0),Y298+X301+X303-X298-Y301-Y303,IF(2=IF(S291=S290,1,0)+IF(S291=S291,1,0)+IF(S291=S292,1,0)+IF(S291=S293,1,0),"-","_")))</f>
        <v>0</v>
      </c>
      <c r="V291" s="393"/>
      <c r="W291" s="18">
        <f>IF(OR(U291=0,U291="-",U291="_"),U291,IF(2&lt;IF(U291=U290,1,0)+IF(U291=U291,1,0)+IF(U291=U292,1,0)+IF(U291=U293,1,0),O298+S298+W298+M301+Q301+U301+M303+Q303+U303-M298-Q298-U298-O301-S301-W301-O303-S303-W303,IF(2=IF(U291=U290,1,0)+IF(U291=U291,1,0)+IF(U291=U292,1,0)+IF(U291=U293,1,0),"-","_")))</f>
        <v>0</v>
      </c>
      <c r="X291" s="389">
        <f>IF(S291=0,0,IF(U291="-",IF(S291=S290,IF(Y298&lt;X298,"Verliezer","Winnaar"),IF(S291=S292,IF(X303&lt;Y303,"Verliezer","Winnaar"),IF(S291=S293,IF(X301&lt;Y301,"Verliezer","Winnaar")))),IF(W291="-",IF(U291=U290,IF(Y298&lt;X298,"Verliezer","Winnaar"),IF(U291=U292,IF(X303&lt;Y303,"Verliezer","Winnaar"),IF(U291=U293,IF(X301&lt;Y301,"Verliezer","Winnaar")))),"_")))</f>
        <v>0</v>
      </c>
      <c r="Y291" s="390"/>
      <c r="Z291" s="437"/>
      <c r="AA291" s="20"/>
      <c r="AB291" s="20"/>
      <c r="AC291" s="20"/>
    </row>
    <row r="292" spans="2:34" x14ac:dyDescent="0.3">
      <c r="B292" s="141">
        <v>3</v>
      </c>
      <c r="C292" s="6">
        <f>C37</f>
        <v>0</v>
      </c>
      <c r="D292" s="18" t="str">
        <f>IF(C292=0," ",VLOOKUP(C292,[1]Inschr!B$1:K$65536,3,FALSE))</f>
        <v xml:space="preserve"> </v>
      </c>
      <c r="E292" s="394" t="str">
        <f>IF(C292=0," ",VLOOKUP(C292,[1]Inschr!B$1:K$65536,4,FALSE))</f>
        <v xml:space="preserve"> </v>
      </c>
      <c r="F292" s="395"/>
      <c r="G292" s="393"/>
      <c r="H292" s="394">
        <f t="shared" si="66"/>
        <v>0</v>
      </c>
      <c r="I292" s="395"/>
      <c r="J292" s="393"/>
      <c r="K292" s="201">
        <f>IF(X300&lt;Y300,1,0)</f>
        <v>0</v>
      </c>
      <c r="L292" s="201">
        <f>IF(X303&lt;Y303,1,0)</f>
        <v>0</v>
      </c>
      <c r="M292" s="434"/>
      <c r="N292" s="435"/>
      <c r="O292" s="436"/>
      <c r="P292" s="438">
        <f>IF(X299&gt;Y299,1,0)</f>
        <v>0</v>
      </c>
      <c r="Q292" s="439"/>
      <c r="R292" s="440"/>
      <c r="S292" s="392">
        <f t="shared" si="67"/>
        <v>0</v>
      </c>
      <c r="T292" s="393"/>
      <c r="U292" s="394">
        <f>IF(S292=0,0,IF(2&lt;IF(S292=S290,1,0)+IF(S292=S291,1,0)+IF(S292=S292,1,0)+IF(S292=S293,1,0),X299+Y300+Y303-Y299-X300-X303,IF(2=IF(S292=S290,1,0)+IF(S292=S291,1,0)+IF(S292=S292,1,0)+IF(S292=S293,1,0),"-","_")))</f>
        <v>0</v>
      </c>
      <c r="V292" s="393"/>
      <c r="W292" s="18">
        <f>IF(OR(U292=0,U292="-",U292="_"),U292,IF(2&lt;IF(U292=U290,1,0)+IF(U292=U291,1,0)+IF(U292=U292,1,0)+IF(U292=U293,1,0),M299+Q299+U299+O300+S300+W300+O303+S303+W303-O299-S299-W299-M300-Q300-U300-M303-Q303-U303,IF(2=IF(U292=U290,1,0)+IF(U292=U291,1,0)+IF(U292=U292,1,0)+IF(U292=U293,1,0),"-","_")))</f>
        <v>0</v>
      </c>
      <c r="X292" s="389">
        <f>IF(S292=0,0,IF(U292="-",IF(S292=S290,IF(Y300&lt;X300,"Verliezer","Winnaar"),IF(S292=S291,IF(Y303&lt;X303,"Verliezer","Winnaar"),IF(S292=S293,IF(X299&lt;Y299,"Verliezer","Winnaar")))),IF(W292="-",IF(U292=U290,IF(Y300&lt;X300,"Verliezer","Winnaar"),IF(U292=U291,IF(Y303&lt;X303,"Verliezer","Winnaar"),IF(U292=U293,IF(X299&lt;Y299,"Verliezer","Winnaar")))),"_")))</f>
        <v>0</v>
      </c>
      <c r="Y292" s="390"/>
      <c r="Z292" s="437"/>
      <c r="AA292" s="20"/>
      <c r="AB292" s="20"/>
      <c r="AC292" s="20"/>
    </row>
    <row r="293" spans="2:34" ht="13.8" thickBot="1" x14ac:dyDescent="0.35">
      <c r="B293" s="141">
        <v>4</v>
      </c>
      <c r="C293" s="6">
        <f>C38</f>
        <v>0</v>
      </c>
      <c r="D293" s="18" t="str">
        <f>IF(C293=0," ",VLOOKUP(C293,[1]Inschr!B$1:K$65536,3,FALSE))</f>
        <v xml:space="preserve"> </v>
      </c>
      <c r="E293" s="394" t="str">
        <f>IF(C293=0," ",VLOOKUP(C293,[1]Inschr!B$1:K$65536,4,FALSE))</f>
        <v xml:space="preserve"> </v>
      </c>
      <c r="F293" s="395"/>
      <c r="G293" s="393"/>
      <c r="H293" s="394">
        <f t="shared" si="66"/>
        <v>0</v>
      </c>
      <c r="I293" s="395"/>
      <c r="J293" s="393"/>
      <c r="K293" s="201">
        <f>IF(X302&lt;Y302,1,0)</f>
        <v>0</v>
      </c>
      <c r="L293" s="201">
        <f>IF(X301&lt;Y301,1,0)</f>
        <v>0</v>
      </c>
      <c r="M293" s="438">
        <f>IF(X299&lt;Y299,1,0)</f>
        <v>0</v>
      </c>
      <c r="N293" s="439"/>
      <c r="O293" s="472"/>
      <c r="P293" s="484"/>
      <c r="Q293" s="485"/>
      <c r="R293" s="486"/>
      <c r="S293" s="429">
        <f t="shared" si="67"/>
        <v>0</v>
      </c>
      <c r="T293" s="473"/>
      <c r="U293" s="474">
        <f>IF(S293=0,0,IF(2&lt;IF(S293=S290,1,0)+IF(S293=S291,1,0)+IF(S293=S292,1,0)+IF(S293=S293,1,0),Y299+Y301+Y302-X299-X301-X302,IF(2=IF(S293=S290,1,0)+IF(S293=S291,1,0)+IF(S293=S292,1,0)+IF(S293=S293,1,0),"-","_")))</f>
        <v>0</v>
      </c>
      <c r="V293" s="473"/>
      <c r="W293" s="23">
        <f>IF(OR(U293=0,U293="-",U293="_"),U293,IF(2&lt;IF(U293=U290,1,0)+IF(U293=U291,1,0)+IF(U293=U292,1,0)+IF(U293=U293,1,0),O299+S299+W299+O301+S301+W301+O302+S302+W302-M299-Q299-U299-M301-Q301-U301-M302-Q302-U302,IF(2=IF(U293=U290,1,0)+IF(U293=U291,1,0)+IF(U293=U292,1,0)+IF(U293=U293,1,0),"-","_")))</f>
        <v>0</v>
      </c>
      <c r="X293" s="475">
        <f>IF(S293=0,0,IF(U293="-",IF(S293=S290,IF(Y302&lt;X302,"Verliezer","Winnaar"),IF(S293=S291,IF(Y301&lt;X301,"Verliezer","Winnaar"),IF(S293=S292,IF(Y299&lt;X299,"Verliezer","Winnaar")))),IF(W293="-",IF(U293=U290,IF(Y302&lt;X302,"Verliezer","Winnaar"),IF(U293=U291,IF(Y301&lt;X301,"Verliezer","Winnaar"),IF(U293=U292,IF(Y299&lt;X299,"Verliezer","Winnaar")))),"_")))</f>
        <v>0</v>
      </c>
      <c r="Y293" s="476"/>
      <c r="Z293" s="477"/>
      <c r="AA293" s="20"/>
      <c r="AB293" s="20"/>
      <c r="AC293" s="20"/>
    </row>
    <row r="294" spans="2:34" x14ac:dyDescent="0.3">
      <c r="B294" s="20"/>
      <c r="C294" s="3"/>
      <c r="D294" s="3"/>
      <c r="E294" s="3"/>
      <c r="F294" s="3"/>
      <c r="G294" s="24"/>
      <c r="H294" s="24"/>
      <c r="I294" s="24"/>
      <c r="J294" s="3"/>
      <c r="K294" s="3"/>
      <c r="L294" s="3"/>
      <c r="M294" s="3"/>
      <c r="N294" s="3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D294" s="20"/>
      <c r="AE294" s="20"/>
    </row>
    <row r="295" spans="2:34" x14ac:dyDescent="0.3">
      <c r="B295" s="20"/>
      <c r="C295" s="3"/>
      <c r="D295" s="3"/>
      <c r="E295" s="3"/>
      <c r="F295" s="3"/>
      <c r="G295" s="24"/>
      <c r="H295" s="24"/>
      <c r="I295" s="24"/>
      <c r="J295" s="3"/>
      <c r="K295" s="3"/>
      <c r="L295" s="3"/>
      <c r="M295" s="3"/>
      <c r="N295" s="3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D295" s="20"/>
      <c r="AE295" s="20"/>
    </row>
    <row r="296" spans="2:34" ht="21.75" customHeight="1" thickBot="1" x14ac:dyDescent="0.35">
      <c r="B296" s="20"/>
      <c r="C296" s="3"/>
      <c r="D296" s="3"/>
      <c r="E296" s="3"/>
      <c r="F296" s="3"/>
      <c r="G296" s="24"/>
      <c r="H296" s="24"/>
      <c r="I296" s="24"/>
      <c r="J296" s="3"/>
      <c r="K296" s="2" t="s">
        <v>14</v>
      </c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D296" s="20"/>
      <c r="AE296" s="20"/>
    </row>
    <row r="297" spans="2:34" ht="21.75" customHeight="1" x14ac:dyDescent="0.3">
      <c r="B297" s="20"/>
      <c r="C297" s="3"/>
      <c r="D297" s="3" t="s">
        <v>65</v>
      </c>
      <c r="E297" s="3"/>
      <c r="F297" s="3"/>
      <c r="G297" s="24"/>
      <c r="H297" s="24"/>
      <c r="I297" s="24"/>
      <c r="J297" s="3"/>
      <c r="K297" s="27" t="s">
        <v>15</v>
      </c>
      <c r="L297" s="31" t="s">
        <v>16</v>
      </c>
      <c r="M297" s="478" t="s">
        <v>19</v>
      </c>
      <c r="N297" s="479"/>
      <c r="O297" s="479"/>
      <c r="P297" s="480"/>
      <c r="Q297" s="481" t="s">
        <v>20</v>
      </c>
      <c r="R297" s="482"/>
      <c r="S297" s="482"/>
      <c r="T297" s="483"/>
      <c r="U297" s="481" t="s">
        <v>21</v>
      </c>
      <c r="V297" s="482"/>
      <c r="W297" s="483"/>
      <c r="X297" s="481" t="s">
        <v>22</v>
      </c>
      <c r="Y297" s="482"/>
      <c r="Z297" s="483"/>
      <c r="AA297" s="20"/>
      <c r="AD297" s="20"/>
      <c r="AE297" s="20"/>
    </row>
    <row r="298" spans="2:34" ht="21.75" customHeight="1" x14ac:dyDescent="0.25">
      <c r="B298" s="20"/>
      <c r="C298" s="141"/>
      <c r="D298" s="6" t="str">
        <f>IF(C298=0," ",VLOOKUP(C298,[1]Inschr!B$1:K$65536,3,FALSE))</f>
        <v xml:space="preserve"> </v>
      </c>
      <c r="E298" s="394" t="str">
        <f>IF(C298=0," ",VLOOKUP(C298,[1]Inschr!B$1:K$65536,4,FALSE))</f>
        <v xml:space="preserve"> </v>
      </c>
      <c r="F298" s="395"/>
      <c r="G298" s="393"/>
      <c r="H298" s="24"/>
      <c r="I298" s="24"/>
      <c r="J298" s="3"/>
      <c r="K298" s="27" t="s">
        <v>26</v>
      </c>
      <c r="L298" s="31" t="s">
        <v>26</v>
      </c>
      <c r="M298" s="445"/>
      <c r="N298" s="446"/>
      <c r="O298" s="447"/>
      <c r="P298" s="448"/>
      <c r="Q298" s="449"/>
      <c r="R298" s="450"/>
      <c r="S298" s="450"/>
      <c r="T298" s="451"/>
      <c r="U298" s="449"/>
      <c r="V298" s="450"/>
      <c r="W298" s="203"/>
      <c r="X298" s="32">
        <f>IF(M298&gt;O298,1,0)+IF(Q298&gt;S298,1,0)+IF(U298&gt;W298,1,0)</f>
        <v>0</v>
      </c>
      <c r="Y298" s="452">
        <f>IF(M298&lt;O298,1,0)+IF(Q298&lt;S298,1,0)+IF(U298&lt;W298,1,0)</f>
        <v>0</v>
      </c>
      <c r="Z298" s="453"/>
      <c r="AA298" s="20"/>
      <c r="AD298" s="20"/>
      <c r="AE298" s="20"/>
    </row>
    <row r="299" spans="2:34" ht="21.75" customHeight="1" x14ac:dyDescent="0.25">
      <c r="B299" s="20"/>
      <c r="C299" s="3"/>
      <c r="D299" s="3"/>
      <c r="E299" s="3"/>
      <c r="F299" s="3"/>
      <c r="G299" s="24"/>
      <c r="H299" s="24"/>
      <c r="I299" s="24"/>
      <c r="J299" s="3"/>
      <c r="K299" s="41"/>
      <c r="L299" s="31" t="s">
        <v>28</v>
      </c>
      <c r="M299" s="445"/>
      <c r="N299" s="446"/>
      <c r="O299" s="447"/>
      <c r="P299" s="448"/>
      <c r="Q299" s="449"/>
      <c r="R299" s="450"/>
      <c r="S299" s="450"/>
      <c r="T299" s="451"/>
      <c r="U299" s="449"/>
      <c r="V299" s="450"/>
      <c r="W299" s="203"/>
      <c r="X299" s="32">
        <f t="shared" ref="X299:X303" si="68">IF(M299&gt;O299,1,0)+IF(Q299&gt;S299,1,0)+IF(U299&gt;W299,1,0)</f>
        <v>0</v>
      </c>
      <c r="Y299" s="452">
        <f t="shared" ref="Y299:Y303" si="69">IF(M299&lt;O299,1,0)+IF(Q299&lt;S299,1,0)+IF(U299&lt;W299,1,0)</f>
        <v>0</v>
      </c>
      <c r="Z299" s="453"/>
      <c r="AA299" s="20"/>
      <c r="AD299" s="20"/>
      <c r="AE299" s="20"/>
    </row>
    <row r="300" spans="2:34" ht="21.75" customHeight="1" x14ac:dyDescent="0.25">
      <c r="B300" s="20"/>
      <c r="C300" s="3"/>
      <c r="D300" s="3"/>
      <c r="E300" s="3"/>
      <c r="F300" s="3"/>
      <c r="G300" s="24"/>
      <c r="H300" s="24"/>
      <c r="I300" s="24"/>
      <c r="J300" s="3"/>
      <c r="K300" s="27" t="s">
        <v>31</v>
      </c>
      <c r="L300" s="31" t="s">
        <v>31</v>
      </c>
      <c r="M300" s="445"/>
      <c r="N300" s="446"/>
      <c r="O300" s="447"/>
      <c r="P300" s="448"/>
      <c r="Q300" s="449"/>
      <c r="R300" s="450"/>
      <c r="S300" s="450"/>
      <c r="T300" s="451"/>
      <c r="U300" s="449"/>
      <c r="V300" s="450"/>
      <c r="W300" s="203"/>
      <c r="X300" s="32">
        <f t="shared" si="68"/>
        <v>0</v>
      </c>
      <c r="Y300" s="452">
        <f t="shared" si="69"/>
        <v>0</v>
      </c>
      <c r="Z300" s="453"/>
      <c r="AA300" s="20"/>
      <c r="AD300" s="20"/>
      <c r="AE300" s="20"/>
    </row>
    <row r="301" spans="2:34" ht="21.75" customHeight="1" x14ac:dyDescent="0.25">
      <c r="B301" s="20"/>
      <c r="C301" s="3"/>
      <c r="D301" s="3"/>
      <c r="E301" s="3"/>
      <c r="F301" s="3"/>
      <c r="G301" s="24"/>
      <c r="H301" s="24"/>
      <c r="I301" s="24"/>
      <c r="J301" s="3"/>
      <c r="K301" s="41"/>
      <c r="L301" s="31" t="s">
        <v>32</v>
      </c>
      <c r="M301" s="445"/>
      <c r="N301" s="446"/>
      <c r="O301" s="447"/>
      <c r="P301" s="448"/>
      <c r="Q301" s="449"/>
      <c r="R301" s="450"/>
      <c r="S301" s="450"/>
      <c r="T301" s="451"/>
      <c r="U301" s="449"/>
      <c r="V301" s="450"/>
      <c r="W301" s="203"/>
      <c r="X301" s="32">
        <f t="shared" si="68"/>
        <v>0</v>
      </c>
      <c r="Y301" s="452">
        <f t="shared" si="69"/>
        <v>0</v>
      </c>
      <c r="Z301" s="453"/>
      <c r="AA301" s="20"/>
      <c r="AD301" s="20"/>
      <c r="AE301" s="20"/>
    </row>
    <row r="302" spans="2:34" ht="21.75" customHeight="1" x14ac:dyDescent="0.25">
      <c r="B302" s="39"/>
      <c r="C302" s="3"/>
      <c r="D302" s="3"/>
      <c r="E302" s="3"/>
      <c r="F302" s="3"/>
      <c r="G302" s="24"/>
      <c r="H302" s="24"/>
      <c r="I302" s="24"/>
      <c r="J302" s="3"/>
      <c r="K302" s="3"/>
      <c r="L302" s="31" t="s">
        <v>35</v>
      </c>
      <c r="M302" s="445"/>
      <c r="N302" s="446"/>
      <c r="O302" s="447"/>
      <c r="P302" s="448"/>
      <c r="Q302" s="449"/>
      <c r="R302" s="450"/>
      <c r="S302" s="450"/>
      <c r="T302" s="451"/>
      <c r="U302" s="449"/>
      <c r="V302" s="450"/>
      <c r="W302" s="203"/>
      <c r="X302" s="32">
        <f t="shared" si="68"/>
        <v>0</v>
      </c>
      <c r="Y302" s="452">
        <f t="shared" si="69"/>
        <v>0</v>
      </c>
      <c r="Z302" s="453"/>
      <c r="AA302" s="20"/>
      <c r="AD302" s="20"/>
      <c r="AE302" s="20"/>
    </row>
    <row r="303" spans="2:34" ht="21.75" customHeight="1" thickBot="1" x14ac:dyDescent="0.3">
      <c r="B303" s="20"/>
      <c r="C303" s="3"/>
      <c r="D303" s="3"/>
      <c r="E303" s="3"/>
      <c r="F303" s="3"/>
      <c r="G303" s="24"/>
      <c r="H303" s="24"/>
      <c r="I303" s="24"/>
      <c r="J303" s="3"/>
      <c r="K303" s="27" t="s">
        <v>37</v>
      </c>
      <c r="L303" s="31" t="s">
        <v>37</v>
      </c>
      <c r="M303" s="454"/>
      <c r="N303" s="455"/>
      <c r="O303" s="425"/>
      <c r="P303" s="426"/>
      <c r="Q303" s="427"/>
      <c r="R303" s="428"/>
      <c r="S303" s="428"/>
      <c r="T303" s="487"/>
      <c r="U303" s="427"/>
      <c r="V303" s="428"/>
      <c r="W303" s="204"/>
      <c r="X303" s="42">
        <f t="shared" si="68"/>
        <v>0</v>
      </c>
      <c r="Y303" s="488">
        <f t="shared" si="69"/>
        <v>0</v>
      </c>
      <c r="Z303" s="489"/>
      <c r="AA303" s="20"/>
      <c r="AD303" s="20"/>
      <c r="AE303" s="20"/>
    </row>
    <row r="304" spans="2:34" ht="21.75" customHeight="1" x14ac:dyDescent="0.3">
      <c r="B304" s="20"/>
      <c r="C304" s="3"/>
      <c r="D304" s="3"/>
      <c r="E304" s="3"/>
      <c r="F304" s="3"/>
      <c r="G304" s="24"/>
      <c r="H304" s="24"/>
      <c r="I304" s="24"/>
      <c r="J304" s="3"/>
      <c r="K304" s="41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D304" s="20"/>
      <c r="AE304" s="20"/>
    </row>
    <row r="305" spans="1:34" ht="21.75" customHeight="1" x14ac:dyDescent="0.3">
      <c r="B305" s="39"/>
      <c r="C305" s="3"/>
      <c r="D305" s="3"/>
      <c r="E305" s="3"/>
      <c r="F305" s="3"/>
      <c r="G305" s="24"/>
      <c r="H305" s="24"/>
      <c r="I305" s="24"/>
      <c r="J305" s="3"/>
      <c r="K305" s="3"/>
      <c r="L305" s="195"/>
      <c r="M305" s="195"/>
      <c r="N305" s="195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D305" s="20"/>
      <c r="AE305" s="20"/>
    </row>
    <row r="306" spans="1:34" ht="21.75" customHeight="1" x14ac:dyDescent="0.3">
      <c r="B306" s="20"/>
      <c r="C306" s="3"/>
      <c r="D306" s="3"/>
      <c r="E306" s="3"/>
      <c r="F306" s="3"/>
      <c r="G306" s="24"/>
      <c r="H306" s="24"/>
      <c r="I306" s="24"/>
      <c r="J306" s="3"/>
      <c r="K306" s="212"/>
      <c r="L306" s="195"/>
      <c r="M306" s="195"/>
      <c r="N306" s="195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D306" s="20"/>
      <c r="AE306" s="20"/>
    </row>
    <row r="307" spans="1:34" x14ac:dyDescent="0.3">
      <c r="C307" s="212"/>
    </row>
    <row r="308" spans="1:34" x14ac:dyDescent="0.3">
      <c r="C308" s="212"/>
    </row>
    <row r="309" spans="1:34" x14ac:dyDescent="0.3">
      <c r="B309" s="132"/>
      <c r="C309" s="136"/>
      <c r="D309" s="136"/>
      <c r="E309" s="136"/>
      <c r="F309" s="136"/>
      <c r="G309" s="136"/>
      <c r="H309" s="136"/>
      <c r="I309" s="136"/>
    </row>
    <row r="310" spans="1:34" ht="13.5" customHeight="1" thickBot="1" x14ac:dyDescent="0.35">
      <c r="A310" s="1" t="s">
        <v>0</v>
      </c>
      <c r="B310" s="2" t="s">
        <v>1</v>
      </c>
      <c r="C310" s="136"/>
      <c r="D310" s="151"/>
      <c r="E310" s="151"/>
      <c r="F310" s="151"/>
      <c r="G310" s="151" t="str">
        <f>IF($G$1=0," ",$G$1)</f>
        <v xml:space="preserve"> </v>
      </c>
      <c r="H310" s="151"/>
      <c r="I310" s="151"/>
      <c r="J310" s="136"/>
      <c r="K310" s="136"/>
      <c r="L310" s="3" t="s">
        <v>2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</row>
    <row r="311" spans="1:34" ht="12.75" customHeight="1" thickTop="1" x14ac:dyDescent="0.25">
      <c r="A311" s="131"/>
      <c r="B311" s="878" t="s">
        <v>81</v>
      </c>
      <c r="C311" s="2"/>
      <c r="D311" s="3"/>
      <c r="E311" s="3"/>
      <c r="F311" s="3"/>
      <c r="G311" s="24"/>
      <c r="H311" s="24"/>
      <c r="I311" s="24"/>
      <c r="J311" s="3"/>
      <c r="K311" s="3"/>
      <c r="L311" s="3"/>
      <c r="M311" s="3"/>
      <c r="N311" s="3"/>
      <c r="O311" s="20"/>
      <c r="P311" s="20"/>
      <c r="Q311" s="20"/>
      <c r="R311" s="20"/>
      <c r="S311" s="20"/>
      <c r="T311" s="20"/>
      <c r="U311" s="26"/>
      <c r="V311" s="26"/>
      <c r="W311" s="20"/>
      <c r="X311" s="20"/>
      <c r="Y311" s="20"/>
      <c r="Z311" s="20"/>
      <c r="AA311" s="414" t="str">
        <f>IF($W$1=0," ",$W$1)</f>
        <v xml:space="preserve"> </v>
      </c>
      <c r="AB311" s="415"/>
      <c r="AC311" s="416"/>
      <c r="AD311" s="383" t="s">
        <v>3</v>
      </c>
      <c r="AE311" s="384"/>
      <c r="AF311" s="384"/>
      <c r="AG311" s="375">
        <v>10</v>
      </c>
      <c r="AH311" s="376"/>
    </row>
    <row r="312" spans="1:34" ht="12.75" customHeight="1" x14ac:dyDescent="0.25">
      <c r="A312" s="131"/>
      <c r="B312" s="878" t="s">
        <v>82</v>
      </c>
      <c r="C312" s="2"/>
      <c r="D312" s="3"/>
      <c r="E312" s="3"/>
      <c r="F312" s="3"/>
      <c r="G312" s="24"/>
      <c r="H312" s="24"/>
      <c r="I312" s="24"/>
      <c r="J312" s="3"/>
      <c r="K312" s="3"/>
      <c r="L312" s="3"/>
      <c r="M312" s="3"/>
      <c r="N312" s="3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417"/>
      <c r="AB312" s="418"/>
      <c r="AC312" s="419"/>
      <c r="AD312" s="385"/>
      <c r="AE312" s="386"/>
      <c r="AF312" s="386"/>
      <c r="AG312" s="377"/>
      <c r="AH312" s="378"/>
    </row>
    <row r="313" spans="1:34" ht="13.5" customHeight="1" x14ac:dyDescent="0.25">
      <c r="B313" s="878" t="s">
        <v>83</v>
      </c>
      <c r="C313" s="2"/>
      <c r="D313" s="3"/>
      <c r="E313" s="3"/>
      <c r="F313" s="3"/>
      <c r="G313" s="24"/>
      <c r="H313" s="24"/>
      <c r="I313" s="24"/>
      <c r="J313" s="3"/>
      <c r="K313" s="3"/>
      <c r="L313" s="3"/>
      <c r="M313" s="3"/>
      <c r="N313" s="3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417"/>
      <c r="AB313" s="418"/>
      <c r="AC313" s="419"/>
      <c r="AD313" s="385"/>
      <c r="AE313" s="386"/>
      <c r="AF313" s="386"/>
      <c r="AG313" s="377"/>
      <c r="AH313" s="378"/>
    </row>
    <row r="314" spans="1:34" ht="13.2" customHeight="1" thickBot="1" x14ac:dyDescent="0.35">
      <c r="B314" s="20"/>
      <c r="C314" s="3"/>
      <c r="D314" s="3"/>
      <c r="E314" s="3"/>
      <c r="F314" s="3"/>
      <c r="G314" s="24"/>
      <c r="H314" s="24"/>
      <c r="I314" s="24"/>
      <c r="J314" s="3"/>
      <c r="K314" s="3"/>
      <c r="L314" s="3"/>
      <c r="M314" s="3"/>
      <c r="N314" s="3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417"/>
      <c r="AB314" s="418"/>
      <c r="AC314" s="419"/>
      <c r="AD314" s="385" t="s">
        <v>4</v>
      </c>
      <c r="AE314" s="386"/>
      <c r="AF314" s="386"/>
      <c r="AG314" s="379" t="str">
        <f>IF($L$41=0,"",$L$41)</f>
        <v/>
      </c>
      <c r="AH314" s="380"/>
    </row>
    <row r="315" spans="1:34" ht="13.8" customHeight="1" x14ac:dyDescent="0.3">
      <c r="B315" s="141" t="s">
        <v>5</v>
      </c>
      <c r="C315" s="6" t="s">
        <v>6</v>
      </c>
      <c r="D315" s="18" t="s">
        <v>7</v>
      </c>
      <c r="E315" s="394" t="s">
        <v>8</v>
      </c>
      <c r="F315" s="395"/>
      <c r="G315" s="393"/>
      <c r="H315" s="394" t="s">
        <v>9</v>
      </c>
      <c r="I315" s="395"/>
      <c r="J315" s="393"/>
      <c r="K315" s="18">
        <v>1</v>
      </c>
      <c r="L315" s="18">
        <v>2</v>
      </c>
      <c r="M315" s="394">
        <v>3</v>
      </c>
      <c r="N315" s="395"/>
      <c r="O315" s="393"/>
      <c r="P315" s="394">
        <v>4</v>
      </c>
      <c r="Q315" s="395"/>
      <c r="R315" s="396"/>
      <c r="S315" s="399" t="s">
        <v>10</v>
      </c>
      <c r="T315" s="423"/>
      <c r="U315" s="422" t="s">
        <v>11</v>
      </c>
      <c r="V315" s="423"/>
      <c r="W315" s="155" t="s">
        <v>12</v>
      </c>
      <c r="X315" s="422" t="s">
        <v>13</v>
      </c>
      <c r="Y315" s="400"/>
      <c r="Z315" s="424"/>
      <c r="AA315" s="418"/>
      <c r="AB315" s="418"/>
      <c r="AC315" s="419"/>
      <c r="AD315" s="385"/>
      <c r="AE315" s="386"/>
      <c r="AF315" s="386"/>
      <c r="AG315" s="379"/>
      <c r="AH315" s="380"/>
    </row>
    <row r="316" spans="1:34" ht="13.8" thickBot="1" x14ac:dyDescent="0.35">
      <c r="B316" s="141">
        <v>1</v>
      </c>
      <c r="C316" s="6">
        <f>C39</f>
        <v>0</v>
      </c>
      <c r="D316" s="18" t="str">
        <f>IF(C316=0," ",VLOOKUP(C316,[1]Inschr!B$1:K$65536,3,FALSE))</f>
        <v xml:space="preserve"> </v>
      </c>
      <c r="E316" s="394" t="str">
        <f>IF(C316=0," ",VLOOKUP(C316,[1]Inschr!B$1:K$65536,4,FALSE))</f>
        <v xml:space="preserve"> </v>
      </c>
      <c r="F316" s="395"/>
      <c r="G316" s="393"/>
      <c r="H316" s="394">
        <f>S316*2</f>
        <v>0</v>
      </c>
      <c r="I316" s="395"/>
      <c r="J316" s="393"/>
      <c r="K316" s="202"/>
      <c r="L316" s="201">
        <f>IF(X324&gt;Y324,1,0)</f>
        <v>0</v>
      </c>
      <c r="M316" s="438">
        <f>IF(X326&gt;Y326,1,0)</f>
        <v>0</v>
      </c>
      <c r="N316" s="439"/>
      <c r="O316" s="472"/>
      <c r="P316" s="438">
        <f>IF(X328&gt;Y328,1,0)</f>
        <v>0</v>
      </c>
      <c r="Q316" s="439"/>
      <c r="R316" s="440"/>
      <c r="S316" s="392">
        <f>SUM(K316:Q316)</f>
        <v>0</v>
      </c>
      <c r="T316" s="393"/>
      <c r="U316" s="394">
        <f>IF(S316=0,0,IF(2&lt;IF(S316=S316,1,0)+IF(S316=S317,1,0)+IF(S316=S318,1,0)+IF(S316=S319,1,0),X324+X326+X328-Y324-Y326-Y328,IF(2=IF(S316=S316,1,0)+IF(S316=S317,1,0)+IF(S316=S318,1,0)+IF(S316=S319,1,0),"-","_")))</f>
        <v>0</v>
      </c>
      <c r="V316" s="393"/>
      <c r="W316" s="18">
        <f>IF(OR(U316=0,U316="-",U316="_"),U316,IF(2&lt;IF(U316=U316,1,0)+IF(U316=U317,1,0)+IF(U316=U318,1,0)+IF(U316=U319,1,0),M324+Q324+U324+M326+Q326+U326+M328+Q328+U328-O324-S324-W324-O326-S326-W326-O328-S328-W328,IF(2=IF(U316=U316,1,0)+IF(U316=U317,1,0)+IF(U316=U318,1,0)+IF(U316=U319,1,0),"-","_")))</f>
        <v>0</v>
      </c>
      <c r="X316" s="389">
        <f>IF(S316=0,0,IF(U316="-",IF(S316=S317,IF(X324&lt;Y324,"Verliezer","Winnaar"),IF(S316=S318,IF(X326&lt;Y326,"Verliezer","Winnaar"),IF(S316=S319,IF(X328&lt;Y328,"Verliezer","Winnaar")))),IF(W316="-",IF(U316=U317,IF(X324&lt;Y324,"Verliezer","Winnaar"),IF(U316=U318,IF(X326&lt;Y326,"Verliezer","Winnaar"),IF(U316=U319,IF(X328&lt;Y328,"Verliezer","Winnaar")))),"_")))</f>
        <v>0</v>
      </c>
      <c r="Y316" s="390"/>
      <c r="Z316" s="391"/>
      <c r="AA316" s="420"/>
      <c r="AB316" s="420"/>
      <c r="AC316" s="421"/>
      <c r="AD316" s="387"/>
      <c r="AE316" s="388"/>
      <c r="AF316" s="388"/>
      <c r="AG316" s="381"/>
      <c r="AH316" s="382"/>
    </row>
    <row r="317" spans="1:34" ht="13.8" thickTop="1" x14ac:dyDescent="0.3">
      <c r="B317" s="141">
        <v>2</v>
      </c>
      <c r="C317" s="6">
        <f>C40</f>
        <v>0</v>
      </c>
      <c r="D317" s="18" t="str">
        <f>IF(C317=0," ",VLOOKUP(C317,[1]Inschr!B$1:K$65536,3,FALSE))</f>
        <v xml:space="preserve"> </v>
      </c>
      <c r="E317" s="394" t="str">
        <f>IF(C317=0," ",VLOOKUP(C317,[1]Inschr!B$1:K$65536,4,FALSE))</f>
        <v xml:space="preserve"> </v>
      </c>
      <c r="F317" s="395"/>
      <c r="G317" s="393"/>
      <c r="H317" s="394">
        <f t="shared" ref="H317:H319" si="70">S317*2</f>
        <v>0</v>
      </c>
      <c r="I317" s="395"/>
      <c r="J317" s="393"/>
      <c r="K317" s="201">
        <f>IF(X324&lt;Y324,1,0)</f>
        <v>0</v>
      </c>
      <c r="L317" s="202"/>
      <c r="M317" s="438">
        <f>IF(X329&gt;Y329,1,0)</f>
        <v>0</v>
      </c>
      <c r="N317" s="439"/>
      <c r="O317" s="472"/>
      <c r="P317" s="438">
        <f>IF(X327&gt;Y327,1,0)</f>
        <v>0</v>
      </c>
      <c r="Q317" s="439"/>
      <c r="R317" s="440"/>
      <c r="S317" s="392">
        <f t="shared" ref="S317:S319" si="71">SUM(K317:Q317)</f>
        <v>0</v>
      </c>
      <c r="T317" s="393"/>
      <c r="U317" s="394">
        <f>IF(S317=0,0,IF(2&lt;IF(S317=S316,1,0)+IF(S317=S317,1,0)+IF(S317=S318,1,0)+IF(S317=S319,1,0),Y324+X327+X329-X324-Y327-Y329,IF(2=IF(S317=S316,1,0)+IF(S317=S317,1,0)+IF(S317=S318,1,0)+IF(S317=S319,1,0),"-","_")))</f>
        <v>0</v>
      </c>
      <c r="V317" s="393"/>
      <c r="W317" s="18">
        <f>IF(OR(U317=0,U317="-",U317="_"),U317,IF(2&lt;IF(U317=U316,1,0)+IF(U317=U317,1,0)+IF(U317=U318,1,0)+IF(U317=U319,1,0),O324+S324+W324+M327+Q327+U327+M329+Q329+U329-M324-Q324-U324-O327-S327-W327-O329-S329-W329,IF(2=IF(U317=U316,1,0)+IF(U317=U317,1,0)+IF(U317=U318,1,0)+IF(U317=U319,1,0),"-","_")))</f>
        <v>0</v>
      </c>
      <c r="X317" s="389">
        <f>IF(S317=0,0,IF(U317="-",IF(S317=S316,IF(Y324&lt;X324,"Verliezer","Winnaar"),IF(S317=S318,IF(X329&lt;Y329,"Verliezer","Winnaar"),IF(S317=S319,IF(X327&lt;Y327,"Verliezer","Winnaar")))),IF(W317="-",IF(U317=U316,IF(Y324&lt;X324,"Verliezer","Winnaar"),IF(U317=U318,IF(X329&lt;Y329,"Verliezer","Winnaar"),IF(U317=U319,IF(X327&lt;Y327,"Verliezer","Winnaar")))),"_")))</f>
        <v>0</v>
      </c>
      <c r="Y317" s="390"/>
      <c r="Z317" s="437"/>
      <c r="AA317" s="20"/>
      <c r="AB317" s="20"/>
      <c r="AC317" s="20"/>
    </row>
    <row r="318" spans="1:34" x14ac:dyDescent="0.3">
      <c r="B318" s="141">
        <v>3</v>
      </c>
      <c r="C318" s="6">
        <f>C41</f>
        <v>0</v>
      </c>
      <c r="D318" s="18" t="str">
        <f>IF(C318=0," ",VLOOKUP(C318,[1]Inschr!B$1:K$65536,3,FALSE))</f>
        <v xml:space="preserve"> </v>
      </c>
      <c r="E318" s="394" t="str">
        <f>IF(C318=0," ",VLOOKUP(C318,[1]Inschr!B$1:K$65536,4,FALSE))</f>
        <v xml:space="preserve"> </v>
      </c>
      <c r="F318" s="395"/>
      <c r="G318" s="393"/>
      <c r="H318" s="394">
        <f t="shared" si="70"/>
        <v>0</v>
      </c>
      <c r="I318" s="395"/>
      <c r="J318" s="393"/>
      <c r="K318" s="201">
        <f>IF(X326&lt;Y326,1,0)</f>
        <v>0</v>
      </c>
      <c r="L318" s="201">
        <f>IF(X329&lt;Y329,1,0)</f>
        <v>0</v>
      </c>
      <c r="M318" s="434"/>
      <c r="N318" s="435"/>
      <c r="O318" s="436"/>
      <c r="P318" s="438">
        <f>IF(X325&gt;Y325,1,0)</f>
        <v>0</v>
      </c>
      <c r="Q318" s="439"/>
      <c r="R318" s="440"/>
      <c r="S318" s="392">
        <f t="shared" si="71"/>
        <v>0</v>
      </c>
      <c r="T318" s="393"/>
      <c r="U318" s="394">
        <f>IF(S318=0,0,IF(2&lt;IF(S318=S316,1,0)+IF(S318=S317,1,0)+IF(S318=S318,1,0)+IF(S318=S319,1,0),X325+Y326+Y329-Y325-X326-X329,IF(2=IF(S318=S316,1,0)+IF(S318=S317,1,0)+IF(S318=S318,1,0)+IF(S318=S319,1,0),"-","_")))</f>
        <v>0</v>
      </c>
      <c r="V318" s="393"/>
      <c r="W318" s="18">
        <f>IF(OR(U318=0,U318="-",U318="_"),U318,IF(2&lt;IF(U318=U316,1,0)+IF(U318=U317,1,0)+IF(U318=U318,1,0)+IF(U318=U319,1,0),M325+Q325+U325+O326+S326+W326+O329+S329+W329-O325-S325-W325-M326-Q326-U326-M329-Q329-U329,IF(2=IF(U318=U316,1,0)+IF(U318=U317,1,0)+IF(U318=U318,1,0)+IF(U318=U319,1,0),"-","_")))</f>
        <v>0</v>
      </c>
      <c r="X318" s="389">
        <f>IF(S318=0,0,IF(U318="-",IF(S318=S316,IF(Y326&lt;X326,"Verliezer","Winnaar"),IF(S318=S317,IF(Y329&lt;X329,"Verliezer","Winnaar"),IF(S318=S319,IF(X325&lt;Y325,"Verliezer","Winnaar")))),IF(W318="-",IF(U318=U316,IF(Y326&lt;X326,"Verliezer","Winnaar"),IF(U318=U317,IF(Y329&lt;X329,"Verliezer","Winnaar"),IF(U318=U319,IF(X325&lt;Y325,"Verliezer","Winnaar")))),"_")))</f>
        <v>0</v>
      </c>
      <c r="Y318" s="390"/>
      <c r="Z318" s="437"/>
      <c r="AA318" s="20"/>
      <c r="AB318" s="20"/>
      <c r="AC318" s="20"/>
    </row>
    <row r="319" spans="1:34" ht="13.8" thickBot="1" x14ac:dyDescent="0.35">
      <c r="B319" s="141">
        <v>4</v>
      </c>
      <c r="C319" s="6">
        <f>C42</f>
        <v>0</v>
      </c>
      <c r="D319" s="18" t="str">
        <f>IF(C319=0," ",VLOOKUP(C319,[1]Inschr!B$1:K$65536,3,FALSE))</f>
        <v xml:space="preserve"> </v>
      </c>
      <c r="E319" s="394" t="str">
        <f>IF(C319=0," ",VLOOKUP(C319,[1]Inschr!B$1:K$65536,4,FALSE))</f>
        <v xml:space="preserve"> </v>
      </c>
      <c r="F319" s="395"/>
      <c r="G319" s="393"/>
      <c r="H319" s="394">
        <f t="shared" si="70"/>
        <v>0</v>
      </c>
      <c r="I319" s="395"/>
      <c r="J319" s="393"/>
      <c r="K319" s="201">
        <f>IF(X328&lt;Y328,1,0)</f>
        <v>0</v>
      </c>
      <c r="L319" s="201">
        <f>IF(X327&lt;Y327,1,0)</f>
        <v>0</v>
      </c>
      <c r="M319" s="438">
        <f>IF(X325&lt;Y325,1,0)</f>
        <v>0</v>
      </c>
      <c r="N319" s="439"/>
      <c r="O319" s="472"/>
      <c r="P319" s="484"/>
      <c r="Q319" s="485"/>
      <c r="R319" s="486"/>
      <c r="S319" s="429">
        <f t="shared" si="71"/>
        <v>0</v>
      </c>
      <c r="T319" s="473"/>
      <c r="U319" s="474">
        <f>IF(S319=0,0,IF(2&lt;IF(S319=S316,1,0)+IF(S319=S317,1,0)+IF(S319=S318,1,0)+IF(S319=S319,1,0),Y325+Y327+Y328-X325-X327-X328,IF(2=IF(S319=S316,1,0)+IF(S319=S317,1,0)+IF(S319=S318,1,0)+IF(S319=S319,1,0),"-","_")))</f>
        <v>0</v>
      </c>
      <c r="V319" s="473"/>
      <c r="W319" s="23">
        <f>IF(OR(U319=0,U319="-",U319="_"),U319,IF(2&lt;IF(U319=U316,1,0)+IF(U319=U317,1,0)+IF(U319=U318,1,0)+IF(U319=U319,1,0),O325+S325+W325+O327+S327+W327+O328+S328+W328-M325-Q325-U325-M327-Q327-U327-M328-Q328-U328,IF(2=IF(U319=U316,1,0)+IF(U319=U317,1,0)+IF(U319=U318,1,0)+IF(U319=U319,1,0),"-","_")))</f>
        <v>0</v>
      </c>
      <c r="X319" s="475">
        <f>IF(S319=0,0,IF(U319="-",IF(S319=S316,IF(Y328&lt;X328,"Verliezer","Winnaar"),IF(S319=S317,IF(Y327&lt;X327,"Verliezer","Winnaar"),IF(S319=S318,IF(Y325&lt;X325,"Verliezer","Winnaar")))),IF(W319="-",IF(U319=U316,IF(Y328&lt;X328,"Verliezer","Winnaar"),IF(U319=U317,IF(Y327&lt;X327,"Verliezer","Winnaar"),IF(U319=U318,IF(Y325&lt;X325,"Verliezer","Winnaar")))),"_")))</f>
        <v>0</v>
      </c>
      <c r="Y319" s="476"/>
      <c r="Z319" s="477"/>
      <c r="AA319" s="20"/>
      <c r="AB319" s="20"/>
      <c r="AC319" s="20"/>
    </row>
    <row r="320" spans="1:34" x14ac:dyDescent="0.3">
      <c r="B320" s="20"/>
      <c r="C320" s="3"/>
      <c r="D320" s="3"/>
      <c r="E320" s="3"/>
      <c r="F320" s="3"/>
      <c r="G320" s="24"/>
      <c r="H320" s="24"/>
      <c r="I320" s="24"/>
      <c r="J320" s="3"/>
      <c r="K320" s="3"/>
      <c r="L320" s="3"/>
      <c r="M320" s="3"/>
      <c r="N320" s="3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D320" s="20"/>
      <c r="AE320" s="20"/>
    </row>
    <row r="321" spans="1:31" x14ac:dyDescent="0.3">
      <c r="B321" s="20"/>
      <c r="C321" s="3"/>
      <c r="D321" s="3"/>
      <c r="E321" s="3"/>
      <c r="F321" s="3"/>
      <c r="G321" s="24"/>
      <c r="H321" s="24"/>
      <c r="I321" s="24"/>
      <c r="J321" s="3"/>
      <c r="K321" s="3"/>
      <c r="L321" s="3"/>
      <c r="M321" s="3"/>
      <c r="N321" s="3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D321" s="20"/>
      <c r="AE321" s="20"/>
    </row>
    <row r="322" spans="1:31" ht="21.75" customHeight="1" thickBot="1" x14ac:dyDescent="0.35">
      <c r="B322" s="20"/>
      <c r="C322" s="3"/>
      <c r="D322" s="3"/>
      <c r="E322" s="3"/>
      <c r="F322" s="3"/>
      <c r="G322" s="24"/>
      <c r="H322" s="24"/>
      <c r="I322" s="24"/>
      <c r="J322" s="3"/>
      <c r="K322" s="2" t="s">
        <v>14</v>
      </c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D322" s="20"/>
      <c r="AE322" s="20"/>
    </row>
    <row r="323" spans="1:31" ht="21.75" customHeight="1" x14ac:dyDescent="0.3">
      <c r="B323" s="20"/>
      <c r="C323" s="3"/>
      <c r="D323" s="3" t="s">
        <v>66</v>
      </c>
      <c r="E323" s="3"/>
      <c r="F323" s="3"/>
      <c r="G323" s="24"/>
      <c r="H323" s="24"/>
      <c r="I323" s="24"/>
      <c r="J323" s="3"/>
      <c r="K323" s="27" t="s">
        <v>15</v>
      </c>
      <c r="L323" s="31" t="s">
        <v>16</v>
      </c>
      <c r="M323" s="478" t="s">
        <v>19</v>
      </c>
      <c r="N323" s="479"/>
      <c r="O323" s="479"/>
      <c r="P323" s="480"/>
      <c r="Q323" s="481" t="s">
        <v>20</v>
      </c>
      <c r="R323" s="482"/>
      <c r="S323" s="482"/>
      <c r="T323" s="483"/>
      <c r="U323" s="481" t="s">
        <v>21</v>
      </c>
      <c r="V323" s="482"/>
      <c r="W323" s="483"/>
      <c r="X323" s="481" t="s">
        <v>22</v>
      </c>
      <c r="Y323" s="482"/>
      <c r="Z323" s="483"/>
      <c r="AA323" s="20"/>
      <c r="AD323" s="20"/>
      <c r="AE323" s="20"/>
    </row>
    <row r="324" spans="1:31" ht="21.75" customHeight="1" x14ac:dyDescent="0.25">
      <c r="B324" s="20"/>
      <c r="C324" s="141"/>
      <c r="D324" s="6" t="str">
        <f>IF(C324=0," ",VLOOKUP(C324,[1]Inschr!B$1:K$65536,3,FALSE))</f>
        <v xml:space="preserve"> </v>
      </c>
      <c r="E324" s="394" t="str">
        <f>IF(C324=0," ",VLOOKUP(C324,[1]Inschr!B$1:K$65536,4,FALSE))</f>
        <v xml:space="preserve"> </v>
      </c>
      <c r="F324" s="395"/>
      <c r="G324" s="393"/>
      <c r="H324" s="24"/>
      <c r="I324" s="24"/>
      <c r="J324" s="3"/>
      <c r="K324" s="27" t="s">
        <v>26</v>
      </c>
      <c r="L324" s="31" t="s">
        <v>26</v>
      </c>
      <c r="M324" s="445"/>
      <c r="N324" s="446"/>
      <c r="O324" s="447"/>
      <c r="P324" s="448"/>
      <c r="Q324" s="449"/>
      <c r="R324" s="450"/>
      <c r="S324" s="450"/>
      <c r="T324" s="451"/>
      <c r="U324" s="449"/>
      <c r="V324" s="450"/>
      <c r="W324" s="203"/>
      <c r="X324" s="32">
        <f>IF(M324&gt;O324,1,0)+IF(Q324&gt;S324,1,0)+IF(U324&gt;W324,1,0)</f>
        <v>0</v>
      </c>
      <c r="Y324" s="452">
        <f>IF(M324&lt;O324,1,0)+IF(Q324&lt;S324,1,0)+IF(U324&lt;W324,1,0)</f>
        <v>0</v>
      </c>
      <c r="Z324" s="453"/>
      <c r="AA324" s="20"/>
      <c r="AD324" s="20"/>
      <c r="AE324" s="20"/>
    </row>
    <row r="325" spans="1:31" ht="21.75" customHeight="1" x14ac:dyDescent="0.25">
      <c r="B325" s="20"/>
      <c r="C325" s="3"/>
      <c r="D325" s="3"/>
      <c r="E325" s="3"/>
      <c r="F325" s="3"/>
      <c r="G325" s="24"/>
      <c r="H325" s="24"/>
      <c r="I325" s="24"/>
      <c r="J325" s="3"/>
      <c r="K325" s="41"/>
      <c r="L325" s="31" t="s">
        <v>28</v>
      </c>
      <c r="M325" s="445"/>
      <c r="N325" s="446"/>
      <c r="O325" s="447"/>
      <c r="P325" s="448"/>
      <c r="Q325" s="449"/>
      <c r="R325" s="450"/>
      <c r="S325" s="450"/>
      <c r="T325" s="451"/>
      <c r="U325" s="449"/>
      <c r="V325" s="450"/>
      <c r="W325" s="203"/>
      <c r="X325" s="32">
        <f t="shared" ref="X325:X329" si="72">IF(M325&gt;O325,1,0)+IF(Q325&gt;S325,1,0)+IF(U325&gt;W325,1,0)</f>
        <v>0</v>
      </c>
      <c r="Y325" s="452">
        <f t="shared" ref="Y325:Y329" si="73">IF(M325&lt;O325,1,0)+IF(Q325&lt;S325,1,0)+IF(U325&lt;W325,1,0)</f>
        <v>0</v>
      </c>
      <c r="Z325" s="453"/>
      <c r="AA325" s="20"/>
      <c r="AD325" s="20"/>
      <c r="AE325" s="20"/>
    </row>
    <row r="326" spans="1:31" ht="21.75" customHeight="1" x14ac:dyDescent="0.25">
      <c r="B326" s="20"/>
      <c r="C326" s="3"/>
      <c r="D326" s="3"/>
      <c r="E326" s="3"/>
      <c r="F326" s="3"/>
      <c r="G326" s="24"/>
      <c r="H326" s="24"/>
      <c r="I326" s="24"/>
      <c r="J326" s="3"/>
      <c r="K326" s="27" t="s">
        <v>31</v>
      </c>
      <c r="L326" s="31" t="s">
        <v>31</v>
      </c>
      <c r="M326" s="445"/>
      <c r="N326" s="446"/>
      <c r="O326" s="447"/>
      <c r="P326" s="448"/>
      <c r="Q326" s="449"/>
      <c r="R326" s="450"/>
      <c r="S326" s="450"/>
      <c r="T326" s="451"/>
      <c r="U326" s="449"/>
      <c r="V326" s="450"/>
      <c r="W326" s="203"/>
      <c r="X326" s="32">
        <f t="shared" si="72"/>
        <v>0</v>
      </c>
      <c r="Y326" s="452">
        <f t="shared" si="73"/>
        <v>0</v>
      </c>
      <c r="Z326" s="453"/>
      <c r="AA326" s="20"/>
      <c r="AD326" s="20"/>
      <c r="AE326" s="20"/>
    </row>
    <row r="327" spans="1:31" ht="21.75" customHeight="1" x14ac:dyDescent="0.25">
      <c r="B327" s="20"/>
      <c r="C327" s="3"/>
      <c r="D327" s="3"/>
      <c r="E327" s="3"/>
      <c r="F327" s="3"/>
      <c r="G327" s="24"/>
      <c r="H327" s="24"/>
      <c r="I327" s="24"/>
      <c r="J327" s="3"/>
      <c r="K327" s="41"/>
      <c r="L327" s="31" t="s">
        <v>32</v>
      </c>
      <c r="M327" s="445"/>
      <c r="N327" s="446"/>
      <c r="O327" s="447"/>
      <c r="P327" s="448"/>
      <c r="Q327" s="449"/>
      <c r="R327" s="450"/>
      <c r="S327" s="450"/>
      <c r="T327" s="451"/>
      <c r="U327" s="449"/>
      <c r="V327" s="450"/>
      <c r="W327" s="203"/>
      <c r="X327" s="32">
        <f t="shared" si="72"/>
        <v>0</v>
      </c>
      <c r="Y327" s="452">
        <f t="shared" si="73"/>
        <v>0</v>
      </c>
      <c r="Z327" s="453"/>
      <c r="AA327" s="20"/>
      <c r="AD327" s="20"/>
      <c r="AE327" s="20"/>
    </row>
    <row r="328" spans="1:31" ht="21.75" customHeight="1" x14ac:dyDescent="0.25">
      <c r="B328" s="39"/>
      <c r="C328" s="3"/>
      <c r="D328" s="3"/>
      <c r="E328" s="3"/>
      <c r="F328" s="3"/>
      <c r="G328" s="24"/>
      <c r="H328" s="24"/>
      <c r="I328" s="24"/>
      <c r="J328" s="3"/>
      <c r="K328" s="3"/>
      <c r="L328" s="31" t="s">
        <v>35</v>
      </c>
      <c r="M328" s="445"/>
      <c r="N328" s="446"/>
      <c r="O328" s="447"/>
      <c r="P328" s="448"/>
      <c r="Q328" s="449"/>
      <c r="R328" s="450"/>
      <c r="S328" s="450"/>
      <c r="T328" s="451"/>
      <c r="U328" s="449"/>
      <c r="V328" s="450"/>
      <c r="W328" s="203"/>
      <c r="X328" s="32">
        <f t="shared" si="72"/>
        <v>0</v>
      </c>
      <c r="Y328" s="452">
        <f t="shared" si="73"/>
        <v>0</v>
      </c>
      <c r="Z328" s="453"/>
      <c r="AA328" s="20"/>
      <c r="AD328" s="20"/>
      <c r="AE328" s="20"/>
    </row>
    <row r="329" spans="1:31" ht="21.75" customHeight="1" thickBot="1" x14ac:dyDescent="0.3">
      <c r="B329" s="20"/>
      <c r="C329" s="3"/>
      <c r="D329" s="3"/>
      <c r="E329" s="3"/>
      <c r="F329" s="3"/>
      <c r="G329" s="24"/>
      <c r="H329" s="24"/>
      <c r="I329" s="24"/>
      <c r="J329" s="3"/>
      <c r="K329" s="27" t="s">
        <v>37</v>
      </c>
      <c r="L329" s="31" t="s">
        <v>37</v>
      </c>
      <c r="M329" s="454"/>
      <c r="N329" s="455"/>
      <c r="O329" s="425"/>
      <c r="P329" s="426"/>
      <c r="Q329" s="427"/>
      <c r="R329" s="428"/>
      <c r="S329" s="428"/>
      <c r="T329" s="487"/>
      <c r="U329" s="427"/>
      <c r="V329" s="428"/>
      <c r="W329" s="204"/>
      <c r="X329" s="42">
        <f t="shared" si="72"/>
        <v>0</v>
      </c>
      <c r="Y329" s="488">
        <f t="shared" si="73"/>
        <v>0</v>
      </c>
      <c r="Z329" s="489"/>
      <c r="AA329" s="20"/>
      <c r="AD329" s="20"/>
      <c r="AE329" s="20"/>
    </row>
    <row r="330" spans="1:31" ht="21.75" customHeight="1" x14ac:dyDescent="0.3">
      <c r="B330" s="20"/>
      <c r="C330" s="3"/>
      <c r="D330" s="3"/>
      <c r="E330" s="3"/>
      <c r="F330" s="3"/>
      <c r="G330" s="24"/>
      <c r="H330" s="24"/>
      <c r="I330" s="24"/>
      <c r="J330" s="3"/>
      <c r="K330" s="41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D330" s="20"/>
      <c r="AE330" s="20"/>
    </row>
    <row r="331" spans="1:31" ht="21.75" customHeight="1" x14ac:dyDescent="0.3">
      <c r="B331" s="39"/>
      <c r="C331" s="3"/>
      <c r="D331" s="3"/>
      <c r="E331" s="3"/>
      <c r="F331" s="3"/>
      <c r="G331" s="24"/>
      <c r="H331" s="24"/>
      <c r="I331" s="24"/>
      <c r="J331" s="3"/>
      <c r="K331" s="3"/>
      <c r="L331" s="195"/>
      <c r="M331" s="195"/>
      <c r="N331" s="195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D331" s="20"/>
      <c r="AE331" s="20"/>
    </row>
    <row r="332" spans="1:31" ht="21.75" customHeight="1" x14ac:dyDescent="0.3">
      <c r="B332" s="20"/>
      <c r="C332" s="3"/>
      <c r="D332" s="3"/>
      <c r="E332" s="3"/>
      <c r="F332" s="3"/>
      <c r="G332" s="24"/>
      <c r="H332" s="24"/>
      <c r="I332" s="24"/>
      <c r="J332" s="3"/>
      <c r="K332" s="212"/>
      <c r="L332" s="195"/>
      <c r="M332" s="195"/>
      <c r="N332" s="195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D332" s="20"/>
      <c r="AE332" s="20"/>
    </row>
    <row r="333" spans="1:31" x14ac:dyDescent="0.3">
      <c r="C333" s="212"/>
    </row>
    <row r="334" spans="1:31" x14ac:dyDescent="0.3">
      <c r="C334" s="212"/>
    </row>
    <row r="335" spans="1:31" x14ac:dyDescent="0.3">
      <c r="B335" s="132"/>
      <c r="C335" s="136"/>
      <c r="D335" s="136"/>
      <c r="E335" s="136"/>
      <c r="F335" s="136"/>
      <c r="G335" s="136"/>
      <c r="H335" s="136"/>
      <c r="I335" s="136"/>
    </row>
    <row r="336" spans="1:31" ht="13.5" customHeight="1" thickBot="1" x14ac:dyDescent="0.35">
      <c r="A336" s="1" t="s">
        <v>0</v>
      </c>
      <c r="B336" s="2" t="s">
        <v>1</v>
      </c>
      <c r="C336" s="136"/>
      <c r="D336" s="151"/>
      <c r="E336" s="151"/>
      <c r="F336" s="151"/>
      <c r="G336" s="151" t="str">
        <f>IF($G$1=0," ",$G$1)</f>
        <v xml:space="preserve"> </v>
      </c>
      <c r="H336" s="151"/>
      <c r="I336" s="151"/>
      <c r="J336" s="136"/>
      <c r="K336" s="136"/>
      <c r="L336" s="3" t="s">
        <v>2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</row>
    <row r="337" spans="1:34" ht="12.75" customHeight="1" thickTop="1" x14ac:dyDescent="0.25">
      <c r="A337" s="131"/>
      <c r="B337" s="878" t="s">
        <v>81</v>
      </c>
      <c r="C337" s="2"/>
      <c r="D337" s="3"/>
      <c r="E337" s="3"/>
      <c r="F337" s="3"/>
      <c r="G337" s="24"/>
      <c r="H337" s="24"/>
      <c r="I337" s="24"/>
      <c r="J337" s="3"/>
      <c r="K337" s="3"/>
      <c r="L337" s="3"/>
      <c r="M337" s="3"/>
      <c r="N337" s="3"/>
      <c r="O337" s="20"/>
      <c r="P337" s="20"/>
      <c r="Q337" s="20"/>
      <c r="R337" s="20"/>
      <c r="S337" s="20"/>
      <c r="T337" s="20"/>
      <c r="U337" s="26"/>
      <c r="V337" s="26"/>
      <c r="W337" s="20"/>
      <c r="X337" s="20"/>
      <c r="Y337" s="20"/>
      <c r="Z337" s="20"/>
      <c r="AA337" s="414" t="str">
        <f>IF($W$1=0," ",$W$1)</f>
        <v xml:space="preserve"> </v>
      </c>
      <c r="AB337" s="415"/>
      <c r="AC337" s="416"/>
      <c r="AD337" s="383" t="s">
        <v>3</v>
      </c>
      <c r="AE337" s="384"/>
      <c r="AF337" s="384"/>
      <c r="AG337" s="375">
        <v>11</v>
      </c>
      <c r="AH337" s="376"/>
    </row>
    <row r="338" spans="1:34" ht="12.75" customHeight="1" x14ac:dyDescent="0.25">
      <c r="A338" s="131"/>
      <c r="B338" s="878" t="s">
        <v>82</v>
      </c>
      <c r="C338" s="2"/>
      <c r="D338" s="3"/>
      <c r="E338" s="3"/>
      <c r="F338" s="3"/>
      <c r="G338" s="24"/>
      <c r="H338" s="24"/>
      <c r="I338" s="24"/>
      <c r="J338" s="3"/>
      <c r="K338" s="3"/>
      <c r="L338" s="3"/>
      <c r="M338" s="3"/>
      <c r="N338" s="3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417"/>
      <c r="AB338" s="418"/>
      <c r="AC338" s="419"/>
      <c r="AD338" s="385"/>
      <c r="AE338" s="386"/>
      <c r="AF338" s="386"/>
      <c r="AG338" s="377"/>
      <c r="AH338" s="378"/>
    </row>
    <row r="339" spans="1:34" ht="13.5" customHeight="1" x14ac:dyDescent="0.25">
      <c r="B339" s="878" t="s">
        <v>83</v>
      </c>
      <c r="C339" s="2"/>
      <c r="D339" s="3"/>
      <c r="E339" s="3"/>
      <c r="F339" s="3"/>
      <c r="G339" s="24"/>
      <c r="H339" s="24"/>
      <c r="I339" s="24"/>
      <c r="J339" s="3"/>
      <c r="K339" s="3"/>
      <c r="L339" s="3"/>
      <c r="M339" s="3"/>
      <c r="N339" s="3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417"/>
      <c r="AB339" s="418"/>
      <c r="AC339" s="419"/>
      <c r="AD339" s="385"/>
      <c r="AE339" s="386"/>
      <c r="AF339" s="386"/>
      <c r="AG339" s="377"/>
      <c r="AH339" s="378"/>
    </row>
    <row r="340" spans="1:34" ht="13.2" customHeight="1" thickBot="1" x14ac:dyDescent="0.35">
      <c r="B340" s="20"/>
      <c r="C340" s="3"/>
      <c r="D340" s="3"/>
      <c r="E340" s="3"/>
      <c r="F340" s="3"/>
      <c r="G340" s="24"/>
      <c r="H340" s="24"/>
      <c r="I340" s="24"/>
      <c r="J340" s="3"/>
      <c r="K340" s="3"/>
      <c r="L340" s="3"/>
      <c r="M340" s="3"/>
      <c r="N340" s="3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417"/>
      <c r="AB340" s="418"/>
      <c r="AC340" s="419"/>
      <c r="AD340" s="385" t="s">
        <v>4</v>
      </c>
      <c r="AE340" s="386"/>
      <c r="AF340" s="386"/>
      <c r="AG340" s="379" t="str">
        <f>IF($L$43=0,"",$L$43)</f>
        <v/>
      </c>
      <c r="AH340" s="380"/>
    </row>
    <row r="341" spans="1:34" ht="13.8" customHeight="1" x14ac:dyDescent="0.3">
      <c r="B341" s="141" t="s">
        <v>5</v>
      </c>
      <c r="C341" s="6" t="s">
        <v>6</v>
      </c>
      <c r="D341" s="18" t="s">
        <v>7</v>
      </c>
      <c r="E341" s="394" t="s">
        <v>8</v>
      </c>
      <c r="F341" s="395"/>
      <c r="G341" s="393"/>
      <c r="H341" s="394" t="s">
        <v>9</v>
      </c>
      <c r="I341" s="395"/>
      <c r="J341" s="393"/>
      <c r="K341" s="18">
        <v>1</v>
      </c>
      <c r="L341" s="18">
        <v>2</v>
      </c>
      <c r="M341" s="394">
        <v>3</v>
      </c>
      <c r="N341" s="395"/>
      <c r="O341" s="393"/>
      <c r="P341" s="394">
        <v>4</v>
      </c>
      <c r="Q341" s="395"/>
      <c r="R341" s="396"/>
      <c r="S341" s="399" t="s">
        <v>10</v>
      </c>
      <c r="T341" s="423"/>
      <c r="U341" s="422" t="s">
        <v>11</v>
      </c>
      <c r="V341" s="423"/>
      <c r="W341" s="155" t="s">
        <v>12</v>
      </c>
      <c r="X341" s="422" t="s">
        <v>13</v>
      </c>
      <c r="Y341" s="400"/>
      <c r="Z341" s="424"/>
      <c r="AA341" s="418"/>
      <c r="AB341" s="418"/>
      <c r="AC341" s="419"/>
      <c r="AD341" s="385"/>
      <c r="AE341" s="386"/>
      <c r="AF341" s="386"/>
      <c r="AG341" s="379"/>
      <c r="AH341" s="380"/>
    </row>
    <row r="342" spans="1:34" ht="13.8" thickBot="1" x14ac:dyDescent="0.35">
      <c r="B342" s="141">
        <v>1</v>
      </c>
      <c r="C342" s="6">
        <f>C43</f>
        <v>0</v>
      </c>
      <c r="D342" s="18" t="str">
        <f>IF(C342=0," ",VLOOKUP(C342,[1]Inschr!B$1:K$65536,3,FALSE))</f>
        <v xml:space="preserve"> </v>
      </c>
      <c r="E342" s="394" t="str">
        <f>IF(C342=0," ",VLOOKUP(C342,[1]Inschr!B$1:K$65536,4,FALSE))</f>
        <v xml:space="preserve"> </v>
      </c>
      <c r="F342" s="395"/>
      <c r="G342" s="393"/>
      <c r="H342" s="394">
        <f>S342*2</f>
        <v>0</v>
      </c>
      <c r="I342" s="395"/>
      <c r="J342" s="393"/>
      <c r="K342" s="202"/>
      <c r="L342" s="201">
        <f>IF(X350&gt;Y350,1,0)</f>
        <v>0</v>
      </c>
      <c r="M342" s="438">
        <f>IF(X352&gt;Y352,1,0)</f>
        <v>0</v>
      </c>
      <c r="N342" s="439"/>
      <c r="O342" s="472"/>
      <c r="P342" s="438">
        <f>IF(X354&gt;Y354,1,0)</f>
        <v>0</v>
      </c>
      <c r="Q342" s="439"/>
      <c r="R342" s="440"/>
      <c r="S342" s="392">
        <f>SUM(K342:Q342)</f>
        <v>0</v>
      </c>
      <c r="T342" s="393"/>
      <c r="U342" s="394">
        <f>IF(S342=0,0,IF(2&lt;IF(S342=S342,1,0)+IF(S342=S343,1,0)+IF(S342=S344,1,0)+IF(S342=S345,1,0),X350+X352+X354-Y350-Y352-Y354,IF(2=IF(S342=S342,1,0)+IF(S342=S343,1,0)+IF(S342=S344,1,0)+IF(S342=S345,1,0),"-","_")))</f>
        <v>0</v>
      </c>
      <c r="V342" s="393"/>
      <c r="W342" s="18">
        <f>IF(OR(U342=0,U342="-",U342="_"),U342,IF(2&lt;IF(U342=U342,1,0)+IF(U342=U343,1,0)+IF(U342=U344,1,0)+IF(U342=U345,1,0),M350+Q350+U350+M352+Q352+U352+M354+Q354+U354-O350-S350-W350-O352-S352-W352-O354-S354-W354,IF(2=IF(U342=U342,1,0)+IF(U342=U343,1,0)+IF(U342=U344,1,0)+IF(U342=U345,1,0),"-","_")))</f>
        <v>0</v>
      </c>
      <c r="X342" s="389">
        <f>IF(S342=0,0,IF(U342="-",IF(S342=S343,IF(X350&lt;Y350,"Verliezer","Winnaar"),IF(S342=S344,IF(X352&lt;Y352,"Verliezer","Winnaar"),IF(S342=S345,IF(X354&lt;Y354,"Verliezer","Winnaar")))),IF(W342="-",IF(U342=U343,IF(X350&lt;Y350,"Verliezer","Winnaar"),IF(U342=U344,IF(X352&lt;Y352,"Verliezer","Winnaar"),IF(U342=U345,IF(X354&lt;Y354,"Verliezer","Winnaar")))),"_")))</f>
        <v>0</v>
      </c>
      <c r="Y342" s="390"/>
      <c r="Z342" s="391"/>
      <c r="AA342" s="420"/>
      <c r="AB342" s="420"/>
      <c r="AC342" s="421"/>
      <c r="AD342" s="387"/>
      <c r="AE342" s="388"/>
      <c r="AF342" s="388"/>
      <c r="AG342" s="381"/>
      <c r="AH342" s="382"/>
    </row>
    <row r="343" spans="1:34" ht="13.8" thickTop="1" x14ac:dyDescent="0.3">
      <c r="B343" s="141">
        <v>2</v>
      </c>
      <c r="C343" s="6">
        <f>C44</f>
        <v>0</v>
      </c>
      <c r="D343" s="18" t="str">
        <f>IF(C343=0," ",VLOOKUP(C343,[1]Inschr!B$1:K$65536,3,FALSE))</f>
        <v xml:space="preserve"> </v>
      </c>
      <c r="E343" s="394" t="str">
        <f>IF(C343=0," ",VLOOKUP(C343,[1]Inschr!B$1:K$65536,4,FALSE))</f>
        <v xml:space="preserve"> </v>
      </c>
      <c r="F343" s="395"/>
      <c r="G343" s="393"/>
      <c r="H343" s="394">
        <f t="shared" ref="H343:H345" si="74">S343*2</f>
        <v>0</v>
      </c>
      <c r="I343" s="395"/>
      <c r="J343" s="393"/>
      <c r="K343" s="201">
        <f>IF(X350&lt;Y350,1,0)</f>
        <v>0</v>
      </c>
      <c r="L343" s="202"/>
      <c r="M343" s="438">
        <f>IF(X355&gt;Y355,1,0)</f>
        <v>0</v>
      </c>
      <c r="N343" s="439"/>
      <c r="O343" s="472"/>
      <c r="P343" s="438">
        <f>IF(X353&gt;Y353,1,0)</f>
        <v>0</v>
      </c>
      <c r="Q343" s="439"/>
      <c r="R343" s="440"/>
      <c r="S343" s="392">
        <f t="shared" ref="S343:S345" si="75">SUM(K343:Q343)</f>
        <v>0</v>
      </c>
      <c r="T343" s="393"/>
      <c r="U343" s="394">
        <f>IF(S343=0,0,IF(2&lt;IF(S343=S342,1,0)+IF(S343=S343,1,0)+IF(S343=S344,1,0)+IF(S343=S345,1,0),Y350+X353+X355-X350-Y353-Y355,IF(2=IF(S343=S342,1,0)+IF(S343=S343,1,0)+IF(S343=S344,1,0)+IF(S343=S345,1,0),"-","_")))</f>
        <v>0</v>
      </c>
      <c r="V343" s="393"/>
      <c r="W343" s="18">
        <f>IF(OR(U343=0,U343="-",U343="_"),U343,IF(2&lt;IF(U343=U342,1,0)+IF(U343=U343,1,0)+IF(U343=U344,1,0)+IF(U343=U345,1,0),O350+S350+W350+M353+Q353+U353+M355+Q355+U355-M350-Q350-U350-O353-S353-W353-O355-S355-W355,IF(2=IF(U343=U342,1,0)+IF(U343=U343,1,0)+IF(U343=U344,1,0)+IF(U343=U345,1,0),"-","_")))</f>
        <v>0</v>
      </c>
      <c r="X343" s="389">
        <f>IF(S343=0,0,IF(U343="-",IF(S343=S342,IF(Y350&lt;X350,"Verliezer","Winnaar"),IF(S343=S344,IF(X355&lt;Y355,"Verliezer","Winnaar"),IF(S343=S345,IF(X353&lt;Y353,"Verliezer","Winnaar")))),IF(W343="-",IF(U343=U342,IF(Y350&lt;X350,"Verliezer","Winnaar"),IF(U343=U344,IF(X355&lt;Y355,"Verliezer","Winnaar"),IF(U343=U345,IF(X353&lt;Y353,"Verliezer","Winnaar")))),"_")))</f>
        <v>0</v>
      </c>
      <c r="Y343" s="390"/>
      <c r="Z343" s="437"/>
      <c r="AA343" s="20"/>
      <c r="AB343" s="20"/>
      <c r="AC343" s="20"/>
    </row>
    <row r="344" spans="1:34" x14ac:dyDescent="0.3">
      <c r="B344" s="141">
        <v>3</v>
      </c>
      <c r="C344" s="6">
        <f>C45</f>
        <v>0</v>
      </c>
      <c r="D344" s="18" t="str">
        <f>IF(C344=0," ",VLOOKUP(C344,[1]Inschr!B$1:K$65536,3,FALSE))</f>
        <v xml:space="preserve"> </v>
      </c>
      <c r="E344" s="394" t="str">
        <f>IF(C344=0," ",VLOOKUP(C344,[1]Inschr!B$1:K$65536,4,FALSE))</f>
        <v xml:space="preserve"> </v>
      </c>
      <c r="F344" s="395"/>
      <c r="G344" s="393"/>
      <c r="H344" s="394">
        <f t="shared" si="74"/>
        <v>0</v>
      </c>
      <c r="I344" s="395"/>
      <c r="J344" s="393"/>
      <c r="K344" s="201">
        <f>IF(X352&lt;Y352,1,0)</f>
        <v>0</v>
      </c>
      <c r="L344" s="201">
        <f>IF(X355&lt;Y355,1,0)</f>
        <v>0</v>
      </c>
      <c r="M344" s="434"/>
      <c r="N344" s="435"/>
      <c r="O344" s="436"/>
      <c r="P344" s="438">
        <f>IF(X351&gt;Y351,1,0)</f>
        <v>0</v>
      </c>
      <c r="Q344" s="439"/>
      <c r="R344" s="440"/>
      <c r="S344" s="392">
        <f t="shared" si="75"/>
        <v>0</v>
      </c>
      <c r="T344" s="393"/>
      <c r="U344" s="394">
        <f>IF(S344=0,0,IF(2&lt;IF(S344=S342,1,0)+IF(S344=S343,1,0)+IF(S344=S344,1,0)+IF(S344=S345,1,0),X351+Y352+Y355-Y351-X352-X355,IF(2=IF(S344=S342,1,0)+IF(S344=S343,1,0)+IF(S344=S344,1,0)+IF(S344=S345,1,0),"-","_")))</f>
        <v>0</v>
      </c>
      <c r="V344" s="393"/>
      <c r="W344" s="18">
        <f>IF(OR(U344=0,U344="-",U344="_"),U344,IF(2&lt;IF(U344=U342,1,0)+IF(U344=U343,1,0)+IF(U344=U344,1,0)+IF(U344=U345,1,0),M351+Q351+U351+O352+S352+W352+O355+S355+W355-O351-S351-W351-M352-Q352-U352-M355-Q355-U355,IF(2=IF(U344=U342,1,0)+IF(U344=U343,1,0)+IF(U344=U344,1,0)+IF(U344=U345,1,0),"-","_")))</f>
        <v>0</v>
      </c>
      <c r="X344" s="389">
        <f>IF(S344=0,0,IF(U344="-",IF(S344=S342,IF(Y352&lt;X352,"Verliezer","Winnaar"),IF(S344=S343,IF(Y355&lt;X355,"Verliezer","Winnaar"),IF(S344=S345,IF(X351&lt;Y351,"Verliezer","Winnaar")))),IF(W344="-",IF(U344=U342,IF(Y352&lt;X352,"Verliezer","Winnaar"),IF(U344=U343,IF(Y355&lt;X355,"Verliezer","Winnaar"),IF(U344=U345,IF(X351&lt;Y351,"Verliezer","Winnaar")))),"_")))</f>
        <v>0</v>
      </c>
      <c r="Y344" s="390"/>
      <c r="Z344" s="437"/>
      <c r="AA344" s="20"/>
      <c r="AB344" s="20"/>
      <c r="AC344" s="20"/>
    </row>
    <row r="345" spans="1:34" ht="13.8" thickBot="1" x14ac:dyDescent="0.35">
      <c r="B345" s="141">
        <v>4</v>
      </c>
      <c r="C345" s="6">
        <f>C46</f>
        <v>0</v>
      </c>
      <c r="D345" s="18" t="str">
        <f>IF(C345=0," ",VLOOKUP(C345,[1]Inschr!B$1:K$65536,3,FALSE))</f>
        <v xml:space="preserve"> </v>
      </c>
      <c r="E345" s="394" t="str">
        <f>IF(C345=0," ",VLOOKUP(C345,[1]Inschr!B$1:K$65536,4,FALSE))</f>
        <v xml:space="preserve"> </v>
      </c>
      <c r="F345" s="395"/>
      <c r="G345" s="393"/>
      <c r="H345" s="394">
        <f t="shared" si="74"/>
        <v>0</v>
      </c>
      <c r="I345" s="395"/>
      <c r="J345" s="393"/>
      <c r="K345" s="201">
        <f>IF(X354&lt;Y354,1,0)</f>
        <v>0</v>
      </c>
      <c r="L345" s="201">
        <f>IF(X353&lt;Y353,1,0)</f>
        <v>0</v>
      </c>
      <c r="M345" s="438">
        <f>IF(X351&lt;Y351,1,0)</f>
        <v>0</v>
      </c>
      <c r="N345" s="439"/>
      <c r="O345" s="472"/>
      <c r="P345" s="484"/>
      <c r="Q345" s="485"/>
      <c r="R345" s="486"/>
      <c r="S345" s="429">
        <f t="shared" si="75"/>
        <v>0</v>
      </c>
      <c r="T345" s="473"/>
      <c r="U345" s="474">
        <f>IF(S345=0,0,IF(2&lt;IF(S345=S342,1,0)+IF(S345=S343,1,0)+IF(S345=S344,1,0)+IF(S345=S345,1,0),Y351+Y353+Y354-X351-X353-X354,IF(2=IF(S345=S342,1,0)+IF(S345=S343,1,0)+IF(S345=S344,1,0)+IF(S345=S345,1,0),"-","_")))</f>
        <v>0</v>
      </c>
      <c r="V345" s="473"/>
      <c r="W345" s="23">
        <f>IF(OR(U345=0,U345="-",U345="_"),U345,IF(2&lt;IF(U345=U342,1,0)+IF(U345=U343,1,0)+IF(U345=U344,1,0)+IF(U345=U345,1,0),O351+S351+W351+O353+S353+W353+O354+S354+W354-M351-Q351-U351-M353-Q353-U353-M354-Q354-U354,IF(2=IF(U345=U342,1,0)+IF(U345=U343,1,0)+IF(U345=U344,1,0)+IF(U345=U345,1,0),"-","_")))</f>
        <v>0</v>
      </c>
      <c r="X345" s="475">
        <f>IF(S345=0,0,IF(U345="-",IF(S345=S342,IF(Y354&lt;X354,"Verliezer","Winnaar"),IF(S345=S343,IF(Y353&lt;X353,"Verliezer","Winnaar"),IF(S345=S344,IF(Y351&lt;X351,"Verliezer","Winnaar")))),IF(W345="-",IF(U345=U342,IF(Y354&lt;X354,"Verliezer","Winnaar"),IF(U345=U343,IF(Y353&lt;X353,"Verliezer","Winnaar"),IF(U345=U344,IF(Y351&lt;X351,"Verliezer","Winnaar")))),"_")))</f>
        <v>0</v>
      </c>
      <c r="Y345" s="476"/>
      <c r="Z345" s="477"/>
      <c r="AA345" s="20"/>
      <c r="AB345" s="20"/>
      <c r="AC345" s="20"/>
    </row>
    <row r="346" spans="1:34" x14ac:dyDescent="0.3">
      <c r="B346" s="20"/>
      <c r="C346" s="3"/>
      <c r="D346" s="3"/>
      <c r="E346" s="3"/>
      <c r="F346" s="3"/>
      <c r="G346" s="24"/>
      <c r="H346" s="24"/>
      <c r="I346" s="24"/>
      <c r="J346" s="3"/>
      <c r="K346" s="3"/>
      <c r="L346" s="3"/>
      <c r="M346" s="3"/>
      <c r="N346" s="3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D346" s="20"/>
      <c r="AE346" s="20"/>
    </row>
    <row r="347" spans="1:34" x14ac:dyDescent="0.3">
      <c r="B347" s="20"/>
      <c r="C347" s="3"/>
      <c r="D347" s="3"/>
      <c r="E347" s="3"/>
      <c r="F347" s="3"/>
      <c r="G347" s="24"/>
      <c r="H347" s="24"/>
      <c r="I347" s="24"/>
      <c r="J347" s="3"/>
      <c r="K347" s="3"/>
      <c r="L347" s="3"/>
      <c r="M347" s="3"/>
      <c r="N347" s="3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D347" s="20"/>
      <c r="AE347" s="20"/>
    </row>
    <row r="348" spans="1:34" ht="21.75" customHeight="1" thickBot="1" x14ac:dyDescent="0.35">
      <c r="B348" s="20"/>
      <c r="C348" s="3"/>
      <c r="D348" s="3"/>
      <c r="E348" s="3"/>
      <c r="F348" s="3"/>
      <c r="G348" s="24"/>
      <c r="H348" s="24"/>
      <c r="I348" s="24"/>
      <c r="J348" s="3"/>
      <c r="K348" s="2" t="s">
        <v>14</v>
      </c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D348" s="20"/>
      <c r="AE348" s="20"/>
    </row>
    <row r="349" spans="1:34" ht="21.75" customHeight="1" x14ac:dyDescent="0.3">
      <c r="B349" s="20"/>
      <c r="C349" s="3"/>
      <c r="D349" s="3" t="s">
        <v>67</v>
      </c>
      <c r="E349" s="3"/>
      <c r="F349" s="3"/>
      <c r="G349" s="24"/>
      <c r="H349" s="24"/>
      <c r="I349" s="24"/>
      <c r="J349" s="3"/>
      <c r="K349" s="27" t="s">
        <v>15</v>
      </c>
      <c r="L349" s="31" t="s">
        <v>16</v>
      </c>
      <c r="M349" s="478" t="s">
        <v>19</v>
      </c>
      <c r="N349" s="479"/>
      <c r="O349" s="479"/>
      <c r="P349" s="480"/>
      <c r="Q349" s="481" t="s">
        <v>20</v>
      </c>
      <c r="R349" s="482"/>
      <c r="S349" s="482"/>
      <c r="T349" s="483"/>
      <c r="U349" s="481" t="s">
        <v>21</v>
      </c>
      <c r="V349" s="482"/>
      <c r="W349" s="483"/>
      <c r="X349" s="481" t="s">
        <v>22</v>
      </c>
      <c r="Y349" s="482"/>
      <c r="Z349" s="483"/>
      <c r="AA349" s="20"/>
      <c r="AD349" s="20"/>
      <c r="AE349" s="20"/>
    </row>
    <row r="350" spans="1:34" ht="21.75" customHeight="1" x14ac:dyDescent="0.25">
      <c r="B350" s="20"/>
      <c r="C350" s="141"/>
      <c r="D350" s="6" t="str">
        <f>IF(C350=0," ",VLOOKUP(C350,[1]Inschr!B$1:K$65536,3,FALSE))</f>
        <v xml:space="preserve"> </v>
      </c>
      <c r="E350" s="394" t="str">
        <f>IF(C350=0," ",VLOOKUP(C350,[1]Inschr!B$1:K$65536,4,FALSE))</f>
        <v xml:space="preserve"> </v>
      </c>
      <c r="F350" s="395"/>
      <c r="G350" s="393"/>
      <c r="H350" s="24"/>
      <c r="I350" s="24"/>
      <c r="J350" s="3"/>
      <c r="K350" s="27" t="s">
        <v>26</v>
      </c>
      <c r="L350" s="31" t="s">
        <v>26</v>
      </c>
      <c r="M350" s="445"/>
      <c r="N350" s="446"/>
      <c r="O350" s="447"/>
      <c r="P350" s="448"/>
      <c r="Q350" s="449"/>
      <c r="R350" s="450"/>
      <c r="S350" s="450"/>
      <c r="T350" s="451"/>
      <c r="U350" s="449"/>
      <c r="V350" s="450"/>
      <c r="W350" s="203"/>
      <c r="X350" s="32">
        <f>IF(M350&gt;O350,1,0)+IF(Q350&gt;S350,1,0)+IF(U350&gt;W350,1,0)</f>
        <v>0</v>
      </c>
      <c r="Y350" s="452">
        <f>IF(M350&lt;O350,1,0)+IF(Q350&lt;S350,1,0)+IF(U350&lt;W350,1,0)</f>
        <v>0</v>
      </c>
      <c r="Z350" s="453"/>
      <c r="AA350" s="20"/>
      <c r="AD350" s="20"/>
      <c r="AE350" s="20"/>
    </row>
    <row r="351" spans="1:34" ht="21.75" customHeight="1" x14ac:dyDescent="0.25">
      <c r="B351" s="20"/>
      <c r="C351" s="3"/>
      <c r="D351" s="3"/>
      <c r="E351" s="3"/>
      <c r="F351" s="3"/>
      <c r="G351" s="24"/>
      <c r="H351" s="24"/>
      <c r="I351" s="24"/>
      <c r="J351" s="3"/>
      <c r="K351" s="41"/>
      <c r="L351" s="31" t="s">
        <v>28</v>
      </c>
      <c r="M351" s="445"/>
      <c r="N351" s="446"/>
      <c r="O351" s="447"/>
      <c r="P351" s="448"/>
      <c r="Q351" s="449"/>
      <c r="R351" s="450"/>
      <c r="S351" s="450"/>
      <c r="T351" s="451"/>
      <c r="U351" s="449"/>
      <c r="V351" s="450"/>
      <c r="W351" s="203"/>
      <c r="X351" s="32">
        <f t="shared" ref="X351:X355" si="76">IF(M351&gt;O351,1,0)+IF(Q351&gt;S351,1,0)+IF(U351&gt;W351,1,0)</f>
        <v>0</v>
      </c>
      <c r="Y351" s="452">
        <f t="shared" ref="Y351:Y355" si="77">IF(M351&lt;O351,1,0)+IF(Q351&lt;S351,1,0)+IF(U351&lt;W351,1,0)</f>
        <v>0</v>
      </c>
      <c r="Z351" s="453"/>
      <c r="AA351" s="20"/>
      <c r="AD351" s="20"/>
      <c r="AE351" s="20"/>
    </row>
    <row r="352" spans="1:34" ht="21.75" customHeight="1" x14ac:dyDescent="0.25">
      <c r="B352" s="20"/>
      <c r="C352" s="3"/>
      <c r="D352" s="3"/>
      <c r="E352" s="3"/>
      <c r="F352" s="3"/>
      <c r="G352" s="24"/>
      <c r="H352" s="24"/>
      <c r="I352" s="24"/>
      <c r="J352" s="3"/>
      <c r="K352" s="27" t="s">
        <v>31</v>
      </c>
      <c r="L352" s="31" t="s">
        <v>31</v>
      </c>
      <c r="M352" s="445"/>
      <c r="N352" s="446"/>
      <c r="O352" s="447"/>
      <c r="P352" s="448"/>
      <c r="Q352" s="449"/>
      <c r="R352" s="450"/>
      <c r="S352" s="450"/>
      <c r="T352" s="451"/>
      <c r="U352" s="449"/>
      <c r="V352" s="450"/>
      <c r="W352" s="203"/>
      <c r="X352" s="32">
        <f t="shared" si="76"/>
        <v>0</v>
      </c>
      <c r="Y352" s="452">
        <f t="shared" si="77"/>
        <v>0</v>
      </c>
      <c r="Z352" s="453"/>
      <c r="AA352" s="20"/>
      <c r="AD352" s="20"/>
      <c r="AE352" s="20"/>
    </row>
    <row r="353" spans="1:34" ht="21.75" customHeight="1" x14ac:dyDescent="0.25">
      <c r="B353" s="20"/>
      <c r="C353" s="3"/>
      <c r="D353" s="3"/>
      <c r="E353" s="3"/>
      <c r="F353" s="3"/>
      <c r="G353" s="24"/>
      <c r="H353" s="24"/>
      <c r="I353" s="24"/>
      <c r="J353" s="3"/>
      <c r="K353" s="41"/>
      <c r="L353" s="31" t="s">
        <v>32</v>
      </c>
      <c r="M353" s="445"/>
      <c r="N353" s="446"/>
      <c r="O353" s="447"/>
      <c r="P353" s="448"/>
      <c r="Q353" s="449"/>
      <c r="R353" s="450"/>
      <c r="S353" s="450"/>
      <c r="T353" s="451"/>
      <c r="U353" s="449"/>
      <c r="V353" s="450"/>
      <c r="W353" s="203"/>
      <c r="X353" s="32">
        <f t="shared" si="76"/>
        <v>0</v>
      </c>
      <c r="Y353" s="452">
        <f t="shared" si="77"/>
        <v>0</v>
      </c>
      <c r="Z353" s="453"/>
      <c r="AA353" s="20"/>
      <c r="AD353" s="20"/>
      <c r="AE353" s="20"/>
    </row>
    <row r="354" spans="1:34" ht="21.75" customHeight="1" x14ac:dyDescent="0.25">
      <c r="B354" s="39"/>
      <c r="C354" s="3"/>
      <c r="D354" s="3"/>
      <c r="E354" s="3"/>
      <c r="F354" s="3"/>
      <c r="G354" s="24"/>
      <c r="H354" s="24"/>
      <c r="I354" s="24"/>
      <c r="J354" s="3"/>
      <c r="K354" s="3"/>
      <c r="L354" s="31" t="s">
        <v>35</v>
      </c>
      <c r="M354" s="445"/>
      <c r="N354" s="446"/>
      <c r="O354" s="447"/>
      <c r="P354" s="448"/>
      <c r="Q354" s="449"/>
      <c r="R354" s="450"/>
      <c r="S354" s="450"/>
      <c r="T354" s="451"/>
      <c r="U354" s="449"/>
      <c r="V354" s="450"/>
      <c r="W354" s="203"/>
      <c r="X354" s="32">
        <f t="shared" si="76"/>
        <v>0</v>
      </c>
      <c r="Y354" s="452">
        <f t="shared" si="77"/>
        <v>0</v>
      </c>
      <c r="Z354" s="453"/>
      <c r="AA354" s="20"/>
      <c r="AD354" s="20"/>
      <c r="AE354" s="20"/>
    </row>
    <row r="355" spans="1:34" ht="21.75" customHeight="1" thickBot="1" x14ac:dyDescent="0.3">
      <c r="B355" s="20"/>
      <c r="C355" s="3"/>
      <c r="D355" s="3"/>
      <c r="E355" s="3"/>
      <c r="F355" s="3"/>
      <c r="G355" s="24"/>
      <c r="H355" s="24"/>
      <c r="I355" s="24"/>
      <c r="J355" s="3"/>
      <c r="K355" s="27" t="s">
        <v>37</v>
      </c>
      <c r="L355" s="31" t="s">
        <v>37</v>
      </c>
      <c r="M355" s="454"/>
      <c r="N355" s="455"/>
      <c r="O355" s="425"/>
      <c r="P355" s="426"/>
      <c r="Q355" s="427"/>
      <c r="R355" s="428"/>
      <c r="S355" s="428"/>
      <c r="T355" s="487"/>
      <c r="U355" s="427"/>
      <c r="V355" s="428"/>
      <c r="W355" s="204"/>
      <c r="X355" s="42">
        <f t="shared" si="76"/>
        <v>0</v>
      </c>
      <c r="Y355" s="488">
        <f t="shared" si="77"/>
        <v>0</v>
      </c>
      <c r="Z355" s="489"/>
      <c r="AA355" s="20"/>
      <c r="AD355" s="20"/>
      <c r="AE355" s="20"/>
    </row>
    <row r="356" spans="1:34" ht="21.75" customHeight="1" x14ac:dyDescent="0.3">
      <c r="B356" s="20"/>
      <c r="C356" s="3"/>
      <c r="D356" s="3"/>
      <c r="E356" s="3"/>
      <c r="F356" s="3"/>
      <c r="G356" s="24"/>
      <c r="H356" s="24"/>
      <c r="I356" s="24"/>
      <c r="J356" s="3"/>
      <c r="K356" s="41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D356" s="20"/>
      <c r="AE356" s="20"/>
    </row>
    <row r="357" spans="1:34" ht="21.75" customHeight="1" x14ac:dyDescent="0.3">
      <c r="B357" s="39"/>
      <c r="C357" s="3"/>
      <c r="D357" s="3"/>
      <c r="E357" s="3"/>
      <c r="F357" s="3"/>
      <c r="G357" s="24"/>
      <c r="H357" s="24"/>
      <c r="I357" s="24"/>
      <c r="J357" s="3"/>
      <c r="K357" s="3"/>
      <c r="L357" s="195"/>
      <c r="M357" s="195"/>
      <c r="N357" s="195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D357" s="20"/>
      <c r="AE357" s="20"/>
    </row>
    <row r="358" spans="1:34" ht="21.75" customHeight="1" x14ac:dyDescent="0.3">
      <c r="B358" s="20"/>
      <c r="C358" s="3"/>
      <c r="D358" s="3"/>
      <c r="E358" s="3"/>
      <c r="F358" s="3"/>
      <c r="G358" s="24"/>
      <c r="H358" s="24"/>
      <c r="I358" s="24"/>
      <c r="J358" s="3"/>
      <c r="K358" s="212"/>
      <c r="L358" s="195"/>
      <c r="M358" s="195"/>
      <c r="N358" s="195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D358" s="20"/>
      <c r="AE358" s="20"/>
    </row>
    <row r="359" spans="1:34" x14ac:dyDescent="0.3">
      <c r="C359" s="212"/>
    </row>
    <row r="360" spans="1:34" x14ac:dyDescent="0.3">
      <c r="C360" s="212"/>
    </row>
    <row r="361" spans="1:34" x14ac:dyDescent="0.3">
      <c r="B361" s="132"/>
      <c r="C361" s="136"/>
      <c r="D361" s="136"/>
      <c r="E361" s="136"/>
      <c r="F361" s="136"/>
      <c r="G361" s="136"/>
      <c r="H361" s="136"/>
      <c r="I361" s="136"/>
    </row>
    <row r="362" spans="1:34" ht="13.5" customHeight="1" thickBot="1" x14ac:dyDescent="0.35">
      <c r="A362" s="1" t="s">
        <v>0</v>
      </c>
      <c r="B362" s="2" t="s">
        <v>1</v>
      </c>
      <c r="C362" s="136"/>
      <c r="D362" s="151"/>
      <c r="E362" s="151"/>
      <c r="F362" s="151"/>
      <c r="G362" s="151" t="str">
        <f>IF($G$1=0," ",$G$1)</f>
        <v xml:space="preserve"> </v>
      </c>
      <c r="H362" s="151"/>
      <c r="I362" s="151"/>
      <c r="J362" s="136"/>
      <c r="K362" s="136"/>
      <c r="L362" s="3" t="s">
        <v>2</v>
      </c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</row>
    <row r="363" spans="1:34" ht="12.75" customHeight="1" thickTop="1" x14ac:dyDescent="0.25">
      <c r="A363" s="131"/>
      <c r="B363" s="878" t="s">
        <v>81</v>
      </c>
      <c r="C363" s="2"/>
      <c r="D363" s="3"/>
      <c r="E363" s="3"/>
      <c r="F363" s="3"/>
      <c r="G363" s="24"/>
      <c r="H363" s="24"/>
      <c r="I363" s="24"/>
      <c r="J363" s="3"/>
      <c r="K363" s="3"/>
      <c r="L363" s="3"/>
      <c r="M363" s="3"/>
      <c r="N363" s="3"/>
      <c r="O363" s="20"/>
      <c r="P363" s="20"/>
      <c r="Q363" s="20"/>
      <c r="R363" s="20"/>
      <c r="S363" s="20"/>
      <c r="T363" s="20"/>
      <c r="U363" s="26"/>
      <c r="V363" s="26"/>
      <c r="W363" s="20"/>
      <c r="X363" s="20"/>
      <c r="Y363" s="20"/>
      <c r="Z363" s="20"/>
      <c r="AA363" s="414" t="str">
        <f>IF($W$1=0," ",$W$1)</f>
        <v xml:space="preserve"> </v>
      </c>
      <c r="AB363" s="415"/>
      <c r="AC363" s="416"/>
      <c r="AD363" s="383" t="s">
        <v>3</v>
      </c>
      <c r="AE363" s="384"/>
      <c r="AF363" s="384"/>
      <c r="AG363" s="375">
        <v>12</v>
      </c>
      <c r="AH363" s="376"/>
    </row>
    <row r="364" spans="1:34" ht="12.75" customHeight="1" x14ac:dyDescent="0.25">
      <c r="A364" s="131"/>
      <c r="B364" s="878" t="s">
        <v>82</v>
      </c>
      <c r="C364" s="2"/>
      <c r="D364" s="3"/>
      <c r="E364" s="3"/>
      <c r="F364" s="3"/>
      <c r="G364" s="24"/>
      <c r="H364" s="24"/>
      <c r="I364" s="24"/>
      <c r="J364" s="3"/>
      <c r="K364" s="3"/>
      <c r="L364" s="3"/>
      <c r="M364" s="3"/>
      <c r="N364" s="3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417"/>
      <c r="AB364" s="418"/>
      <c r="AC364" s="419"/>
      <c r="AD364" s="385"/>
      <c r="AE364" s="386"/>
      <c r="AF364" s="386"/>
      <c r="AG364" s="377"/>
      <c r="AH364" s="378"/>
    </row>
    <row r="365" spans="1:34" ht="13.5" customHeight="1" x14ac:dyDescent="0.25">
      <c r="B365" s="878" t="s">
        <v>83</v>
      </c>
      <c r="C365" s="2"/>
      <c r="D365" s="3"/>
      <c r="E365" s="3"/>
      <c r="F365" s="3"/>
      <c r="G365" s="24"/>
      <c r="H365" s="24"/>
      <c r="I365" s="24"/>
      <c r="J365" s="3"/>
      <c r="K365" s="3"/>
      <c r="L365" s="3"/>
      <c r="M365" s="3"/>
      <c r="N365" s="3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417"/>
      <c r="AB365" s="418"/>
      <c r="AC365" s="419"/>
      <c r="AD365" s="385"/>
      <c r="AE365" s="386"/>
      <c r="AF365" s="386"/>
      <c r="AG365" s="377"/>
      <c r="AH365" s="378"/>
    </row>
    <row r="366" spans="1:34" ht="13.2" customHeight="1" thickBot="1" x14ac:dyDescent="0.35">
      <c r="B366" s="20"/>
      <c r="C366" s="3"/>
      <c r="D366" s="3"/>
      <c r="E366" s="3"/>
      <c r="F366" s="3"/>
      <c r="G366" s="24"/>
      <c r="H366" s="24"/>
      <c r="I366" s="24"/>
      <c r="J366" s="3"/>
      <c r="K366" s="3"/>
      <c r="L366" s="3"/>
      <c r="M366" s="3"/>
      <c r="N366" s="3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417"/>
      <c r="AB366" s="418"/>
      <c r="AC366" s="419"/>
      <c r="AD366" s="385" t="s">
        <v>4</v>
      </c>
      <c r="AE366" s="386"/>
      <c r="AF366" s="386"/>
      <c r="AG366" s="379" t="str">
        <f>IF($L$49=0,"",$L$49)</f>
        <v/>
      </c>
      <c r="AH366" s="380"/>
    </row>
    <row r="367" spans="1:34" ht="13.8" customHeight="1" x14ac:dyDescent="0.3">
      <c r="B367" s="141" t="s">
        <v>5</v>
      </c>
      <c r="C367" s="6" t="s">
        <v>6</v>
      </c>
      <c r="D367" s="18" t="s">
        <v>7</v>
      </c>
      <c r="E367" s="394" t="s">
        <v>8</v>
      </c>
      <c r="F367" s="395"/>
      <c r="G367" s="393"/>
      <c r="H367" s="394" t="s">
        <v>9</v>
      </c>
      <c r="I367" s="395"/>
      <c r="J367" s="393"/>
      <c r="K367" s="18">
        <v>1</v>
      </c>
      <c r="L367" s="18">
        <v>2</v>
      </c>
      <c r="M367" s="394">
        <v>3</v>
      </c>
      <c r="N367" s="395"/>
      <c r="O367" s="393"/>
      <c r="P367" s="394">
        <v>4</v>
      </c>
      <c r="Q367" s="395"/>
      <c r="R367" s="396"/>
      <c r="S367" s="399" t="s">
        <v>10</v>
      </c>
      <c r="T367" s="423"/>
      <c r="U367" s="422" t="s">
        <v>11</v>
      </c>
      <c r="V367" s="423"/>
      <c r="W367" s="155" t="s">
        <v>12</v>
      </c>
      <c r="X367" s="422" t="s">
        <v>13</v>
      </c>
      <c r="Y367" s="400"/>
      <c r="Z367" s="424"/>
      <c r="AA367" s="418"/>
      <c r="AB367" s="418"/>
      <c r="AC367" s="419"/>
      <c r="AD367" s="385"/>
      <c r="AE367" s="386"/>
      <c r="AF367" s="386"/>
      <c r="AG367" s="379"/>
      <c r="AH367" s="380"/>
    </row>
    <row r="368" spans="1:34" ht="13.8" thickBot="1" x14ac:dyDescent="0.35">
      <c r="B368" s="141">
        <v>1</v>
      </c>
      <c r="C368" s="6">
        <f>C47</f>
        <v>0</v>
      </c>
      <c r="D368" s="18" t="str">
        <f>IF(C368=0," ",VLOOKUP(C368,[1]Inschr!B$1:K$65536,3,FALSE))</f>
        <v xml:space="preserve"> </v>
      </c>
      <c r="E368" s="394" t="str">
        <f>IF(C368=0," ",VLOOKUP(C368,[1]Inschr!B$1:K$65536,4,FALSE))</f>
        <v xml:space="preserve"> </v>
      </c>
      <c r="F368" s="395"/>
      <c r="G368" s="393"/>
      <c r="H368" s="394">
        <f>S368*2</f>
        <v>0</v>
      </c>
      <c r="I368" s="395"/>
      <c r="J368" s="393"/>
      <c r="K368" s="202"/>
      <c r="L368" s="201">
        <f>IF(X376&gt;Y376,1,0)</f>
        <v>0</v>
      </c>
      <c r="M368" s="438">
        <f>IF(X378&gt;Y378,1,0)</f>
        <v>0</v>
      </c>
      <c r="N368" s="439"/>
      <c r="O368" s="472"/>
      <c r="P368" s="438">
        <f>IF(X380&gt;Y380,1,0)</f>
        <v>0</v>
      </c>
      <c r="Q368" s="439"/>
      <c r="R368" s="440"/>
      <c r="S368" s="392">
        <f>SUM(K368:Q368)</f>
        <v>0</v>
      </c>
      <c r="T368" s="393"/>
      <c r="U368" s="394">
        <f>IF(S368=0,0,IF(2&lt;IF(S368=S368,1,0)+IF(S368=S369,1,0)+IF(S368=S370,1,0)+IF(S368=S371,1,0),X376+X378+X380-Y376-Y378-Y380,IF(2=IF(S368=S368,1,0)+IF(S368=S369,1,0)+IF(S368=S370,1,0)+IF(S368=S371,1,0),"-","_")))</f>
        <v>0</v>
      </c>
      <c r="V368" s="393"/>
      <c r="W368" s="18">
        <f>IF(OR(U368=0,U368="-",U368="_"),U368,IF(2&lt;IF(U368=U368,1,0)+IF(U368=U369,1,0)+IF(U368=U370,1,0)+IF(U368=U371,1,0),M376+Q376+U376+M378+Q378+U378+M380+Q380+U380-O376-S376-W376-O378-S378-W378-O380-S380-W380,IF(2=IF(U368=U368,1,0)+IF(U368=U369,1,0)+IF(U368=U370,1,0)+IF(U368=U371,1,0),"-","_")))</f>
        <v>0</v>
      </c>
      <c r="X368" s="389">
        <f>IF(S368=0,0,IF(U368="-",IF(S368=S369,IF(X376&lt;Y376,"Verliezer","Winnaar"),IF(S368=S370,IF(X378&lt;Y378,"Verliezer","Winnaar"),IF(S368=S371,IF(X380&lt;Y380,"Verliezer","Winnaar")))),IF(W368="-",IF(U368=U369,IF(X376&lt;Y376,"Verliezer","Winnaar"),IF(U368=U370,IF(X378&lt;Y378,"Verliezer","Winnaar"),IF(U368=U371,IF(X380&lt;Y380,"Verliezer","Winnaar")))),"_")))</f>
        <v>0</v>
      </c>
      <c r="Y368" s="390"/>
      <c r="Z368" s="391"/>
      <c r="AA368" s="420"/>
      <c r="AB368" s="420"/>
      <c r="AC368" s="421"/>
      <c r="AD368" s="387"/>
      <c r="AE368" s="388"/>
      <c r="AF368" s="388"/>
      <c r="AG368" s="381"/>
      <c r="AH368" s="382"/>
    </row>
    <row r="369" spans="2:31" ht="13.8" thickTop="1" x14ac:dyDescent="0.3">
      <c r="B369" s="141">
        <v>2</v>
      </c>
      <c r="C369" s="6">
        <f>C48</f>
        <v>0</v>
      </c>
      <c r="D369" s="18" t="str">
        <f>IF(C369=0," ",VLOOKUP(C369,[1]Inschr!B$1:K$65536,3,FALSE))</f>
        <v xml:space="preserve"> </v>
      </c>
      <c r="E369" s="394" t="str">
        <f>IF(C369=0," ",VLOOKUP(C369,[1]Inschr!B$1:K$65536,4,FALSE))</f>
        <v xml:space="preserve"> </v>
      </c>
      <c r="F369" s="395"/>
      <c r="G369" s="393"/>
      <c r="H369" s="394">
        <f t="shared" ref="H369:H371" si="78">S369*2</f>
        <v>0</v>
      </c>
      <c r="I369" s="395"/>
      <c r="J369" s="393"/>
      <c r="K369" s="201">
        <f>IF(X376&lt;Y376,1,0)</f>
        <v>0</v>
      </c>
      <c r="L369" s="202"/>
      <c r="M369" s="438">
        <f>IF(X381&gt;Y381,1,0)</f>
        <v>0</v>
      </c>
      <c r="N369" s="439"/>
      <c r="O369" s="472"/>
      <c r="P369" s="438">
        <f>IF(X379&gt;Y379,1,0)</f>
        <v>0</v>
      </c>
      <c r="Q369" s="439"/>
      <c r="R369" s="440"/>
      <c r="S369" s="392">
        <f t="shared" ref="S369:S371" si="79">SUM(K369:Q369)</f>
        <v>0</v>
      </c>
      <c r="T369" s="393"/>
      <c r="U369" s="394">
        <f>IF(S369=0,0,IF(2&lt;IF(S369=S368,1,0)+IF(S369=S369,1,0)+IF(S369=S370,1,0)+IF(S369=S371,1,0),Y376+X379+X381-X376-Y379-Y381,IF(2=IF(S369=S368,1,0)+IF(S369=S369,1,0)+IF(S369=S370,1,0)+IF(S369=S371,1,0),"-","_")))</f>
        <v>0</v>
      </c>
      <c r="V369" s="393"/>
      <c r="W369" s="18">
        <f>IF(OR(U369=0,U369="-",U369="_"),U369,IF(2&lt;IF(U369=U368,1,0)+IF(U369=U369,1,0)+IF(U369=U370,1,0)+IF(U369=U371,1,0),O376+S376+W376+M379+Q379+U379+M381+Q381+U381-M376-Q376-U376-O379-S379-W379-O381-S381-W381,IF(2=IF(U369=U368,1,0)+IF(U369=U369,1,0)+IF(U369=U370,1,0)+IF(U369=U371,1,0),"-","_")))</f>
        <v>0</v>
      </c>
      <c r="X369" s="389">
        <f>IF(S369=0,0,IF(U369="-",IF(S369=S368,IF(Y376&lt;X376,"Verliezer","Winnaar"),IF(S369=S370,IF(X381&lt;Y381,"Verliezer","Winnaar"),IF(S369=S371,IF(X379&lt;Y379,"Verliezer","Winnaar")))),IF(W369="-",IF(U369=U368,IF(Y376&lt;X376,"Verliezer","Winnaar"),IF(U369=U370,IF(X381&lt;Y381,"Verliezer","Winnaar"),IF(U369=U371,IF(X379&lt;Y379,"Verliezer","Winnaar")))),"_")))</f>
        <v>0</v>
      </c>
      <c r="Y369" s="390"/>
      <c r="Z369" s="437"/>
      <c r="AA369" s="20"/>
      <c r="AB369" s="20"/>
      <c r="AC369" s="20"/>
    </row>
    <row r="370" spans="2:31" x14ac:dyDescent="0.3">
      <c r="B370" s="141">
        <v>3</v>
      </c>
      <c r="C370" s="6">
        <f>C49</f>
        <v>0</v>
      </c>
      <c r="D370" s="18" t="str">
        <f>IF(C370=0," ",VLOOKUP(C370,[1]Inschr!B$1:K$65536,3,FALSE))</f>
        <v xml:space="preserve"> </v>
      </c>
      <c r="E370" s="394" t="str">
        <f>IF(C370=0," ",VLOOKUP(C370,[1]Inschr!B$1:K$65536,4,FALSE))</f>
        <v xml:space="preserve"> </v>
      </c>
      <c r="F370" s="395"/>
      <c r="G370" s="393"/>
      <c r="H370" s="394">
        <f t="shared" si="78"/>
        <v>0</v>
      </c>
      <c r="I370" s="395"/>
      <c r="J370" s="393"/>
      <c r="K370" s="201">
        <f>IF(X378&lt;Y378,1,0)</f>
        <v>0</v>
      </c>
      <c r="L370" s="201">
        <f>IF(X381&lt;Y381,1,0)</f>
        <v>0</v>
      </c>
      <c r="M370" s="434"/>
      <c r="N370" s="435"/>
      <c r="O370" s="436"/>
      <c r="P370" s="438">
        <f>IF(X377&gt;Y377,1,0)</f>
        <v>0</v>
      </c>
      <c r="Q370" s="439"/>
      <c r="R370" s="440"/>
      <c r="S370" s="392">
        <f t="shared" si="79"/>
        <v>0</v>
      </c>
      <c r="T370" s="393"/>
      <c r="U370" s="394">
        <f>IF(S370=0,0,IF(2&lt;IF(S370=S368,1,0)+IF(S370=S369,1,0)+IF(S370=S370,1,0)+IF(S370=S371,1,0),X377+Y378+Y381-Y377-X378-X381,IF(2=IF(S370=S368,1,0)+IF(S370=S369,1,0)+IF(S370=S370,1,0)+IF(S370=S371,1,0),"-","_")))</f>
        <v>0</v>
      </c>
      <c r="V370" s="393"/>
      <c r="W370" s="18">
        <f>IF(OR(U370=0,U370="-",U370="_"),U370,IF(2&lt;IF(U370=U368,1,0)+IF(U370=U369,1,0)+IF(U370=U370,1,0)+IF(U370=U371,1,0),M377+Q377+U377+O378+S378+W378+O381+S381+W381-O377-S377-W377-M378-Q378-U378-M381-Q381-U381,IF(2=IF(U370=U368,1,0)+IF(U370=U369,1,0)+IF(U370=U370,1,0)+IF(U370=U371,1,0),"-","_")))</f>
        <v>0</v>
      </c>
      <c r="X370" s="389">
        <f>IF(S370=0,0,IF(U370="-",IF(S370=S368,IF(Y378&lt;X378,"Verliezer","Winnaar"),IF(S370=S369,IF(Y381&lt;X381,"Verliezer","Winnaar"),IF(S370=S371,IF(X377&lt;Y377,"Verliezer","Winnaar")))),IF(W370="-",IF(U370=U368,IF(Y378&lt;X378,"Verliezer","Winnaar"),IF(U370=U369,IF(Y381&lt;X381,"Verliezer","Winnaar"),IF(U370=U371,IF(X377&lt;Y377,"Verliezer","Winnaar")))),"_")))</f>
        <v>0</v>
      </c>
      <c r="Y370" s="390"/>
      <c r="Z370" s="437"/>
      <c r="AA370" s="20"/>
      <c r="AB370" s="20"/>
      <c r="AC370" s="20"/>
    </row>
    <row r="371" spans="2:31" ht="13.8" thickBot="1" x14ac:dyDescent="0.35">
      <c r="B371" s="141">
        <v>4</v>
      </c>
      <c r="C371" s="6">
        <f>C50</f>
        <v>0</v>
      </c>
      <c r="D371" s="18" t="str">
        <f>IF(C371=0," ",VLOOKUP(C371,[1]Inschr!B$1:K$65536,3,FALSE))</f>
        <v xml:space="preserve"> </v>
      </c>
      <c r="E371" s="394" t="str">
        <f>IF(C371=0," ",VLOOKUP(C371,[1]Inschr!B$1:K$65536,4,FALSE))</f>
        <v xml:space="preserve"> </v>
      </c>
      <c r="F371" s="395"/>
      <c r="G371" s="393"/>
      <c r="H371" s="394">
        <f t="shared" si="78"/>
        <v>0</v>
      </c>
      <c r="I371" s="395"/>
      <c r="J371" s="393"/>
      <c r="K371" s="201">
        <f>IF(X380&lt;Y380,1,0)</f>
        <v>0</v>
      </c>
      <c r="L371" s="201">
        <f>IF(X379&lt;Y379,1,0)</f>
        <v>0</v>
      </c>
      <c r="M371" s="438">
        <f>IF(X377&lt;Y377,1,0)</f>
        <v>0</v>
      </c>
      <c r="N371" s="439"/>
      <c r="O371" s="472"/>
      <c r="P371" s="484"/>
      <c r="Q371" s="485"/>
      <c r="R371" s="486"/>
      <c r="S371" s="429">
        <f t="shared" si="79"/>
        <v>0</v>
      </c>
      <c r="T371" s="473"/>
      <c r="U371" s="474">
        <f>IF(S371=0,0,IF(2&lt;IF(S371=S368,1,0)+IF(S371=S369,1,0)+IF(S371=S370,1,0)+IF(S371=S371,1,0),Y377+Y379+Y380-X377-X379-X380,IF(2=IF(S371=S368,1,0)+IF(S371=S369,1,0)+IF(S371=S370,1,0)+IF(S371=S371,1,0),"-","_")))</f>
        <v>0</v>
      </c>
      <c r="V371" s="473"/>
      <c r="W371" s="23">
        <f>IF(OR(U371=0,U371="-",U371="_"),U371,IF(2&lt;IF(U371=U368,1,0)+IF(U371=U369,1,0)+IF(U371=U370,1,0)+IF(U371=U371,1,0),O377+S377+W377+O379+S379+W379+O380+S380+W380-M377-Q377-U377-M379-Q379-U379-M380-Q380-U380,IF(2=IF(U371=U368,1,0)+IF(U371=U369,1,0)+IF(U371=U370,1,0)+IF(U371=U371,1,0),"-","_")))</f>
        <v>0</v>
      </c>
      <c r="X371" s="475">
        <f>IF(S371=0,0,IF(U371="-",IF(S371=S368,IF(Y380&lt;X380,"Verliezer","Winnaar"),IF(S371=S369,IF(Y379&lt;X379,"Verliezer","Winnaar"),IF(S371=S370,IF(Y377&lt;X377,"Verliezer","Winnaar")))),IF(W371="-",IF(U371=U368,IF(Y380&lt;X380,"Verliezer","Winnaar"),IF(U371=U369,IF(Y379&lt;X379,"Verliezer","Winnaar"),IF(U371=U370,IF(Y377&lt;X377,"Verliezer","Winnaar")))),"_")))</f>
        <v>0</v>
      </c>
      <c r="Y371" s="476"/>
      <c r="Z371" s="477"/>
      <c r="AA371" s="20"/>
      <c r="AB371" s="20"/>
      <c r="AC371" s="20"/>
    </row>
    <row r="372" spans="2:31" x14ac:dyDescent="0.3">
      <c r="B372" s="20"/>
      <c r="C372" s="3"/>
      <c r="D372" s="3"/>
      <c r="E372" s="3"/>
      <c r="F372" s="3"/>
      <c r="G372" s="24"/>
      <c r="H372" s="24"/>
      <c r="I372" s="24"/>
      <c r="J372" s="3"/>
      <c r="K372" s="3"/>
      <c r="L372" s="3"/>
      <c r="M372" s="3"/>
      <c r="N372" s="3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D372" s="20"/>
      <c r="AE372" s="20"/>
    </row>
    <row r="373" spans="2:31" x14ac:dyDescent="0.3">
      <c r="B373" s="20"/>
      <c r="C373" s="3"/>
      <c r="D373" s="3"/>
      <c r="E373" s="3"/>
      <c r="F373" s="3"/>
      <c r="G373" s="24"/>
      <c r="H373" s="24"/>
      <c r="I373" s="24"/>
      <c r="J373" s="3"/>
      <c r="K373" s="3"/>
      <c r="L373" s="3"/>
      <c r="M373" s="3"/>
      <c r="N373" s="3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D373" s="20"/>
      <c r="AE373" s="20"/>
    </row>
    <row r="374" spans="2:31" ht="21.75" customHeight="1" thickBot="1" x14ac:dyDescent="0.35">
      <c r="B374" s="20"/>
      <c r="C374" s="3"/>
      <c r="D374" s="3"/>
      <c r="E374" s="3"/>
      <c r="F374" s="3"/>
      <c r="G374" s="24"/>
      <c r="H374" s="24"/>
      <c r="I374" s="24"/>
      <c r="J374" s="3"/>
      <c r="K374" s="2" t="s">
        <v>14</v>
      </c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D374" s="20"/>
      <c r="AE374" s="20"/>
    </row>
    <row r="375" spans="2:31" ht="21.75" customHeight="1" x14ac:dyDescent="0.3">
      <c r="B375" s="20"/>
      <c r="C375" s="3"/>
      <c r="D375" s="3" t="s">
        <v>68</v>
      </c>
      <c r="E375" s="3"/>
      <c r="F375" s="3"/>
      <c r="G375" s="24"/>
      <c r="H375" s="24"/>
      <c r="I375" s="24"/>
      <c r="J375" s="3"/>
      <c r="K375" s="27" t="s">
        <v>15</v>
      </c>
      <c r="L375" s="31" t="s">
        <v>16</v>
      </c>
      <c r="M375" s="478" t="s">
        <v>19</v>
      </c>
      <c r="N375" s="479"/>
      <c r="O375" s="479"/>
      <c r="P375" s="480"/>
      <c r="Q375" s="481" t="s">
        <v>20</v>
      </c>
      <c r="R375" s="482"/>
      <c r="S375" s="482"/>
      <c r="T375" s="483"/>
      <c r="U375" s="481" t="s">
        <v>21</v>
      </c>
      <c r="V375" s="482"/>
      <c r="W375" s="483"/>
      <c r="X375" s="481" t="s">
        <v>22</v>
      </c>
      <c r="Y375" s="482"/>
      <c r="Z375" s="483"/>
      <c r="AA375" s="20"/>
      <c r="AD375" s="20"/>
      <c r="AE375" s="20"/>
    </row>
    <row r="376" spans="2:31" ht="21.75" customHeight="1" x14ac:dyDescent="0.25">
      <c r="B376" s="20"/>
      <c r="C376" s="141"/>
      <c r="D376" s="6" t="str">
        <f>IF(C376=0," ",VLOOKUP(C376,[1]Inschr!B$1:K$65536,3,FALSE))</f>
        <v xml:space="preserve"> </v>
      </c>
      <c r="E376" s="394" t="str">
        <f>IF(C376=0," ",VLOOKUP(C376,[1]Inschr!B$1:K$65536,4,FALSE))</f>
        <v xml:space="preserve"> </v>
      </c>
      <c r="F376" s="395"/>
      <c r="G376" s="393"/>
      <c r="H376" s="24"/>
      <c r="I376" s="24"/>
      <c r="J376" s="3"/>
      <c r="K376" s="27" t="s">
        <v>26</v>
      </c>
      <c r="L376" s="31" t="s">
        <v>26</v>
      </c>
      <c r="M376" s="445"/>
      <c r="N376" s="446"/>
      <c r="O376" s="447"/>
      <c r="P376" s="448"/>
      <c r="Q376" s="449"/>
      <c r="R376" s="450"/>
      <c r="S376" s="450"/>
      <c r="T376" s="451"/>
      <c r="U376" s="449"/>
      <c r="V376" s="450"/>
      <c r="W376" s="203"/>
      <c r="X376" s="32">
        <f>IF(M376&gt;O376,1,0)+IF(Q376&gt;S376,1,0)+IF(U376&gt;W376,1,0)</f>
        <v>0</v>
      </c>
      <c r="Y376" s="452">
        <f>IF(M376&lt;O376,1,0)+IF(Q376&lt;S376,1,0)+IF(U376&lt;W376,1,0)</f>
        <v>0</v>
      </c>
      <c r="Z376" s="453"/>
      <c r="AA376" s="20"/>
      <c r="AD376" s="20"/>
      <c r="AE376" s="20"/>
    </row>
    <row r="377" spans="2:31" ht="21.75" customHeight="1" x14ac:dyDescent="0.25">
      <c r="B377" s="20"/>
      <c r="C377" s="3"/>
      <c r="D377" s="3"/>
      <c r="E377" s="3"/>
      <c r="F377" s="3"/>
      <c r="G377" s="24"/>
      <c r="H377" s="24"/>
      <c r="I377" s="24"/>
      <c r="J377" s="3"/>
      <c r="K377" s="41"/>
      <c r="L377" s="31" t="s">
        <v>28</v>
      </c>
      <c r="M377" s="445"/>
      <c r="N377" s="446"/>
      <c r="O377" s="447"/>
      <c r="P377" s="448"/>
      <c r="Q377" s="449"/>
      <c r="R377" s="450"/>
      <c r="S377" s="450"/>
      <c r="T377" s="451"/>
      <c r="U377" s="449"/>
      <c r="V377" s="450"/>
      <c r="W377" s="203"/>
      <c r="X377" s="32">
        <f t="shared" ref="X377:X381" si="80">IF(M377&gt;O377,1,0)+IF(Q377&gt;S377,1,0)+IF(U377&gt;W377,1,0)</f>
        <v>0</v>
      </c>
      <c r="Y377" s="452">
        <f t="shared" ref="Y377:Y381" si="81">IF(M377&lt;O377,1,0)+IF(Q377&lt;S377,1,0)+IF(U377&lt;W377,1,0)</f>
        <v>0</v>
      </c>
      <c r="Z377" s="453"/>
      <c r="AA377" s="20"/>
      <c r="AD377" s="20"/>
      <c r="AE377" s="20"/>
    </row>
    <row r="378" spans="2:31" ht="21.75" customHeight="1" x14ac:dyDescent="0.25">
      <c r="B378" s="20"/>
      <c r="C378" s="3"/>
      <c r="D378" s="3"/>
      <c r="E378" s="3"/>
      <c r="F378" s="3"/>
      <c r="G378" s="24"/>
      <c r="H378" s="24"/>
      <c r="I378" s="24"/>
      <c r="J378" s="3"/>
      <c r="K378" s="27" t="s">
        <v>31</v>
      </c>
      <c r="L378" s="31" t="s">
        <v>31</v>
      </c>
      <c r="M378" s="445"/>
      <c r="N378" s="446"/>
      <c r="O378" s="447"/>
      <c r="P378" s="448"/>
      <c r="Q378" s="449"/>
      <c r="R378" s="450"/>
      <c r="S378" s="450"/>
      <c r="T378" s="451"/>
      <c r="U378" s="449"/>
      <c r="V378" s="450"/>
      <c r="W378" s="203"/>
      <c r="X378" s="32">
        <f t="shared" si="80"/>
        <v>0</v>
      </c>
      <c r="Y378" s="452">
        <f t="shared" si="81"/>
        <v>0</v>
      </c>
      <c r="Z378" s="453"/>
      <c r="AA378" s="20"/>
      <c r="AD378" s="20"/>
      <c r="AE378" s="20"/>
    </row>
    <row r="379" spans="2:31" ht="21.75" customHeight="1" x14ac:dyDescent="0.25">
      <c r="B379" s="20"/>
      <c r="C379" s="3"/>
      <c r="D379" s="3"/>
      <c r="E379" s="3"/>
      <c r="F379" s="3"/>
      <c r="G379" s="24"/>
      <c r="H379" s="24"/>
      <c r="I379" s="24"/>
      <c r="J379" s="3"/>
      <c r="K379" s="41"/>
      <c r="L379" s="31" t="s">
        <v>32</v>
      </c>
      <c r="M379" s="445"/>
      <c r="N379" s="446"/>
      <c r="O379" s="447"/>
      <c r="P379" s="448"/>
      <c r="Q379" s="449"/>
      <c r="R379" s="450"/>
      <c r="S379" s="450"/>
      <c r="T379" s="451"/>
      <c r="U379" s="449"/>
      <c r="V379" s="450"/>
      <c r="W379" s="203"/>
      <c r="X379" s="32">
        <f t="shared" si="80"/>
        <v>0</v>
      </c>
      <c r="Y379" s="452">
        <f t="shared" si="81"/>
        <v>0</v>
      </c>
      <c r="Z379" s="453"/>
      <c r="AA379" s="20"/>
      <c r="AD379" s="20"/>
      <c r="AE379" s="20"/>
    </row>
    <row r="380" spans="2:31" ht="21.75" customHeight="1" x14ac:dyDescent="0.25">
      <c r="B380" s="39"/>
      <c r="C380" s="3"/>
      <c r="D380" s="3"/>
      <c r="E380" s="3"/>
      <c r="F380" s="3"/>
      <c r="G380" s="24"/>
      <c r="H380" s="24"/>
      <c r="I380" s="24"/>
      <c r="J380" s="3"/>
      <c r="K380" s="3"/>
      <c r="L380" s="31" t="s">
        <v>35</v>
      </c>
      <c r="M380" s="445"/>
      <c r="N380" s="446"/>
      <c r="O380" s="447"/>
      <c r="P380" s="448"/>
      <c r="Q380" s="449"/>
      <c r="R380" s="450"/>
      <c r="S380" s="450"/>
      <c r="T380" s="451"/>
      <c r="U380" s="449"/>
      <c r="V380" s="450"/>
      <c r="W380" s="203"/>
      <c r="X380" s="32">
        <f t="shared" si="80"/>
        <v>0</v>
      </c>
      <c r="Y380" s="452">
        <f t="shared" si="81"/>
        <v>0</v>
      </c>
      <c r="Z380" s="453"/>
      <c r="AA380" s="20"/>
      <c r="AD380" s="20"/>
      <c r="AE380" s="20"/>
    </row>
    <row r="381" spans="2:31" ht="21.75" customHeight="1" thickBot="1" x14ac:dyDescent="0.3">
      <c r="B381" s="20"/>
      <c r="C381" s="3"/>
      <c r="D381" s="3"/>
      <c r="E381" s="3"/>
      <c r="F381" s="3"/>
      <c r="G381" s="24"/>
      <c r="H381" s="24"/>
      <c r="I381" s="24"/>
      <c r="J381" s="3"/>
      <c r="K381" s="27" t="s">
        <v>37</v>
      </c>
      <c r="L381" s="31" t="s">
        <v>37</v>
      </c>
      <c r="M381" s="454"/>
      <c r="N381" s="455"/>
      <c r="O381" s="425"/>
      <c r="P381" s="426"/>
      <c r="Q381" s="427"/>
      <c r="R381" s="428"/>
      <c r="S381" s="428"/>
      <c r="T381" s="487"/>
      <c r="U381" s="427"/>
      <c r="V381" s="428"/>
      <c r="W381" s="204"/>
      <c r="X381" s="42">
        <f t="shared" si="80"/>
        <v>0</v>
      </c>
      <c r="Y381" s="488">
        <f t="shared" si="81"/>
        <v>0</v>
      </c>
      <c r="Z381" s="489"/>
      <c r="AA381" s="20"/>
      <c r="AD381" s="20"/>
      <c r="AE381" s="20"/>
    </row>
    <row r="382" spans="2:31" ht="21.75" customHeight="1" x14ac:dyDescent="0.3">
      <c r="B382" s="20"/>
      <c r="C382" s="3"/>
      <c r="D382" s="3"/>
      <c r="E382" s="3"/>
      <c r="F382" s="3"/>
      <c r="G382" s="24"/>
      <c r="H382" s="24"/>
      <c r="I382" s="24"/>
      <c r="J382" s="3"/>
      <c r="K382" s="41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D382" s="20"/>
      <c r="AE382" s="20"/>
    </row>
    <row r="383" spans="2:31" ht="21.75" customHeight="1" x14ac:dyDescent="0.3">
      <c r="B383" s="39"/>
      <c r="C383" s="3"/>
      <c r="D383" s="3"/>
      <c r="E383" s="3"/>
      <c r="F383" s="3"/>
      <c r="G383" s="24"/>
      <c r="H383" s="24"/>
      <c r="I383" s="24"/>
      <c r="J383" s="3"/>
      <c r="K383" s="3"/>
      <c r="L383" s="195"/>
      <c r="M383" s="195"/>
      <c r="N383" s="195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D383" s="20"/>
      <c r="AE383" s="20"/>
    </row>
    <row r="384" spans="2:31" ht="21.75" customHeight="1" x14ac:dyDescent="0.3">
      <c r="B384" s="20"/>
      <c r="C384" s="3"/>
      <c r="D384" s="3"/>
      <c r="E384" s="3"/>
      <c r="F384" s="3"/>
      <c r="G384" s="24"/>
      <c r="H384" s="24"/>
      <c r="I384" s="24"/>
      <c r="J384" s="3"/>
      <c r="K384" s="212"/>
      <c r="L384" s="195"/>
      <c r="M384" s="195"/>
      <c r="N384" s="195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D384" s="20"/>
      <c r="AE384" s="20"/>
    </row>
    <row r="385" spans="1:34" x14ac:dyDescent="0.3">
      <c r="C385" s="212"/>
    </row>
    <row r="386" spans="1:34" x14ac:dyDescent="0.3">
      <c r="C386" s="212"/>
    </row>
    <row r="387" spans="1:34" x14ac:dyDescent="0.3">
      <c r="B387" s="132"/>
      <c r="C387" s="136"/>
      <c r="D387" s="136"/>
      <c r="E387" s="136"/>
      <c r="F387" s="136"/>
      <c r="G387" s="136"/>
      <c r="H387" s="136"/>
      <c r="I387" s="136"/>
    </row>
    <row r="388" spans="1:34" ht="13.5" customHeight="1" thickBot="1" x14ac:dyDescent="0.35">
      <c r="A388" s="1" t="s">
        <v>0</v>
      </c>
      <c r="B388" s="2" t="s">
        <v>1</v>
      </c>
      <c r="C388" s="136"/>
      <c r="D388" s="151"/>
      <c r="E388" s="151"/>
      <c r="F388" s="151"/>
      <c r="G388" s="151" t="str">
        <f>IF($G$1=0," ",$G$1)</f>
        <v xml:space="preserve"> </v>
      </c>
      <c r="H388" s="151"/>
      <c r="I388" s="151"/>
      <c r="J388" s="136"/>
      <c r="K388" s="136"/>
      <c r="L388" s="3" t="s">
        <v>2</v>
      </c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</row>
    <row r="389" spans="1:34" ht="12.75" customHeight="1" thickTop="1" x14ac:dyDescent="0.25">
      <c r="A389" s="131"/>
      <c r="B389" s="878" t="s">
        <v>81</v>
      </c>
      <c r="C389" s="2"/>
      <c r="D389" s="3"/>
      <c r="E389" s="3"/>
      <c r="F389" s="3"/>
      <c r="G389" s="24"/>
      <c r="H389" s="24"/>
      <c r="I389" s="24"/>
      <c r="J389" s="3"/>
      <c r="K389" s="3"/>
      <c r="L389" s="3"/>
      <c r="M389" s="3"/>
      <c r="N389" s="3"/>
      <c r="O389" s="20"/>
      <c r="P389" s="20"/>
      <c r="Q389" s="20"/>
      <c r="R389" s="20"/>
      <c r="S389" s="20"/>
      <c r="T389" s="20"/>
      <c r="U389" s="26"/>
      <c r="V389" s="26"/>
      <c r="W389" s="20"/>
      <c r="X389" s="20"/>
      <c r="Y389" s="20"/>
      <c r="Z389" s="20"/>
      <c r="AA389" s="414" t="str">
        <f>IF($W$1=0," ",$W$1)</f>
        <v xml:space="preserve"> </v>
      </c>
      <c r="AB389" s="415"/>
      <c r="AC389" s="416"/>
      <c r="AD389" s="383" t="s">
        <v>3</v>
      </c>
      <c r="AE389" s="384"/>
      <c r="AF389" s="384"/>
      <c r="AG389" s="375">
        <v>13</v>
      </c>
      <c r="AH389" s="376"/>
    </row>
    <row r="390" spans="1:34" ht="12.75" customHeight="1" x14ac:dyDescent="0.25">
      <c r="A390" s="131"/>
      <c r="B390" s="878" t="s">
        <v>82</v>
      </c>
      <c r="C390" s="2"/>
      <c r="D390" s="3"/>
      <c r="E390" s="3"/>
      <c r="F390" s="3"/>
      <c r="G390" s="24"/>
      <c r="H390" s="24"/>
      <c r="I390" s="24"/>
      <c r="J390" s="3"/>
      <c r="K390" s="3"/>
      <c r="L390" s="3"/>
      <c r="M390" s="3"/>
      <c r="N390" s="3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417"/>
      <c r="AB390" s="418"/>
      <c r="AC390" s="419"/>
      <c r="AD390" s="385"/>
      <c r="AE390" s="386"/>
      <c r="AF390" s="386"/>
      <c r="AG390" s="377"/>
      <c r="AH390" s="378"/>
    </row>
    <row r="391" spans="1:34" ht="13.5" customHeight="1" x14ac:dyDescent="0.25">
      <c r="B391" s="878" t="s">
        <v>83</v>
      </c>
      <c r="C391" s="2"/>
      <c r="D391" s="3"/>
      <c r="E391" s="3"/>
      <c r="F391" s="3"/>
      <c r="G391" s="24"/>
      <c r="H391" s="24"/>
      <c r="I391" s="24"/>
      <c r="J391" s="3"/>
      <c r="K391" s="3"/>
      <c r="L391" s="3"/>
      <c r="M391" s="3"/>
      <c r="N391" s="3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417"/>
      <c r="AB391" s="418"/>
      <c r="AC391" s="419"/>
      <c r="AD391" s="385"/>
      <c r="AE391" s="386"/>
      <c r="AF391" s="386"/>
      <c r="AG391" s="377"/>
      <c r="AH391" s="378"/>
    </row>
    <row r="392" spans="1:34" ht="13.2" customHeight="1" thickBot="1" x14ac:dyDescent="0.35">
      <c r="B392" s="20"/>
      <c r="C392" s="3"/>
      <c r="D392" s="3"/>
      <c r="E392" s="3"/>
      <c r="F392" s="3"/>
      <c r="G392" s="24"/>
      <c r="H392" s="24"/>
      <c r="I392" s="24"/>
      <c r="J392" s="3"/>
      <c r="K392" s="3"/>
      <c r="L392" s="3"/>
      <c r="M392" s="3"/>
      <c r="N392" s="3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417"/>
      <c r="AB392" s="418"/>
      <c r="AC392" s="419"/>
      <c r="AD392" s="385" t="s">
        <v>4</v>
      </c>
      <c r="AE392" s="386"/>
      <c r="AF392" s="386"/>
      <c r="AG392" s="379" t="str">
        <f>IF($L$51=0,"",$L$51)</f>
        <v/>
      </c>
      <c r="AH392" s="380"/>
    </row>
    <row r="393" spans="1:34" ht="13.8" customHeight="1" x14ac:dyDescent="0.3">
      <c r="B393" s="141" t="s">
        <v>5</v>
      </c>
      <c r="C393" s="6" t="s">
        <v>6</v>
      </c>
      <c r="D393" s="18" t="s">
        <v>7</v>
      </c>
      <c r="E393" s="394" t="s">
        <v>8</v>
      </c>
      <c r="F393" s="395"/>
      <c r="G393" s="393"/>
      <c r="H393" s="394" t="s">
        <v>9</v>
      </c>
      <c r="I393" s="395"/>
      <c r="J393" s="393"/>
      <c r="K393" s="18">
        <v>1</v>
      </c>
      <c r="L393" s="18">
        <v>2</v>
      </c>
      <c r="M393" s="394">
        <v>3</v>
      </c>
      <c r="N393" s="395"/>
      <c r="O393" s="393"/>
      <c r="P393" s="394">
        <v>4</v>
      </c>
      <c r="Q393" s="395"/>
      <c r="R393" s="396"/>
      <c r="S393" s="399" t="s">
        <v>10</v>
      </c>
      <c r="T393" s="423"/>
      <c r="U393" s="422" t="s">
        <v>11</v>
      </c>
      <c r="V393" s="423"/>
      <c r="W393" s="155" t="s">
        <v>12</v>
      </c>
      <c r="X393" s="422" t="s">
        <v>13</v>
      </c>
      <c r="Y393" s="400"/>
      <c r="Z393" s="424"/>
      <c r="AA393" s="418"/>
      <c r="AB393" s="418"/>
      <c r="AC393" s="419"/>
      <c r="AD393" s="385"/>
      <c r="AE393" s="386"/>
      <c r="AF393" s="386"/>
      <c r="AG393" s="379"/>
      <c r="AH393" s="380"/>
    </row>
    <row r="394" spans="1:34" ht="13.8" thickBot="1" x14ac:dyDescent="0.35">
      <c r="B394" s="141">
        <v>1</v>
      </c>
      <c r="C394" s="6">
        <f>C51</f>
        <v>0</v>
      </c>
      <c r="D394" s="18" t="str">
        <f>IF(C394=0," ",VLOOKUP(C394,[1]Inschr!B$1:K$65536,3,FALSE))</f>
        <v xml:space="preserve"> </v>
      </c>
      <c r="E394" s="394" t="str">
        <f>IF(C394=0," ",VLOOKUP(C394,[1]Inschr!B$1:K$65536,4,FALSE))</f>
        <v xml:space="preserve"> </v>
      </c>
      <c r="F394" s="395"/>
      <c r="G394" s="393"/>
      <c r="H394" s="394">
        <f>S394*2</f>
        <v>0</v>
      </c>
      <c r="I394" s="395"/>
      <c r="J394" s="393"/>
      <c r="K394" s="202"/>
      <c r="L394" s="201">
        <f>IF(X402&gt;Y402,1,0)</f>
        <v>0</v>
      </c>
      <c r="M394" s="438">
        <f>IF(X404&gt;Y404,1,0)</f>
        <v>0</v>
      </c>
      <c r="N394" s="439"/>
      <c r="O394" s="472"/>
      <c r="P394" s="438">
        <f>IF(X406&gt;Y406,1,0)</f>
        <v>0</v>
      </c>
      <c r="Q394" s="439"/>
      <c r="R394" s="440"/>
      <c r="S394" s="392">
        <f>SUM(K394:Q394)</f>
        <v>0</v>
      </c>
      <c r="T394" s="393"/>
      <c r="U394" s="394">
        <f>IF(S394=0,0,IF(2&lt;IF(S394=S394,1,0)+IF(S394=S395,1,0)+IF(S394=S396,1,0)+IF(S394=S397,1,0),X402+X404+X406-Y402-Y404-Y406,IF(2=IF(S394=S394,1,0)+IF(S394=S395,1,0)+IF(S394=S396,1,0)+IF(S394=S397,1,0),"-","_")))</f>
        <v>0</v>
      </c>
      <c r="V394" s="393"/>
      <c r="W394" s="18">
        <f>IF(OR(U394=0,U394="-",U394="_"),U394,IF(2&lt;IF(U394=U394,1,0)+IF(U394=U395,1,0)+IF(U394=U396,1,0)+IF(U394=U397,1,0),M402+Q402+U402+M404+Q404+U404+M406+Q406+U406-O402-S402-W402-O404-S404-W404-O406-S406-W406,IF(2=IF(U394=U394,1,0)+IF(U394=U395,1,0)+IF(U394=U396,1,0)+IF(U394=U397,1,0),"-","_")))</f>
        <v>0</v>
      </c>
      <c r="X394" s="389">
        <f>IF(S394=0,0,IF(U394="-",IF(S394=S395,IF(X402&lt;Y402,"Verliezer","Winnaar"),IF(S394=S396,IF(X404&lt;Y404,"Verliezer","Winnaar"),IF(S394=S397,IF(X406&lt;Y406,"Verliezer","Winnaar")))),IF(W394="-",IF(U394=U395,IF(X402&lt;Y402,"Verliezer","Winnaar"),IF(U394=U396,IF(X404&lt;Y404,"Verliezer","Winnaar"),IF(U394=U397,IF(X406&lt;Y406,"Verliezer","Winnaar")))),"_")))</f>
        <v>0</v>
      </c>
      <c r="Y394" s="390"/>
      <c r="Z394" s="391"/>
      <c r="AA394" s="420"/>
      <c r="AB394" s="420"/>
      <c r="AC394" s="421"/>
      <c r="AD394" s="387"/>
      <c r="AE394" s="388"/>
      <c r="AF394" s="388"/>
      <c r="AG394" s="381"/>
      <c r="AH394" s="382"/>
    </row>
    <row r="395" spans="1:34" ht="13.8" thickTop="1" x14ac:dyDescent="0.3">
      <c r="B395" s="141">
        <v>2</v>
      </c>
      <c r="C395" s="6">
        <f>C52</f>
        <v>0</v>
      </c>
      <c r="D395" s="18" t="str">
        <f>IF(C395=0," ",VLOOKUP(C395,[1]Inschr!B$1:K$65536,3,FALSE))</f>
        <v xml:space="preserve"> </v>
      </c>
      <c r="E395" s="394" t="str">
        <f>IF(C395=0," ",VLOOKUP(C395,[1]Inschr!B$1:K$65536,4,FALSE))</f>
        <v xml:space="preserve"> </v>
      </c>
      <c r="F395" s="395"/>
      <c r="G395" s="393"/>
      <c r="H395" s="394">
        <f t="shared" ref="H395:H397" si="82">S395*2</f>
        <v>0</v>
      </c>
      <c r="I395" s="395"/>
      <c r="J395" s="393"/>
      <c r="K395" s="201">
        <f>IF(X402&lt;Y402,1,0)</f>
        <v>0</v>
      </c>
      <c r="L395" s="202"/>
      <c r="M395" s="438">
        <f>IF(X407&gt;Y407,1,0)</f>
        <v>0</v>
      </c>
      <c r="N395" s="439"/>
      <c r="O395" s="472"/>
      <c r="P395" s="438">
        <f>IF(X405&gt;Y405,1,0)</f>
        <v>0</v>
      </c>
      <c r="Q395" s="439"/>
      <c r="R395" s="440"/>
      <c r="S395" s="392">
        <f t="shared" ref="S395:S397" si="83">SUM(K395:Q395)</f>
        <v>0</v>
      </c>
      <c r="T395" s="393"/>
      <c r="U395" s="394">
        <f>IF(S395=0,0,IF(2&lt;IF(S395=S394,1,0)+IF(S395=S395,1,0)+IF(S395=S396,1,0)+IF(S395=S397,1,0),Y402+X405+X407-X402-Y405-Y407,IF(2=IF(S395=S394,1,0)+IF(S395=S395,1,0)+IF(S395=S396,1,0)+IF(S395=S397,1,0),"-","_")))</f>
        <v>0</v>
      </c>
      <c r="V395" s="393"/>
      <c r="W395" s="18">
        <f>IF(OR(U395=0,U395="-",U395="_"),U395,IF(2&lt;IF(U395=U394,1,0)+IF(U395=U395,1,0)+IF(U395=U396,1,0)+IF(U395=U397,1,0),O402+S402+W402+M405+Q405+U405+M407+Q407+U407-M402-Q402-U402-O405-S405-W405-O407-S407-W407,IF(2=IF(U395=U394,1,0)+IF(U395=U395,1,0)+IF(U395=U396,1,0)+IF(U395=U397,1,0),"-","_")))</f>
        <v>0</v>
      </c>
      <c r="X395" s="389">
        <f>IF(S395=0,0,IF(U395="-",IF(S395=S394,IF(Y402&lt;X402,"Verliezer","Winnaar"),IF(S395=S396,IF(X407&lt;Y407,"Verliezer","Winnaar"),IF(S395=S397,IF(X405&lt;Y405,"Verliezer","Winnaar")))),IF(W395="-",IF(U395=U394,IF(Y402&lt;X402,"Verliezer","Winnaar"),IF(U395=U396,IF(X407&lt;Y407,"Verliezer","Winnaar"),IF(U395=U397,IF(X405&lt;Y405,"Verliezer","Winnaar")))),"_")))</f>
        <v>0</v>
      </c>
      <c r="Y395" s="390"/>
      <c r="Z395" s="437"/>
      <c r="AA395" s="20"/>
      <c r="AB395" s="20"/>
      <c r="AC395" s="20"/>
    </row>
    <row r="396" spans="1:34" x14ac:dyDescent="0.3">
      <c r="B396" s="141">
        <v>3</v>
      </c>
      <c r="C396" s="6">
        <f>C53</f>
        <v>0</v>
      </c>
      <c r="D396" s="18" t="str">
        <f>IF(C396=0," ",VLOOKUP(C396,[1]Inschr!B$1:K$65536,3,FALSE))</f>
        <v xml:space="preserve"> </v>
      </c>
      <c r="E396" s="394" t="str">
        <f>IF(C396=0," ",VLOOKUP(C396,[1]Inschr!B$1:K$65536,4,FALSE))</f>
        <v xml:space="preserve"> </v>
      </c>
      <c r="F396" s="395"/>
      <c r="G396" s="393"/>
      <c r="H396" s="394">
        <f t="shared" si="82"/>
        <v>0</v>
      </c>
      <c r="I396" s="395"/>
      <c r="J396" s="393"/>
      <c r="K396" s="201">
        <f>IF(X404&lt;Y404,1,0)</f>
        <v>0</v>
      </c>
      <c r="L396" s="201">
        <f>IF(X407&lt;Y407,1,0)</f>
        <v>0</v>
      </c>
      <c r="M396" s="434"/>
      <c r="N396" s="435"/>
      <c r="O396" s="436"/>
      <c r="P396" s="438">
        <f>IF(X403&gt;Y403,1,0)</f>
        <v>0</v>
      </c>
      <c r="Q396" s="439"/>
      <c r="R396" s="440"/>
      <c r="S396" s="392">
        <f t="shared" si="83"/>
        <v>0</v>
      </c>
      <c r="T396" s="393"/>
      <c r="U396" s="394">
        <f>IF(S396=0,0,IF(2&lt;IF(S396=S394,1,0)+IF(S396=S395,1,0)+IF(S396=S396,1,0)+IF(S396=S397,1,0),X403+Y404+Y407-Y403-X404-X407,IF(2=IF(S396=S394,1,0)+IF(S396=S395,1,0)+IF(S396=S396,1,0)+IF(S396=S397,1,0),"-","_")))</f>
        <v>0</v>
      </c>
      <c r="V396" s="393"/>
      <c r="W396" s="18">
        <f>IF(OR(U396=0,U396="-",U396="_"),U396,IF(2&lt;IF(U396=U394,1,0)+IF(U396=U395,1,0)+IF(U396=U396,1,0)+IF(U396=U397,1,0),M403+Q403+U403+O404+S404+W404+O407+S407+W407-O403-S403-W403-M404-Q404-U404-M407-Q407-U407,IF(2=IF(U396=U394,1,0)+IF(U396=U395,1,0)+IF(U396=U396,1,0)+IF(U396=U397,1,0),"-","_")))</f>
        <v>0</v>
      </c>
      <c r="X396" s="389">
        <f>IF(S396=0,0,IF(U396="-",IF(S396=S394,IF(Y404&lt;X404,"Verliezer","Winnaar"),IF(S396=S395,IF(Y407&lt;X407,"Verliezer","Winnaar"),IF(S396=S397,IF(X403&lt;Y403,"Verliezer","Winnaar")))),IF(W396="-",IF(U396=U394,IF(Y404&lt;X404,"Verliezer","Winnaar"),IF(U396=U395,IF(Y407&lt;X407,"Verliezer","Winnaar"),IF(U396=U397,IF(X403&lt;Y403,"Verliezer","Winnaar")))),"_")))</f>
        <v>0</v>
      </c>
      <c r="Y396" s="390"/>
      <c r="Z396" s="437"/>
      <c r="AA396" s="20"/>
      <c r="AB396" s="20"/>
      <c r="AC396" s="20"/>
    </row>
    <row r="397" spans="1:34" ht="13.8" thickBot="1" x14ac:dyDescent="0.35">
      <c r="B397" s="141">
        <v>4</v>
      </c>
      <c r="C397" s="6">
        <f>C54</f>
        <v>0</v>
      </c>
      <c r="D397" s="18" t="str">
        <f>IF(C397=0," ",VLOOKUP(C397,[1]Inschr!B$1:K$65536,3,FALSE))</f>
        <v xml:space="preserve"> </v>
      </c>
      <c r="E397" s="394" t="str">
        <f>IF(C397=0," ",VLOOKUP(C397,[1]Inschr!B$1:K$65536,4,FALSE))</f>
        <v xml:space="preserve"> </v>
      </c>
      <c r="F397" s="395"/>
      <c r="G397" s="393"/>
      <c r="H397" s="394">
        <f t="shared" si="82"/>
        <v>0</v>
      </c>
      <c r="I397" s="395"/>
      <c r="J397" s="393"/>
      <c r="K397" s="201">
        <f>IF(X406&lt;Y406,1,0)</f>
        <v>0</v>
      </c>
      <c r="L397" s="201">
        <f>IF(X405&lt;Y405,1,0)</f>
        <v>0</v>
      </c>
      <c r="M397" s="438">
        <f>IF(X403&lt;Y403,1,0)</f>
        <v>0</v>
      </c>
      <c r="N397" s="439"/>
      <c r="O397" s="472"/>
      <c r="P397" s="484"/>
      <c r="Q397" s="485"/>
      <c r="R397" s="486"/>
      <c r="S397" s="429">
        <f t="shared" si="83"/>
        <v>0</v>
      </c>
      <c r="T397" s="473"/>
      <c r="U397" s="474">
        <f>IF(S397=0,0,IF(2&lt;IF(S397=S394,1,0)+IF(S397=S395,1,0)+IF(S397=S396,1,0)+IF(S397=S397,1,0),Y403+Y405+Y406-X403-X405-X406,IF(2=IF(S397=S394,1,0)+IF(S397=S395,1,0)+IF(S397=S396,1,0)+IF(S397=S397,1,0),"-","_")))</f>
        <v>0</v>
      </c>
      <c r="V397" s="473"/>
      <c r="W397" s="23">
        <f>IF(OR(U397=0,U397="-",U397="_"),U397,IF(2&lt;IF(U397=U394,1,0)+IF(U397=U395,1,0)+IF(U397=U396,1,0)+IF(U397=U397,1,0),O403+S403+W403+O405+S405+W405+O406+S406+W406-M403-Q403-U403-M405-Q405-U405-M406-Q406-U406,IF(2=IF(U397=U394,1,0)+IF(U397=U395,1,0)+IF(U397=U396,1,0)+IF(U397=U397,1,0),"-","_")))</f>
        <v>0</v>
      </c>
      <c r="X397" s="475">
        <f>IF(S397=0,0,IF(U397="-",IF(S397=S394,IF(Y406&lt;X406,"Verliezer","Winnaar"),IF(S397=S395,IF(Y405&lt;X405,"Verliezer","Winnaar"),IF(S397=S396,IF(Y403&lt;X403,"Verliezer","Winnaar")))),IF(W397="-",IF(U397=U394,IF(Y406&lt;X406,"Verliezer","Winnaar"),IF(U397=U395,IF(Y405&lt;X405,"Verliezer","Winnaar"),IF(U397=U396,IF(Y403&lt;X403,"Verliezer","Winnaar")))),"_")))</f>
        <v>0</v>
      </c>
      <c r="Y397" s="476"/>
      <c r="Z397" s="477"/>
      <c r="AA397" s="20"/>
      <c r="AB397" s="20"/>
      <c r="AC397" s="20"/>
    </row>
    <row r="398" spans="1:34" x14ac:dyDescent="0.3">
      <c r="B398" s="20"/>
      <c r="C398" s="3"/>
      <c r="D398" s="3"/>
      <c r="E398" s="3"/>
      <c r="F398" s="3"/>
      <c r="G398" s="24"/>
      <c r="H398" s="24"/>
      <c r="I398" s="24"/>
      <c r="J398" s="3"/>
      <c r="K398" s="3"/>
      <c r="L398" s="3"/>
      <c r="M398" s="3"/>
      <c r="N398" s="3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D398" s="20"/>
      <c r="AE398" s="20"/>
    </row>
    <row r="399" spans="1:34" x14ac:dyDescent="0.3">
      <c r="B399" s="20"/>
      <c r="C399" s="3"/>
      <c r="D399" s="3"/>
      <c r="E399" s="3"/>
      <c r="F399" s="3"/>
      <c r="G399" s="24"/>
      <c r="H399" s="24"/>
      <c r="I399" s="24"/>
      <c r="J399" s="3"/>
      <c r="K399" s="3"/>
      <c r="L399" s="3"/>
      <c r="M399" s="3"/>
      <c r="N399" s="3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D399" s="20"/>
      <c r="AE399" s="20"/>
    </row>
    <row r="400" spans="1:34" ht="21.75" customHeight="1" thickBot="1" x14ac:dyDescent="0.35">
      <c r="B400" s="20"/>
      <c r="C400" s="3"/>
      <c r="D400" s="3"/>
      <c r="E400" s="3"/>
      <c r="F400" s="3"/>
      <c r="G400" s="24"/>
      <c r="H400" s="24"/>
      <c r="I400" s="24"/>
      <c r="J400" s="3"/>
      <c r="K400" s="2" t="s">
        <v>14</v>
      </c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D400" s="20"/>
      <c r="AE400" s="20"/>
    </row>
    <row r="401" spans="1:34" ht="21.75" customHeight="1" x14ac:dyDescent="0.3">
      <c r="B401" s="20"/>
      <c r="C401" s="3"/>
      <c r="D401" s="3" t="s">
        <v>69</v>
      </c>
      <c r="E401" s="3"/>
      <c r="F401" s="3"/>
      <c r="G401" s="24"/>
      <c r="H401" s="24"/>
      <c r="I401" s="24"/>
      <c r="J401" s="3"/>
      <c r="K401" s="27" t="s">
        <v>15</v>
      </c>
      <c r="L401" s="31" t="s">
        <v>16</v>
      </c>
      <c r="M401" s="478" t="s">
        <v>19</v>
      </c>
      <c r="N401" s="479"/>
      <c r="O401" s="479"/>
      <c r="P401" s="480"/>
      <c r="Q401" s="481" t="s">
        <v>20</v>
      </c>
      <c r="R401" s="482"/>
      <c r="S401" s="482"/>
      <c r="T401" s="483"/>
      <c r="U401" s="481" t="s">
        <v>21</v>
      </c>
      <c r="V401" s="482"/>
      <c r="W401" s="483"/>
      <c r="X401" s="481" t="s">
        <v>22</v>
      </c>
      <c r="Y401" s="482"/>
      <c r="Z401" s="483"/>
      <c r="AA401" s="20"/>
      <c r="AD401" s="20"/>
      <c r="AE401" s="20"/>
    </row>
    <row r="402" spans="1:34" ht="21.75" customHeight="1" x14ac:dyDescent="0.25">
      <c r="B402" s="20"/>
      <c r="C402" s="141"/>
      <c r="D402" s="6" t="str">
        <f>IF(C402=0," ",VLOOKUP(C402,[1]Inschr!B$1:K$65536,3,FALSE))</f>
        <v xml:space="preserve"> </v>
      </c>
      <c r="E402" s="394" t="str">
        <f>IF(C402=0," ",VLOOKUP(C402,[1]Inschr!B$1:K$65536,4,FALSE))</f>
        <v xml:space="preserve"> </v>
      </c>
      <c r="F402" s="395"/>
      <c r="G402" s="393"/>
      <c r="H402" s="24"/>
      <c r="I402" s="24"/>
      <c r="J402" s="3"/>
      <c r="K402" s="27" t="s">
        <v>26</v>
      </c>
      <c r="L402" s="31" t="s">
        <v>26</v>
      </c>
      <c r="M402" s="445"/>
      <c r="N402" s="446"/>
      <c r="O402" s="447"/>
      <c r="P402" s="448"/>
      <c r="Q402" s="449"/>
      <c r="R402" s="450"/>
      <c r="S402" s="450"/>
      <c r="T402" s="451"/>
      <c r="U402" s="449"/>
      <c r="V402" s="450"/>
      <c r="W402" s="203"/>
      <c r="X402" s="32">
        <f>IF(M402&gt;O402,1,0)+IF(Q402&gt;S402,1,0)+IF(U402&gt;W402,1,0)</f>
        <v>0</v>
      </c>
      <c r="Y402" s="452">
        <f>IF(M402&lt;O402,1,0)+IF(Q402&lt;S402,1,0)+IF(U402&lt;W402,1,0)</f>
        <v>0</v>
      </c>
      <c r="Z402" s="453"/>
      <c r="AA402" s="20"/>
      <c r="AD402" s="20"/>
      <c r="AE402" s="20"/>
    </row>
    <row r="403" spans="1:34" ht="21.75" customHeight="1" x14ac:dyDescent="0.25">
      <c r="B403" s="20"/>
      <c r="C403" s="3"/>
      <c r="D403" s="3"/>
      <c r="E403" s="3"/>
      <c r="F403" s="3"/>
      <c r="G403" s="24"/>
      <c r="H403" s="24"/>
      <c r="I403" s="24"/>
      <c r="J403" s="3"/>
      <c r="K403" s="41"/>
      <c r="L403" s="31" t="s">
        <v>28</v>
      </c>
      <c r="M403" s="445"/>
      <c r="N403" s="446"/>
      <c r="O403" s="447"/>
      <c r="P403" s="448"/>
      <c r="Q403" s="449"/>
      <c r="R403" s="450"/>
      <c r="S403" s="450"/>
      <c r="T403" s="451"/>
      <c r="U403" s="449"/>
      <c r="V403" s="450"/>
      <c r="W403" s="203"/>
      <c r="X403" s="32">
        <f t="shared" ref="X403:X407" si="84">IF(M403&gt;O403,1,0)+IF(Q403&gt;S403,1,0)+IF(U403&gt;W403,1,0)</f>
        <v>0</v>
      </c>
      <c r="Y403" s="452">
        <f t="shared" ref="Y403:Y407" si="85">IF(M403&lt;O403,1,0)+IF(Q403&lt;S403,1,0)+IF(U403&lt;W403,1,0)</f>
        <v>0</v>
      </c>
      <c r="Z403" s="453"/>
      <c r="AA403" s="20"/>
      <c r="AD403" s="20"/>
      <c r="AE403" s="20"/>
    </row>
    <row r="404" spans="1:34" ht="21.75" customHeight="1" x14ac:dyDescent="0.25">
      <c r="B404" s="20"/>
      <c r="C404" s="3"/>
      <c r="D404" s="3"/>
      <c r="E404" s="3"/>
      <c r="F404" s="3"/>
      <c r="G404" s="24"/>
      <c r="H404" s="24"/>
      <c r="I404" s="24"/>
      <c r="J404" s="3"/>
      <c r="K404" s="27" t="s">
        <v>31</v>
      </c>
      <c r="L404" s="31" t="s">
        <v>31</v>
      </c>
      <c r="M404" s="445"/>
      <c r="N404" s="446"/>
      <c r="O404" s="447"/>
      <c r="P404" s="448"/>
      <c r="Q404" s="449"/>
      <c r="R404" s="450"/>
      <c r="S404" s="450"/>
      <c r="T404" s="451"/>
      <c r="U404" s="449"/>
      <c r="V404" s="450"/>
      <c r="W404" s="203"/>
      <c r="X404" s="32">
        <f t="shared" si="84"/>
        <v>0</v>
      </c>
      <c r="Y404" s="452">
        <f t="shared" si="85"/>
        <v>0</v>
      </c>
      <c r="Z404" s="453"/>
      <c r="AA404" s="20"/>
      <c r="AD404" s="20"/>
      <c r="AE404" s="20"/>
    </row>
    <row r="405" spans="1:34" ht="21.75" customHeight="1" x14ac:dyDescent="0.25">
      <c r="B405" s="20"/>
      <c r="C405" s="3"/>
      <c r="D405" s="3"/>
      <c r="E405" s="3"/>
      <c r="F405" s="3"/>
      <c r="G405" s="24"/>
      <c r="H405" s="24"/>
      <c r="I405" s="24"/>
      <c r="J405" s="3"/>
      <c r="K405" s="41"/>
      <c r="L405" s="31" t="s">
        <v>32</v>
      </c>
      <c r="M405" s="445"/>
      <c r="N405" s="446"/>
      <c r="O405" s="447"/>
      <c r="P405" s="448"/>
      <c r="Q405" s="449"/>
      <c r="R405" s="450"/>
      <c r="S405" s="450"/>
      <c r="T405" s="451"/>
      <c r="U405" s="449"/>
      <c r="V405" s="450"/>
      <c r="W405" s="203"/>
      <c r="X405" s="32">
        <f t="shared" si="84"/>
        <v>0</v>
      </c>
      <c r="Y405" s="452">
        <f t="shared" si="85"/>
        <v>0</v>
      </c>
      <c r="Z405" s="453"/>
      <c r="AA405" s="20"/>
      <c r="AD405" s="20"/>
      <c r="AE405" s="20"/>
    </row>
    <row r="406" spans="1:34" ht="21.75" customHeight="1" x14ac:dyDescent="0.25">
      <c r="B406" s="39"/>
      <c r="C406" s="3"/>
      <c r="D406" s="3"/>
      <c r="E406" s="3"/>
      <c r="F406" s="3"/>
      <c r="G406" s="24"/>
      <c r="H406" s="24"/>
      <c r="I406" s="24"/>
      <c r="J406" s="3"/>
      <c r="K406" s="3"/>
      <c r="L406" s="31" t="s">
        <v>35</v>
      </c>
      <c r="M406" s="445"/>
      <c r="N406" s="446"/>
      <c r="O406" s="447"/>
      <c r="P406" s="448"/>
      <c r="Q406" s="449"/>
      <c r="R406" s="450"/>
      <c r="S406" s="450"/>
      <c r="T406" s="451"/>
      <c r="U406" s="449"/>
      <c r="V406" s="450"/>
      <c r="W406" s="203"/>
      <c r="X406" s="32">
        <f t="shared" si="84"/>
        <v>0</v>
      </c>
      <c r="Y406" s="452">
        <f t="shared" si="85"/>
        <v>0</v>
      </c>
      <c r="Z406" s="453"/>
      <c r="AA406" s="20"/>
      <c r="AD406" s="20"/>
      <c r="AE406" s="20"/>
    </row>
    <row r="407" spans="1:34" ht="21.75" customHeight="1" thickBot="1" x14ac:dyDescent="0.3">
      <c r="B407" s="20"/>
      <c r="C407" s="3"/>
      <c r="D407" s="3"/>
      <c r="E407" s="3"/>
      <c r="F407" s="3"/>
      <c r="G407" s="24"/>
      <c r="H407" s="24"/>
      <c r="I407" s="24"/>
      <c r="J407" s="3"/>
      <c r="K407" s="27" t="s">
        <v>37</v>
      </c>
      <c r="L407" s="31" t="s">
        <v>37</v>
      </c>
      <c r="M407" s="454"/>
      <c r="N407" s="455"/>
      <c r="O407" s="425"/>
      <c r="P407" s="426"/>
      <c r="Q407" s="427"/>
      <c r="R407" s="428"/>
      <c r="S407" s="428"/>
      <c r="T407" s="487"/>
      <c r="U407" s="427"/>
      <c r="V407" s="428"/>
      <c r="W407" s="204"/>
      <c r="X407" s="42">
        <f t="shared" si="84"/>
        <v>0</v>
      </c>
      <c r="Y407" s="488">
        <f t="shared" si="85"/>
        <v>0</v>
      </c>
      <c r="Z407" s="489"/>
      <c r="AA407" s="20"/>
      <c r="AD407" s="20"/>
      <c r="AE407" s="20"/>
    </row>
    <row r="408" spans="1:34" ht="21.75" customHeight="1" x14ac:dyDescent="0.3">
      <c r="B408" s="20"/>
      <c r="C408" s="3"/>
      <c r="D408" s="3"/>
      <c r="E408" s="3"/>
      <c r="F408" s="3"/>
      <c r="G408" s="24"/>
      <c r="H408" s="24"/>
      <c r="I408" s="24"/>
      <c r="J408" s="3"/>
      <c r="K408" s="41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D408" s="20"/>
      <c r="AE408" s="20"/>
    </row>
    <row r="409" spans="1:34" ht="21.75" customHeight="1" x14ac:dyDescent="0.3">
      <c r="B409" s="39"/>
      <c r="C409" s="3"/>
      <c r="D409" s="3"/>
      <c r="E409" s="3"/>
      <c r="F409" s="3"/>
      <c r="G409" s="24"/>
      <c r="H409" s="24"/>
      <c r="I409" s="24"/>
      <c r="J409" s="3"/>
      <c r="K409" s="3"/>
      <c r="L409" s="195"/>
      <c r="M409" s="195"/>
      <c r="N409" s="195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D409" s="20"/>
      <c r="AE409" s="20"/>
    </row>
    <row r="410" spans="1:34" ht="21.75" customHeight="1" x14ac:dyDescent="0.3">
      <c r="B410" s="20"/>
      <c r="C410" s="3"/>
      <c r="D410" s="3"/>
      <c r="E410" s="3"/>
      <c r="F410" s="3"/>
      <c r="G410" s="24"/>
      <c r="H410" s="24"/>
      <c r="I410" s="24"/>
      <c r="J410" s="3"/>
      <c r="K410" s="212"/>
      <c r="L410" s="195"/>
      <c r="M410" s="195"/>
      <c r="N410" s="195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D410" s="20"/>
      <c r="AE410" s="20"/>
    </row>
    <row r="411" spans="1:34" x14ac:dyDescent="0.3">
      <c r="C411" s="212"/>
    </row>
    <row r="412" spans="1:34" x14ac:dyDescent="0.3">
      <c r="C412" s="212"/>
    </row>
    <row r="413" spans="1:34" x14ac:dyDescent="0.3">
      <c r="B413" s="132"/>
      <c r="C413" s="136"/>
      <c r="D413" s="136"/>
      <c r="E413" s="136"/>
      <c r="F413" s="136"/>
      <c r="G413" s="136"/>
      <c r="H413" s="136"/>
      <c r="I413" s="136"/>
    </row>
    <row r="414" spans="1:34" ht="13.5" customHeight="1" thickBot="1" x14ac:dyDescent="0.35">
      <c r="A414" s="1" t="s">
        <v>0</v>
      </c>
      <c r="B414" s="2" t="s">
        <v>1</v>
      </c>
      <c r="C414" s="136"/>
      <c r="D414" s="151"/>
      <c r="E414" s="151"/>
      <c r="F414" s="151"/>
      <c r="G414" s="151" t="str">
        <f>IF($G$1=0," ",$G$1)</f>
        <v xml:space="preserve"> </v>
      </c>
      <c r="H414" s="151"/>
      <c r="I414" s="151"/>
      <c r="J414" s="136"/>
      <c r="K414" s="136"/>
      <c r="L414" s="3" t="s">
        <v>2</v>
      </c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</row>
    <row r="415" spans="1:34" ht="12.75" customHeight="1" thickTop="1" x14ac:dyDescent="0.25">
      <c r="A415" s="131"/>
      <c r="B415" s="878" t="s">
        <v>81</v>
      </c>
      <c r="C415" s="2"/>
      <c r="D415" s="3"/>
      <c r="E415" s="3"/>
      <c r="F415" s="3"/>
      <c r="G415" s="24"/>
      <c r="H415" s="24"/>
      <c r="I415" s="24"/>
      <c r="J415" s="3"/>
      <c r="K415" s="3"/>
      <c r="L415" s="3"/>
      <c r="M415" s="3"/>
      <c r="N415" s="3"/>
      <c r="O415" s="20"/>
      <c r="P415" s="20"/>
      <c r="Q415" s="20"/>
      <c r="R415" s="20"/>
      <c r="S415" s="20"/>
      <c r="T415" s="20"/>
      <c r="U415" s="26"/>
      <c r="V415" s="26"/>
      <c r="W415" s="20"/>
      <c r="X415" s="20"/>
      <c r="Y415" s="20"/>
      <c r="Z415" s="20"/>
      <c r="AA415" s="414" t="str">
        <f>IF($W$1=0," ",$W$1)</f>
        <v xml:space="preserve"> </v>
      </c>
      <c r="AB415" s="415"/>
      <c r="AC415" s="416"/>
      <c r="AD415" s="383" t="s">
        <v>3</v>
      </c>
      <c r="AE415" s="384"/>
      <c r="AF415" s="384"/>
      <c r="AG415" s="375">
        <v>14</v>
      </c>
      <c r="AH415" s="376"/>
    </row>
    <row r="416" spans="1:34" ht="12.75" customHeight="1" x14ac:dyDescent="0.25">
      <c r="A416" s="131"/>
      <c r="B416" s="878" t="s">
        <v>82</v>
      </c>
      <c r="C416" s="2"/>
      <c r="D416" s="3"/>
      <c r="E416" s="3"/>
      <c r="F416" s="3"/>
      <c r="G416" s="24"/>
      <c r="H416" s="24"/>
      <c r="I416" s="24"/>
      <c r="J416" s="3"/>
      <c r="K416" s="3"/>
      <c r="L416" s="3"/>
      <c r="M416" s="3"/>
      <c r="N416" s="3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417"/>
      <c r="AB416" s="418"/>
      <c r="AC416" s="419"/>
      <c r="AD416" s="385"/>
      <c r="AE416" s="386"/>
      <c r="AF416" s="386"/>
      <c r="AG416" s="377"/>
      <c r="AH416" s="378"/>
    </row>
    <row r="417" spans="2:34" ht="13.5" customHeight="1" x14ac:dyDescent="0.25">
      <c r="B417" s="878" t="s">
        <v>83</v>
      </c>
      <c r="C417" s="2"/>
      <c r="D417" s="3"/>
      <c r="E417" s="3"/>
      <c r="F417" s="3"/>
      <c r="G417" s="24"/>
      <c r="H417" s="24"/>
      <c r="I417" s="24"/>
      <c r="J417" s="3"/>
      <c r="K417" s="3"/>
      <c r="L417" s="3"/>
      <c r="M417" s="3"/>
      <c r="N417" s="3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417"/>
      <c r="AB417" s="418"/>
      <c r="AC417" s="419"/>
      <c r="AD417" s="385"/>
      <c r="AE417" s="386"/>
      <c r="AF417" s="386"/>
      <c r="AG417" s="377"/>
      <c r="AH417" s="378"/>
    </row>
    <row r="418" spans="2:34" ht="13.2" customHeight="1" thickBot="1" x14ac:dyDescent="0.35">
      <c r="B418" s="20"/>
      <c r="C418" s="3"/>
      <c r="D418" s="3"/>
      <c r="E418" s="3"/>
      <c r="F418" s="3"/>
      <c r="G418" s="24"/>
      <c r="H418" s="24"/>
      <c r="I418" s="24"/>
      <c r="J418" s="3"/>
      <c r="K418" s="3"/>
      <c r="L418" s="3"/>
      <c r="M418" s="3"/>
      <c r="N418" s="3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417"/>
      <c r="AB418" s="418"/>
      <c r="AC418" s="419"/>
      <c r="AD418" s="385" t="s">
        <v>4</v>
      </c>
      <c r="AE418" s="386"/>
      <c r="AF418" s="386"/>
      <c r="AG418" s="379" t="str">
        <f>IF($L$57=0,"",$L$57)</f>
        <v/>
      </c>
      <c r="AH418" s="380"/>
    </row>
    <row r="419" spans="2:34" ht="13.8" customHeight="1" x14ac:dyDescent="0.3">
      <c r="B419" s="141" t="s">
        <v>5</v>
      </c>
      <c r="C419" s="6" t="s">
        <v>6</v>
      </c>
      <c r="D419" s="18" t="s">
        <v>7</v>
      </c>
      <c r="E419" s="394" t="s">
        <v>8</v>
      </c>
      <c r="F419" s="395"/>
      <c r="G419" s="393"/>
      <c r="H419" s="394" t="s">
        <v>9</v>
      </c>
      <c r="I419" s="395"/>
      <c r="J419" s="393"/>
      <c r="K419" s="18">
        <v>1</v>
      </c>
      <c r="L419" s="18">
        <v>2</v>
      </c>
      <c r="M419" s="394">
        <v>3</v>
      </c>
      <c r="N419" s="395"/>
      <c r="O419" s="393"/>
      <c r="P419" s="394">
        <v>4</v>
      </c>
      <c r="Q419" s="395"/>
      <c r="R419" s="396"/>
      <c r="S419" s="399" t="s">
        <v>10</v>
      </c>
      <c r="T419" s="423"/>
      <c r="U419" s="422" t="s">
        <v>11</v>
      </c>
      <c r="V419" s="423"/>
      <c r="W419" s="155" t="s">
        <v>12</v>
      </c>
      <c r="X419" s="422" t="s">
        <v>13</v>
      </c>
      <c r="Y419" s="400"/>
      <c r="Z419" s="424"/>
      <c r="AA419" s="418"/>
      <c r="AB419" s="418"/>
      <c r="AC419" s="419"/>
      <c r="AD419" s="385"/>
      <c r="AE419" s="386"/>
      <c r="AF419" s="386"/>
      <c r="AG419" s="379"/>
      <c r="AH419" s="380"/>
    </row>
    <row r="420" spans="2:34" ht="13.8" thickBot="1" x14ac:dyDescent="0.35">
      <c r="B420" s="141">
        <v>1</v>
      </c>
      <c r="C420" s="6">
        <f>C55</f>
        <v>0</v>
      </c>
      <c r="D420" s="18" t="str">
        <f>IF(C420=0," ",VLOOKUP(C420,[1]Inschr!B$1:K$65536,3,FALSE))</f>
        <v xml:space="preserve"> </v>
      </c>
      <c r="E420" s="394" t="str">
        <f>IF(C420=0," ",VLOOKUP(C420,[1]Inschr!B$1:K$65536,4,FALSE))</f>
        <v xml:space="preserve"> </v>
      </c>
      <c r="F420" s="395"/>
      <c r="G420" s="393"/>
      <c r="H420" s="394">
        <f>S420*2</f>
        <v>0</v>
      </c>
      <c r="I420" s="395"/>
      <c r="J420" s="393"/>
      <c r="K420" s="202"/>
      <c r="L420" s="201">
        <f>IF(X428&gt;Y428,1,0)</f>
        <v>0</v>
      </c>
      <c r="M420" s="438">
        <f>IF(X430&gt;Y430,1,0)</f>
        <v>0</v>
      </c>
      <c r="N420" s="439"/>
      <c r="O420" s="472"/>
      <c r="P420" s="438">
        <f>IF(X432&gt;Y432,1,0)</f>
        <v>0</v>
      </c>
      <c r="Q420" s="439"/>
      <c r="R420" s="440"/>
      <c r="S420" s="392">
        <f>SUM(K420:Q420)</f>
        <v>0</v>
      </c>
      <c r="T420" s="393"/>
      <c r="U420" s="394">
        <f>IF(S420=0,0,IF(2&lt;IF(S420=S420,1,0)+IF(S420=S421,1,0)+IF(S420=S422,1,0)+IF(S420=S423,1,0),X428+X430+X432-Y428-Y430-Y432,IF(2=IF(S420=S420,1,0)+IF(S420=S421,1,0)+IF(S420=S422,1,0)+IF(S420=S423,1,0),"-","_")))</f>
        <v>0</v>
      </c>
      <c r="V420" s="393"/>
      <c r="W420" s="18">
        <f>IF(OR(U420=0,U420="-",U420="_"),U420,IF(2&lt;IF(U420=U420,1,0)+IF(U420=U421,1,0)+IF(U420=U422,1,0)+IF(U420=U423,1,0),M428+Q428+U428+M430+Q430+U430+M432+Q432+U432-O428-S428-W428-O430-S430-W430-O432-S432-W432,IF(2=IF(U420=U420,1,0)+IF(U420=U421,1,0)+IF(U420=U422,1,0)+IF(U420=U423,1,0),"-","_")))</f>
        <v>0</v>
      </c>
      <c r="X420" s="389">
        <f>IF(S420=0,0,IF(U420="-",IF(S420=S421,IF(X428&lt;Y428,"Verliezer","Winnaar"),IF(S420=S422,IF(X430&lt;Y430,"Verliezer","Winnaar"),IF(S420=S423,IF(X432&lt;Y432,"Verliezer","Winnaar")))),IF(W420="-",IF(U420=U421,IF(X428&lt;Y428,"Verliezer","Winnaar"),IF(U420=U422,IF(X430&lt;Y430,"Verliezer","Winnaar"),IF(U420=U423,IF(X432&lt;Y432,"Verliezer","Winnaar")))),"_")))</f>
        <v>0</v>
      </c>
      <c r="Y420" s="390"/>
      <c r="Z420" s="391"/>
      <c r="AA420" s="420"/>
      <c r="AB420" s="420"/>
      <c r="AC420" s="421"/>
      <c r="AD420" s="387"/>
      <c r="AE420" s="388"/>
      <c r="AF420" s="388"/>
      <c r="AG420" s="381"/>
      <c r="AH420" s="382"/>
    </row>
    <row r="421" spans="2:34" ht="13.8" thickTop="1" x14ac:dyDescent="0.3">
      <c r="B421" s="141">
        <v>2</v>
      </c>
      <c r="C421" s="6">
        <f>C56</f>
        <v>0</v>
      </c>
      <c r="D421" s="18" t="str">
        <f>IF(C421=0," ",VLOOKUP(C421,[1]Inschr!B$1:K$65536,3,FALSE))</f>
        <v xml:space="preserve"> </v>
      </c>
      <c r="E421" s="394" t="str">
        <f>IF(C421=0," ",VLOOKUP(C421,[1]Inschr!B$1:K$65536,4,FALSE))</f>
        <v xml:space="preserve"> </v>
      </c>
      <c r="F421" s="395"/>
      <c r="G421" s="393"/>
      <c r="H421" s="394">
        <f t="shared" ref="H421:H423" si="86">S421*2</f>
        <v>0</v>
      </c>
      <c r="I421" s="395"/>
      <c r="J421" s="393"/>
      <c r="K421" s="201">
        <f>IF(X428&lt;Y428,1,0)</f>
        <v>0</v>
      </c>
      <c r="L421" s="202"/>
      <c r="M421" s="438">
        <f>IF(X433&gt;Y433,1,0)</f>
        <v>0</v>
      </c>
      <c r="N421" s="439"/>
      <c r="O421" s="472"/>
      <c r="P421" s="438">
        <f>IF(X431&gt;Y431,1,0)</f>
        <v>0</v>
      </c>
      <c r="Q421" s="439"/>
      <c r="R421" s="440"/>
      <c r="S421" s="392">
        <f t="shared" ref="S421:S423" si="87">SUM(K421:Q421)</f>
        <v>0</v>
      </c>
      <c r="T421" s="393"/>
      <c r="U421" s="394">
        <f>IF(S421=0,0,IF(2&lt;IF(S421=S420,1,0)+IF(S421=S421,1,0)+IF(S421=S422,1,0)+IF(S421=S423,1,0),Y428+X431+X433-X428-Y431-Y433,IF(2=IF(S421=S420,1,0)+IF(S421=S421,1,0)+IF(S421=S422,1,0)+IF(S421=S423,1,0),"-","_")))</f>
        <v>0</v>
      </c>
      <c r="V421" s="393"/>
      <c r="W421" s="18">
        <f>IF(OR(U421=0,U421="-",U421="_"),U421,IF(2&lt;IF(U421=U420,1,0)+IF(U421=U421,1,0)+IF(U421=U422,1,0)+IF(U421=U423,1,0),O428+S428+W428+M431+Q431+U431+M433+Q433+U433-M428-Q428-U428-O431-S431-W431-O433-S433-W433,IF(2=IF(U421=U420,1,0)+IF(U421=U421,1,0)+IF(U421=U422,1,0)+IF(U421=U423,1,0),"-","_")))</f>
        <v>0</v>
      </c>
      <c r="X421" s="389">
        <f>IF(S421=0,0,IF(U421="-",IF(S421=S420,IF(Y428&lt;X428,"Verliezer","Winnaar"),IF(S421=S422,IF(X433&lt;Y433,"Verliezer","Winnaar"),IF(S421=S423,IF(X431&lt;Y431,"Verliezer","Winnaar")))),IF(W421="-",IF(U421=U420,IF(Y428&lt;X428,"Verliezer","Winnaar"),IF(U421=U422,IF(X433&lt;Y433,"Verliezer","Winnaar"),IF(U421=U423,IF(X431&lt;Y431,"Verliezer","Winnaar")))),"_")))</f>
        <v>0</v>
      </c>
      <c r="Y421" s="390"/>
      <c r="Z421" s="437"/>
      <c r="AA421" s="20"/>
      <c r="AB421" s="20"/>
      <c r="AC421" s="20"/>
    </row>
    <row r="422" spans="2:34" x14ac:dyDescent="0.3">
      <c r="B422" s="141">
        <v>3</v>
      </c>
      <c r="C422" s="6">
        <f>C57</f>
        <v>0</v>
      </c>
      <c r="D422" s="18" t="str">
        <f>IF(C422=0," ",VLOOKUP(C422,[1]Inschr!B$1:K$65536,3,FALSE))</f>
        <v xml:space="preserve"> </v>
      </c>
      <c r="E422" s="394" t="str">
        <f>IF(C422=0," ",VLOOKUP(C422,[1]Inschr!B$1:K$65536,4,FALSE))</f>
        <v xml:space="preserve"> </v>
      </c>
      <c r="F422" s="395"/>
      <c r="G422" s="393"/>
      <c r="H422" s="394">
        <f t="shared" si="86"/>
        <v>0</v>
      </c>
      <c r="I422" s="395"/>
      <c r="J422" s="393"/>
      <c r="K422" s="201">
        <f>IF(X430&lt;Y430,1,0)</f>
        <v>0</v>
      </c>
      <c r="L422" s="201">
        <f>IF(X433&lt;Y433,1,0)</f>
        <v>0</v>
      </c>
      <c r="M422" s="434"/>
      <c r="N422" s="435"/>
      <c r="O422" s="436"/>
      <c r="P422" s="438">
        <f>IF(X429&gt;Y429,1,0)</f>
        <v>0</v>
      </c>
      <c r="Q422" s="439"/>
      <c r="R422" s="440"/>
      <c r="S422" s="392">
        <f t="shared" si="87"/>
        <v>0</v>
      </c>
      <c r="T422" s="393"/>
      <c r="U422" s="394">
        <f>IF(S422=0,0,IF(2&lt;IF(S422=S420,1,0)+IF(S422=S421,1,0)+IF(S422=S422,1,0)+IF(S422=S423,1,0),X429+Y430+Y433-Y429-X430-X433,IF(2=IF(S422=S420,1,0)+IF(S422=S421,1,0)+IF(S422=S422,1,0)+IF(S422=S423,1,0),"-","_")))</f>
        <v>0</v>
      </c>
      <c r="V422" s="393"/>
      <c r="W422" s="18">
        <f>IF(OR(U422=0,U422="-",U422="_"),U422,IF(2&lt;IF(U422=U420,1,0)+IF(U422=U421,1,0)+IF(U422=U422,1,0)+IF(U422=U423,1,0),M429+Q429+U429+O430+S430+W430+O433+S433+W433-O429-S429-W429-M430-Q430-U430-M433-Q433-U433,IF(2=IF(U422=U420,1,0)+IF(U422=U421,1,0)+IF(U422=U422,1,0)+IF(U422=U423,1,0),"-","_")))</f>
        <v>0</v>
      </c>
      <c r="X422" s="389">
        <f>IF(S422=0,0,IF(U422="-",IF(S422=S420,IF(Y430&lt;X430,"Verliezer","Winnaar"),IF(S422=S421,IF(Y433&lt;X433,"Verliezer","Winnaar"),IF(S422=S423,IF(X429&lt;Y429,"Verliezer","Winnaar")))),IF(W422="-",IF(U422=U420,IF(Y430&lt;X430,"Verliezer","Winnaar"),IF(U422=U421,IF(Y433&lt;X433,"Verliezer","Winnaar"),IF(U422=U423,IF(X429&lt;Y429,"Verliezer","Winnaar")))),"_")))</f>
        <v>0</v>
      </c>
      <c r="Y422" s="390"/>
      <c r="Z422" s="437"/>
      <c r="AA422" s="20"/>
      <c r="AB422" s="20"/>
      <c r="AC422" s="20"/>
    </row>
    <row r="423" spans="2:34" ht="13.8" thickBot="1" x14ac:dyDescent="0.35">
      <c r="B423" s="141">
        <v>4</v>
      </c>
      <c r="C423" s="6">
        <f>C58</f>
        <v>0</v>
      </c>
      <c r="D423" s="18" t="str">
        <f>IF(C423=0," ",VLOOKUP(C423,[1]Inschr!B$1:K$65536,3,FALSE))</f>
        <v xml:space="preserve"> </v>
      </c>
      <c r="E423" s="394" t="str">
        <f>IF(C423=0," ",VLOOKUP(C423,[1]Inschr!B$1:K$65536,4,FALSE))</f>
        <v xml:space="preserve"> </v>
      </c>
      <c r="F423" s="395"/>
      <c r="G423" s="393"/>
      <c r="H423" s="394">
        <f t="shared" si="86"/>
        <v>0</v>
      </c>
      <c r="I423" s="395"/>
      <c r="J423" s="393"/>
      <c r="K423" s="201">
        <f>IF(X432&lt;Y432,1,0)</f>
        <v>0</v>
      </c>
      <c r="L423" s="201">
        <f>IF(X431&lt;Y431,1,0)</f>
        <v>0</v>
      </c>
      <c r="M423" s="438">
        <f>IF(X429&lt;Y429,1,0)</f>
        <v>0</v>
      </c>
      <c r="N423" s="439"/>
      <c r="O423" s="472"/>
      <c r="P423" s="484"/>
      <c r="Q423" s="485"/>
      <c r="R423" s="486"/>
      <c r="S423" s="429">
        <f t="shared" si="87"/>
        <v>0</v>
      </c>
      <c r="T423" s="473"/>
      <c r="U423" s="474">
        <f>IF(S423=0,0,IF(2&lt;IF(S423=S420,1,0)+IF(S423=S421,1,0)+IF(S423=S422,1,0)+IF(S423=S423,1,0),Y429+Y431+Y432-X429-X431-X432,IF(2=IF(S423=S420,1,0)+IF(S423=S421,1,0)+IF(S423=S422,1,0)+IF(S423=S423,1,0),"-","_")))</f>
        <v>0</v>
      </c>
      <c r="V423" s="473"/>
      <c r="W423" s="23">
        <f>IF(OR(U423=0,U423="-",U423="_"),U423,IF(2&lt;IF(U423=U420,1,0)+IF(U423=U421,1,0)+IF(U423=U422,1,0)+IF(U423=U423,1,0),O429+S429+W429+O431+S431+W431+O432+S432+W432-M429-Q429-U429-M431-Q431-U431-M432-Q432-U432,IF(2=IF(U423=U420,1,0)+IF(U423=U421,1,0)+IF(U423=U422,1,0)+IF(U423=U423,1,0),"-","_")))</f>
        <v>0</v>
      </c>
      <c r="X423" s="475">
        <f>IF(S423=0,0,IF(U423="-",IF(S423=S420,IF(Y432&lt;X432,"Verliezer","Winnaar"),IF(S423=S421,IF(Y431&lt;X431,"Verliezer","Winnaar"),IF(S423=S422,IF(Y429&lt;X429,"Verliezer","Winnaar")))),IF(W423="-",IF(U423=U420,IF(Y432&lt;X432,"Verliezer","Winnaar"),IF(U423=U421,IF(Y431&lt;X431,"Verliezer","Winnaar"),IF(U423=U422,IF(Y429&lt;X429,"Verliezer","Winnaar")))),"_")))</f>
        <v>0</v>
      </c>
      <c r="Y423" s="476"/>
      <c r="Z423" s="477"/>
      <c r="AA423" s="20"/>
      <c r="AB423" s="20"/>
      <c r="AC423" s="20"/>
    </row>
    <row r="424" spans="2:34" x14ac:dyDescent="0.3">
      <c r="B424" s="20"/>
      <c r="C424" s="3"/>
      <c r="D424" s="3"/>
      <c r="E424" s="3"/>
      <c r="F424" s="3"/>
      <c r="G424" s="24"/>
      <c r="H424" s="24"/>
      <c r="I424" s="24"/>
      <c r="J424" s="3"/>
      <c r="K424" s="3"/>
      <c r="L424" s="3"/>
      <c r="M424" s="3"/>
      <c r="N424" s="3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D424" s="20"/>
      <c r="AE424" s="20"/>
    </row>
    <row r="425" spans="2:34" x14ac:dyDescent="0.3">
      <c r="B425" s="20"/>
      <c r="C425" s="3"/>
      <c r="D425" s="3"/>
      <c r="E425" s="3"/>
      <c r="F425" s="3"/>
      <c r="G425" s="24"/>
      <c r="H425" s="24"/>
      <c r="I425" s="24"/>
      <c r="J425" s="3"/>
      <c r="K425" s="3"/>
      <c r="L425" s="3"/>
      <c r="M425" s="3"/>
      <c r="N425" s="3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D425" s="20"/>
      <c r="AE425" s="20"/>
    </row>
    <row r="426" spans="2:34" ht="21.75" customHeight="1" thickBot="1" x14ac:dyDescent="0.35">
      <c r="B426" s="20"/>
      <c r="C426" s="3"/>
      <c r="D426" s="3"/>
      <c r="E426" s="3"/>
      <c r="F426" s="3"/>
      <c r="G426" s="24"/>
      <c r="H426" s="24"/>
      <c r="I426" s="24"/>
      <c r="J426" s="3"/>
      <c r="K426" s="2" t="s">
        <v>14</v>
      </c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D426" s="20"/>
      <c r="AE426" s="20"/>
    </row>
    <row r="427" spans="2:34" ht="21.75" customHeight="1" x14ac:dyDescent="0.3">
      <c r="B427" s="20"/>
      <c r="C427" s="3"/>
      <c r="D427" s="3" t="s">
        <v>70</v>
      </c>
      <c r="E427" s="3"/>
      <c r="F427" s="3"/>
      <c r="G427" s="24"/>
      <c r="H427" s="24"/>
      <c r="I427" s="24"/>
      <c r="J427" s="3"/>
      <c r="K427" s="27" t="s">
        <v>15</v>
      </c>
      <c r="L427" s="31" t="s">
        <v>16</v>
      </c>
      <c r="M427" s="478" t="s">
        <v>19</v>
      </c>
      <c r="N427" s="479"/>
      <c r="O427" s="479"/>
      <c r="P427" s="480"/>
      <c r="Q427" s="481" t="s">
        <v>20</v>
      </c>
      <c r="R427" s="482"/>
      <c r="S427" s="482"/>
      <c r="T427" s="483"/>
      <c r="U427" s="481" t="s">
        <v>21</v>
      </c>
      <c r="V427" s="482"/>
      <c r="W427" s="483"/>
      <c r="X427" s="481" t="s">
        <v>22</v>
      </c>
      <c r="Y427" s="482"/>
      <c r="Z427" s="483"/>
      <c r="AA427" s="20"/>
      <c r="AD427" s="20"/>
      <c r="AE427" s="20"/>
    </row>
    <row r="428" spans="2:34" ht="21.75" customHeight="1" x14ac:dyDescent="0.25">
      <c r="B428" s="20"/>
      <c r="C428" s="141"/>
      <c r="D428" s="6" t="str">
        <f>IF(C428=0," ",VLOOKUP(C428,[1]Inschr!B$1:K$65536,3,FALSE))</f>
        <v xml:space="preserve"> </v>
      </c>
      <c r="E428" s="394" t="str">
        <f>IF(C428=0," ",VLOOKUP(C428,[1]Inschr!B$1:K$65536,4,FALSE))</f>
        <v xml:space="preserve"> </v>
      </c>
      <c r="F428" s="395"/>
      <c r="G428" s="393"/>
      <c r="H428" s="24"/>
      <c r="I428" s="24"/>
      <c r="J428" s="3"/>
      <c r="K428" s="27" t="s">
        <v>26</v>
      </c>
      <c r="L428" s="31" t="s">
        <v>26</v>
      </c>
      <c r="M428" s="445"/>
      <c r="N428" s="446"/>
      <c r="O428" s="447"/>
      <c r="P428" s="448"/>
      <c r="Q428" s="449"/>
      <c r="R428" s="450"/>
      <c r="S428" s="450"/>
      <c r="T428" s="451"/>
      <c r="U428" s="449"/>
      <c r="V428" s="450"/>
      <c r="W428" s="203"/>
      <c r="X428" s="32">
        <f>IF(M428&gt;O428,1,0)+IF(Q428&gt;S428,1,0)+IF(U428&gt;W428,1,0)</f>
        <v>0</v>
      </c>
      <c r="Y428" s="452">
        <f>IF(M428&lt;O428,1,0)+IF(Q428&lt;S428,1,0)+IF(U428&lt;W428,1,0)</f>
        <v>0</v>
      </c>
      <c r="Z428" s="453"/>
      <c r="AA428" s="20"/>
      <c r="AD428" s="20"/>
      <c r="AE428" s="20"/>
    </row>
    <row r="429" spans="2:34" ht="21.75" customHeight="1" x14ac:dyDescent="0.25">
      <c r="B429" s="20"/>
      <c r="C429" s="3"/>
      <c r="D429" s="3"/>
      <c r="E429" s="3"/>
      <c r="F429" s="3"/>
      <c r="G429" s="24"/>
      <c r="H429" s="24"/>
      <c r="I429" s="24"/>
      <c r="J429" s="3"/>
      <c r="K429" s="41"/>
      <c r="L429" s="31" t="s">
        <v>28</v>
      </c>
      <c r="M429" s="445"/>
      <c r="N429" s="446"/>
      <c r="O429" s="447"/>
      <c r="P429" s="448"/>
      <c r="Q429" s="449"/>
      <c r="R429" s="450"/>
      <c r="S429" s="450"/>
      <c r="T429" s="451"/>
      <c r="U429" s="449"/>
      <c r="V429" s="450"/>
      <c r="W429" s="203"/>
      <c r="X429" s="32">
        <f t="shared" ref="X429:X433" si="88">IF(M429&gt;O429,1,0)+IF(Q429&gt;S429,1,0)+IF(U429&gt;W429,1,0)</f>
        <v>0</v>
      </c>
      <c r="Y429" s="452">
        <f t="shared" ref="Y429:Y433" si="89">IF(M429&lt;O429,1,0)+IF(Q429&lt;S429,1,0)+IF(U429&lt;W429,1,0)</f>
        <v>0</v>
      </c>
      <c r="Z429" s="453"/>
      <c r="AA429" s="20"/>
      <c r="AD429" s="20"/>
      <c r="AE429" s="20"/>
    </row>
    <row r="430" spans="2:34" ht="21.75" customHeight="1" x14ac:dyDescent="0.25">
      <c r="B430" s="20"/>
      <c r="C430" s="3"/>
      <c r="D430" s="3"/>
      <c r="E430" s="3"/>
      <c r="F430" s="3"/>
      <c r="G430" s="24"/>
      <c r="H430" s="24"/>
      <c r="I430" s="24"/>
      <c r="J430" s="3"/>
      <c r="K430" s="27" t="s">
        <v>31</v>
      </c>
      <c r="L430" s="31" t="s">
        <v>31</v>
      </c>
      <c r="M430" s="445"/>
      <c r="N430" s="446"/>
      <c r="O430" s="447"/>
      <c r="P430" s="448"/>
      <c r="Q430" s="449"/>
      <c r="R430" s="450"/>
      <c r="S430" s="450"/>
      <c r="T430" s="451"/>
      <c r="U430" s="449"/>
      <c r="V430" s="450"/>
      <c r="W430" s="203"/>
      <c r="X430" s="32">
        <f t="shared" si="88"/>
        <v>0</v>
      </c>
      <c r="Y430" s="452">
        <f t="shared" si="89"/>
        <v>0</v>
      </c>
      <c r="Z430" s="453"/>
      <c r="AA430" s="20"/>
      <c r="AD430" s="20"/>
      <c r="AE430" s="20"/>
    </row>
    <row r="431" spans="2:34" ht="21.75" customHeight="1" x14ac:dyDescent="0.25">
      <c r="B431" s="20"/>
      <c r="C431" s="3"/>
      <c r="D431" s="3"/>
      <c r="E431" s="3"/>
      <c r="F431" s="3"/>
      <c r="G431" s="24"/>
      <c r="H431" s="24"/>
      <c r="I431" s="24"/>
      <c r="J431" s="3"/>
      <c r="K431" s="41"/>
      <c r="L431" s="31" t="s">
        <v>32</v>
      </c>
      <c r="M431" s="445"/>
      <c r="N431" s="446"/>
      <c r="O431" s="447"/>
      <c r="P431" s="448"/>
      <c r="Q431" s="449"/>
      <c r="R431" s="450"/>
      <c r="S431" s="450"/>
      <c r="T431" s="451"/>
      <c r="U431" s="449"/>
      <c r="V431" s="450"/>
      <c r="W431" s="203"/>
      <c r="X431" s="32">
        <f t="shared" si="88"/>
        <v>0</v>
      </c>
      <c r="Y431" s="452">
        <f t="shared" si="89"/>
        <v>0</v>
      </c>
      <c r="Z431" s="453"/>
      <c r="AA431" s="20"/>
      <c r="AD431" s="20"/>
      <c r="AE431" s="20"/>
    </row>
    <row r="432" spans="2:34" ht="21.75" customHeight="1" x14ac:dyDescent="0.25">
      <c r="B432" s="39"/>
      <c r="C432" s="3"/>
      <c r="D432" s="3"/>
      <c r="E432" s="3"/>
      <c r="F432" s="3"/>
      <c r="G432" s="24"/>
      <c r="H432" s="24"/>
      <c r="I432" s="24"/>
      <c r="J432" s="3"/>
      <c r="K432" s="3"/>
      <c r="L432" s="31" t="s">
        <v>35</v>
      </c>
      <c r="M432" s="445"/>
      <c r="N432" s="446"/>
      <c r="O432" s="447"/>
      <c r="P432" s="448"/>
      <c r="Q432" s="449"/>
      <c r="R432" s="450"/>
      <c r="S432" s="450"/>
      <c r="T432" s="451"/>
      <c r="U432" s="449"/>
      <c r="V432" s="450"/>
      <c r="W432" s="203"/>
      <c r="X432" s="32">
        <f t="shared" si="88"/>
        <v>0</v>
      </c>
      <c r="Y432" s="452">
        <f t="shared" si="89"/>
        <v>0</v>
      </c>
      <c r="Z432" s="453"/>
      <c r="AA432" s="20"/>
      <c r="AD432" s="20"/>
      <c r="AE432" s="20"/>
    </row>
    <row r="433" spans="1:34" ht="21.75" customHeight="1" thickBot="1" x14ac:dyDescent="0.3">
      <c r="B433" s="20"/>
      <c r="C433" s="3"/>
      <c r="D433" s="3"/>
      <c r="E433" s="3"/>
      <c r="F433" s="3"/>
      <c r="G433" s="24"/>
      <c r="H433" s="24"/>
      <c r="I433" s="24"/>
      <c r="J433" s="3"/>
      <c r="K433" s="27" t="s">
        <v>37</v>
      </c>
      <c r="L433" s="31" t="s">
        <v>37</v>
      </c>
      <c r="M433" s="454"/>
      <c r="N433" s="455"/>
      <c r="O433" s="425"/>
      <c r="P433" s="426"/>
      <c r="Q433" s="427"/>
      <c r="R433" s="428"/>
      <c r="S433" s="428"/>
      <c r="T433" s="487"/>
      <c r="U433" s="427"/>
      <c r="V433" s="428"/>
      <c r="W433" s="204"/>
      <c r="X433" s="42">
        <f t="shared" si="88"/>
        <v>0</v>
      </c>
      <c r="Y433" s="488">
        <f t="shared" si="89"/>
        <v>0</v>
      </c>
      <c r="Z433" s="489"/>
      <c r="AA433" s="20"/>
      <c r="AD433" s="20"/>
      <c r="AE433" s="20"/>
    </row>
    <row r="434" spans="1:34" ht="21.75" customHeight="1" x14ac:dyDescent="0.3">
      <c r="B434" s="20"/>
      <c r="C434" s="3"/>
      <c r="D434" s="3"/>
      <c r="E434" s="3"/>
      <c r="F434" s="3"/>
      <c r="G434" s="24"/>
      <c r="H434" s="24"/>
      <c r="I434" s="24"/>
      <c r="J434" s="3"/>
      <c r="K434" s="41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D434" s="20"/>
      <c r="AE434" s="20"/>
    </row>
    <row r="435" spans="1:34" ht="21.75" customHeight="1" x14ac:dyDescent="0.3">
      <c r="B435" s="39"/>
      <c r="C435" s="3"/>
      <c r="D435" s="3"/>
      <c r="E435" s="3"/>
      <c r="F435" s="3"/>
      <c r="G435" s="24"/>
      <c r="H435" s="24"/>
      <c r="I435" s="24"/>
      <c r="J435" s="3"/>
      <c r="K435" s="3"/>
      <c r="L435" s="195"/>
      <c r="M435" s="195"/>
      <c r="N435" s="195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D435" s="20"/>
      <c r="AE435" s="20"/>
    </row>
    <row r="436" spans="1:34" ht="21.75" customHeight="1" x14ac:dyDescent="0.3">
      <c r="B436" s="20"/>
      <c r="C436" s="3"/>
      <c r="D436" s="3"/>
      <c r="E436" s="3"/>
      <c r="F436" s="3"/>
      <c r="G436" s="24"/>
      <c r="H436" s="24"/>
      <c r="I436" s="24"/>
      <c r="J436" s="3"/>
      <c r="K436" s="212"/>
      <c r="L436" s="195"/>
      <c r="M436" s="195"/>
      <c r="N436" s="195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D436" s="20"/>
      <c r="AE436" s="20"/>
    </row>
    <row r="437" spans="1:34" x14ac:dyDescent="0.3">
      <c r="C437" s="212"/>
    </row>
    <row r="438" spans="1:34" x14ac:dyDescent="0.3">
      <c r="C438" s="212"/>
    </row>
    <row r="439" spans="1:34" x14ac:dyDescent="0.3">
      <c r="B439" s="132"/>
      <c r="C439" s="136"/>
      <c r="D439" s="136"/>
      <c r="E439" s="136"/>
      <c r="F439" s="136"/>
      <c r="G439" s="136"/>
      <c r="H439" s="136"/>
      <c r="I439" s="136"/>
    </row>
    <row r="440" spans="1:34" ht="13.5" customHeight="1" thickBot="1" x14ac:dyDescent="0.35">
      <c r="A440" s="1" t="s">
        <v>0</v>
      </c>
      <c r="B440" s="2" t="s">
        <v>1</v>
      </c>
      <c r="C440" s="136"/>
      <c r="D440" s="151"/>
      <c r="E440" s="151"/>
      <c r="F440" s="151"/>
      <c r="G440" s="151" t="str">
        <f>IF($G$1=0," ",$G$1)</f>
        <v xml:space="preserve"> </v>
      </c>
      <c r="H440" s="151"/>
      <c r="I440" s="151"/>
      <c r="J440" s="136"/>
      <c r="K440" s="136"/>
      <c r="L440" s="3" t="s">
        <v>2</v>
      </c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</row>
    <row r="441" spans="1:34" ht="12.75" customHeight="1" thickTop="1" x14ac:dyDescent="0.25">
      <c r="A441" s="131"/>
      <c r="B441" s="878" t="s">
        <v>81</v>
      </c>
      <c r="C441" s="2"/>
      <c r="D441" s="3"/>
      <c r="E441" s="3"/>
      <c r="F441" s="3"/>
      <c r="G441" s="24"/>
      <c r="H441" s="24"/>
      <c r="I441" s="24"/>
      <c r="J441" s="3"/>
      <c r="K441" s="3"/>
      <c r="L441" s="3"/>
      <c r="M441" s="3"/>
      <c r="N441" s="3"/>
      <c r="O441" s="20"/>
      <c r="P441" s="20"/>
      <c r="Q441" s="20"/>
      <c r="R441" s="20"/>
      <c r="S441" s="20"/>
      <c r="T441" s="20"/>
      <c r="U441" s="26"/>
      <c r="V441" s="26"/>
      <c r="W441" s="20"/>
      <c r="X441" s="20"/>
      <c r="Y441" s="20"/>
      <c r="Z441" s="20"/>
      <c r="AA441" s="414" t="str">
        <f>IF($W$1=0," ",$W$1)</f>
        <v xml:space="preserve"> </v>
      </c>
      <c r="AB441" s="415"/>
      <c r="AC441" s="416"/>
      <c r="AD441" s="383" t="s">
        <v>3</v>
      </c>
      <c r="AE441" s="384"/>
      <c r="AF441" s="384"/>
      <c r="AG441" s="375">
        <v>15</v>
      </c>
      <c r="AH441" s="376"/>
    </row>
    <row r="442" spans="1:34" ht="12.75" customHeight="1" x14ac:dyDescent="0.25">
      <c r="A442" s="131"/>
      <c r="B442" s="878" t="s">
        <v>82</v>
      </c>
      <c r="C442" s="2"/>
      <c r="D442" s="3"/>
      <c r="E442" s="3"/>
      <c r="F442" s="3"/>
      <c r="G442" s="24"/>
      <c r="H442" s="24"/>
      <c r="I442" s="24"/>
      <c r="J442" s="3"/>
      <c r="K442" s="3"/>
      <c r="L442" s="3"/>
      <c r="M442" s="3"/>
      <c r="N442" s="3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417"/>
      <c r="AB442" s="418"/>
      <c r="AC442" s="419"/>
      <c r="AD442" s="385"/>
      <c r="AE442" s="386"/>
      <c r="AF442" s="386"/>
      <c r="AG442" s="377"/>
      <c r="AH442" s="378"/>
    </row>
    <row r="443" spans="1:34" ht="13.5" customHeight="1" x14ac:dyDescent="0.25">
      <c r="B443" s="878" t="s">
        <v>83</v>
      </c>
      <c r="C443" s="2"/>
      <c r="D443" s="3"/>
      <c r="E443" s="3"/>
      <c r="F443" s="3"/>
      <c r="G443" s="24"/>
      <c r="H443" s="24"/>
      <c r="I443" s="24"/>
      <c r="J443" s="3"/>
      <c r="K443" s="3"/>
      <c r="L443" s="3"/>
      <c r="M443" s="3"/>
      <c r="N443" s="3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417"/>
      <c r="AB443" s="418"/>
      <c r="AC443" s="419"/>
      <c r="AD443" s="385"/>
      <c r="AE443" s="386"/>
      <c r="AF443" s="386"/>
      <c r="AG443" s="377"/>
      <c r="AH443" s="378"/>
    </row>
    <row r="444" spans="1:34" ht="13.2" customHeight="1" thickBot="1" x14ac:dyDescent="0.35">
      <c r="B444" s="20"/>
      <c r="C444" s="3"/>
      <c r="D444" s="3"/>
      <c r="E444" s="3"/>
      <c r="F444" s="3"/>
      <c r="G444" s="24"/>
      <c r="H444" s="24"/>
      <c r="I444" s="24"/>
      <c r="J444" s="3"/>
      <c r="K444" s="3"/>
      <c r="L444" s="3"/>
      <c r="M444" s="3"/>
      <c r="N444" s="3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417"/>
      <c r="AB444" s="418"/>
      <c r="AC444" s="419"/>
      <c r="AD444" s="385" t="s">
        <v>4</v>
      </c>
      <c r="AE444" s="386"/>
      <c r="AF444" s="386"/>
      <c r="AG444" s="379" t="str">
        <f>IF($L$59=0,"",$L$59)</f>
        <v/>
      </c>
      <c r="AH444" s="380"/>
    </row>
    <row r="445" spans="1:34" ht="13.8" customHeight="1" x14ac:dyDescent="0.3">
      <c r="B445" s="141" t="s">
        <v>5</v>
      </c>
      <c r="C445" s="6" t="s">
        <v>6</v>
      </c>
      <c r="D445" s="18" t="s">
        <v>7</v>
      </c>
      <c r="E445" s="394" t="s">
        <v>8</v>
      </c>
      <c r="F445" s="395"/>
      <c r="G445" s="393"/>
      <c r="H445" s="394" t="s">
        <v>9</v>
      </c>
      <c r="I445" s="395"/>
      <c r="J445" s="393"/>
      <c r="K445" s="18">
        <v>1</v>
      </c>
      <c r="L445" s="18">
        <v>2</v>
      </c>
      <c r="M445" s="394">
        <v>3</v>
      </c>
      <c r="N445" s="395"/>
      <c r="O445" s="393"/>
      <c r="P445" s="394">
        <v>4</v>
      </c>
      <c r="Q445" s="395"/>
      <c r="R445" s="396"/>
      <c r="S445" s="399" t="s">
        <v>10</v>
      </c>
      <c r="T445" s="423"/>
      <c r="U445" s="422" t="s">
        <v>11</v>
      </c>
      <c r="V445" s="423"/>
      <c r="W445" s="155" t="s">
        <v>12</v>
      </c>
      <c r="X445" s="422" t="s">
        <v>13</v>
      </c>
      <c r="Y445" s="400"/>
      <c r="Z445" s="424"/>
      <c r="AA445" s="418"/>
      <c r="AB445" s="418"/>
      <c r="AC445" s="419"/>
      <c r="AD445" s="385"/>
      <c r="AE445" s="386"/>
      <c r="AF445" s="386"/>
      <c r="AG445" s="379"/>
      <c r="AH445" s="380"/>
    </row>
    <row r="446" spans="1:34" ht="13.8" thickBot="1" x14ac:dyDescent="0.35">
      <c r="B446" s="141">
        <v>1</v>
      </c>
      <c r="C446" s="6">
        <f>C59</f>
        <v>0</v>
      </c>
      <c r="D446" s="18" t="str">
        <f>IF(C446=0," ",VLOOKUP(C446,[1]Inschr!B$1:K$65536,3,FALSE))</f>
        <v xml:space="preserve"> </v>
      </c>
      <c r="E446" s="394" t="str">
        <f>IF(C446=0," ",VLOOKUP(C446,[1]Inschr!B$1:K$65536,4,FALSE))</f>
        <v xml:space="preserve"> </v>
      </c>
      <c r="F446" s="395"/>
      <c r="G446" s="393"/>
      <c r="H446" s="394">
        <f>S446*2</f>
        <v>0</v>
      </c>
      <c r="I446" s="395"/>
      <c r="J446" s="393"/>
      <c r="K446" s="202"/>
      <c r="L446" s="201">
        <f>IF(X454&gt;Y454,1,0)</f>
        <v>0</v>
      </c>
      <c r="M446" s="438">
        <f>IF(X456&gt;Y456,1,0)</f>
        <v>0</v>
      </c>
      <c r="N446" s="439"/>
      <c r="O446" s="472"/>
      <c r="P446" s="438">
        <f>IF(X458&gt;Y458,1,0)</f>
        <v>0</v>
      </c>
      <c r="Q446" s="439"/>
      <c r="R446" s="440"/>
      <c r="S446" s="392">
        <f>SUM(K446:Q446)</f>
        <v>0</v>
      </c>
      <c r="T446" s="393"/>
      <c r="U446" s="394">
        <f>IF(S446=0,0,IF(2&lt;IF(S446=S446,1,0)+IF(S446=S447,1,0)+IF(S446=S448,1,0)+IF(S446=S449,1,0),X454+X456+X458-Y454-Y456-Y458,IF(2=IF(S446=S446,1,0)+IF(S446=S447,1,0)+IF(S446=S448,1,0)+IF(S446=S449,1,0),"-","_")))</f>
        <v>0</v>
      </c>
      <c r="V446" s="393"/>
      <c r="W446" s="18">
        <f>IF(OR(U446=0,U446="-",U446="_"),U446,IF(2&lt;IF(U446=U446,1,0)+IF(U446=U447,1,0)+IF(U446=U448,1,0)+IF(U446=U449,1,0),M454+Q454+U454+M456+Q456+U456+M458+Q458+U458-O454-S454-W454-O456-S456-W456-O458-S458-W458,IF(2=IF(U446=U446,1,0)+IF(U446=U447,1,0)+IF(U446=U448,1,0)+IF(U446=U449,1,0),"-","_")))</f>
        <v>0</v>
      </c>
      <c r="X446" s="389">
        <f>IF(S446=0,0,IF(U446="-",IF(S446=S447,IF(X454&lt;Y454,"Verliezer","Winnaar"),IF(S446=S448,IF(X456&lt;Y456,"Verliezer","Winnaar"),IF(S446=S449,IF(X458&lt;Y458,"Verliezer","Winnaar")))),IF(W446="-",IF(U446=U447,IF(X454&lt;Y454,"Verliezer","Winnaar"),IF(U446=U448,IF(X456&lt;Y456,"Verliezer","Winnaar"),IF(U446=U449,IF(X458&lt;Y458,"Verliezer","Winnaar")))),"_")))</f>
        <v>0</v>
      </c>
      <c r="Y446" s="390"/>
      <c r="Z446" s="391"/>
      <c r="AA446" s="420"/>
      <c r="AB446" s="420"/>
      <c r="AC446" s="421"/>
      <c r="AD446" s="387"/>
      <c r="AE446" s="388"/>
      <c r="AF446" s="388"/>
      <c r="AG446" s="381"/>
      <c r="AH446" s="382"/>
    </row>
    <row r="447" spans="1:34" ht="13.8" thickTop="1" x14ac:dyDescent="0.3">
      <c r="B447" s="141">
        <v>2</v>
      </c>
      <c r="C447" s="6">
        <f>C60</f>
        <v>0</v>
      </c>
      <c r="D447" s="18" t="str">
        <f>IF(C447=0," ",VLOOKUP(C447,[1]Inschr!B$1:K$65536,3,FALSE))</f>
        <v xml:space="preserve"> </v>
      </c>
      <c r="E447" s="394" t="str">
        <f>IF(C447=0," ",VLOOKUP(C447,[1]Inschr!B$1:K$65536,4,FALSE))</f>
        <v xml:space="preserve"> </v>
      </c>
      <c r="F447" s="395"/>
      <c r="G447" s="393"/>
      <c r="H447" s="394">
        <f t="shared" ref="H447:H449" si="90">S447*2</f>
        <v>0</v>
      </c>
      <c r="I447" s="395"/>
      <c r="J447" s="393"/>
      <c r="K447" s="201">
        <f>IF(X454&lt;Y454,1,0)</f>
        <v>0</v>
      </c>
      <c r="L447" s="202"/>
      <c r="M447" s="438">
        <f>IF(X459&gt;Y459,1,0)</f>
        <v>0</v>
      </c>
      <c r="N447" s="439"/>
      <c r="O447" s="472"/>
      <c r="P447" s="438">
        <f>IF(X457&gt;Y457,1,0)</f>
        <v>0</v>
      </c>
      <c r="Q447" s="439"/>
      <c r="R447" s="440"/>
      <c r="S447" s="392">
        <f t="shared" ref="S447:S449" si="91">SUM(K447:Q447)</f>
        <v>0</v>
      </c>
      <c r="T447" s="393"/>
      <c r="U447" s="394">
        <f>IF(S447=0,0,IF(2&lt;IF(S447=S446,1,0)+IF(S447=S447,1,0)+IF(S447=S448,1,0)+IF(S447=S449,1,0),Y454+X457+X459-X454-Y457-Y459,IF(2=IF(S447=S446,1,0)+IF(S447=S447,1,0)+IF(S447=S448,1,0)+IF(S447=S449,1,0),"-","_")))</f>
        <v>0</v>
      </c>
      <c r="V447" s="393"/>
      <c r="W447" s="18">
        <f>IF(OR(U447=0,U447="-",U447="_"),U447,IF(2&lt;IF(U447=U446,1,0)+IF(U447=U447,1,0)+IF(U447=U448,1,0)+IF(U447=U449,1,0),O454+S454+W454+M457+Q457+U457+M459+Q459+U459-M454-Q454-U454-O457-S457-W457-O459-S459-W459,IF(2=IF(U447=U446,1,0)+IF(U447=U447,1,0)+IF(U447=U448,1,0)+IF(U447=U449,1,0),"-","_")))</f>
        <v>0</v>
      </c>
      <c r="X447" s="389">
        <f>IF(S447=0,0,IF(U447="-",IF(S447=S446,IF(Y454&lt;X454,"Verliezer","Winnaar"),IF(S447=S448,IF(X459&lt;Y459,"Verliezer","Winnaar"),IF(S447=S449,IF(X457&lt;Y457,"Verliezer","Winnaar")))),IF(W447="-",IF(U447=U446,IF(Y454&lt;X454,"Verliezer","Winnaar"),IF(U447=U448,IF(X459&lt;Y459,"Verliezer","Winnaar"),IF(U447=U449,IF(X457&lt;Y457,"Verliezer","Winnaar")))),"_")))</f>
        <v>0</v>
      </c>
      <c r="Y447" s="390"/>
      <c r="Z447" s="437"/>
      <c r="AA447" s="20"/>
      <c r="AB447" s="20"/>
      <c r="AC447" s="20"/>
    </row>
    <row r="448" spans="1:34" x14ac:dyDescent="0.3">
      <c r="B448" s="141">
        <v>3</v>
      </c>
      <c r="C448" s="6">
        <f>C61</f>
        <v>0</v>
      </c>
      <c r="D448" s="18" t="str">
        <f>IF(C448=0," ",VLOOKUP(C448,[1]Inschr!B$1:K$65536,3,FALSE))</f>
        <v xml:space="preserve"> </v>
      </c>
      <c r="E448" s="394" t="str">
        <f>IF(C448=0," ",VLOOKUP(C448,[1]Inschr!B$1:K$65536,4,FALSE))</f>
        <v xml:space="preserve"> </v>
      </c>
      <c r="F448" s="395"/>
      <c r="G448" s="393"/>
      <c r="H448" s="394">
        <f t="shared" si="90"/>
        <v>0</v>
      </c>
      <c r="I448" s="395"/>
      <c r="J448" s="393"/>
      <c r="K448" s="201">
        <f>IF(X456&lt;Y456,1,0)</f>
        <v>0</v>
      </c>
      <c r="L448" s="201">
        <f>IF(X459&lt;Y459,1,0)</f>
        <v>0</v>
      </c>
      <c r="M448" s="434"/>
      <c r="N448" s="435"/>
      <c r="O448" s="436"/>
      <c r="P448" s="438">
        <f>IF(X455&gt;Y455,1,0)</f>
        <v>0</v>
      </c>
      <c r="Q448" s="439"/>
      <c r="R448" s="440"/>
      <c r="S448" s="392">
        <f t="shared" si="91"/>
        <v>0</v>
      </c>
      <c r="T448" s="393"/>
      <c r="U448" s="394">
        <f>IF(S448=0,0,IF(2&lt;IF(S448=S446,1,0)+IF(S448=S447,1,0)+IF(S448=S448,1,0)+IF(S448=S449,1,0),X455+Y456+Y459-Y455-X456-X459,IF(2=IF(S448=S446,1,0)+IF(S448=S447,1,0)+IF(S448=S448,1,0)+IF(S448=S449,1,0),"-","_")))</f>
        <v>0</v>
      </c>
      <c r="V448" s="393"/>
      <c r="W448" s="18">
        <f>IF(OR(U448=0,U448="-",U448="_"),U448,IF(2&lt;IF(U448=U446,1,0)+IF(U448=U447,1,0)+IF(U448=U448,1,0)+IF(U448=U449,1,0),M455+Q455+U455+O456+S456+W456+O459+S459+W459-O455-S455-W455-M456-Q456-U456-M459-Q459-U459,IF(2=IF(U448=U446,1,0)+IF(U448=U447,1,0)+IF(U448=U448,1,0)+IF(U448=U449,1,0),"-","_")))</f>
        <v>0</v>
      </c>
      <c r="X448" s="389">
        <f>IF(S448=0,0,IF(U448="-",IF(S448=S446,IF(Y456&lt;X456,"Verliezer","Winnaar"),IF(S448=S447,IF(Y459&lt;X459,"Verliezer","Winnaar"),IF(S448=S449,IF(X455&lt;Y455,"Verliezer","Winnaar")))),IF(W448="-",IF(U448=U446,IF(Y456&lt;X456,"Verliezer","Winnaar"),IF(U448=U447,IF(Y459&lt;X459,"Verliezer","Winnaar"),IF(U448=U449,IF(X455&lt;Y455,"Verliezer","Winnaar")))),"_")))</f>
        <v>0</v>
      </c>
      <c r="Y448" s="390"/>
      <c r="Z448" s="437"/>
      <c r="AA448" s="20"/>
      <c r="AB448" s="20"/>
      <c r="AC448" s="20"/>
    </row>
    <row r="449" spans="2:31" ht="13.8" thickBot="1" x14ac:dyDescent="0.35">
      <c r="B449" s="141">
        <v>4</v>
      </c>
      <c r="C449" s="6">
        <f>C62</f>
        <v>0</v>
      </c>
      <c r="D449" s="18" t="str">
        <f>IF(C449=0," ",VLOOKUP(C449,[1]Inschr!B$1:K$65536,3,FALSE))</f>
        <v xml:space="preserve"> </v>
      </c>
      <c r="E449" s="394" t="str">
        <f>IF(C449=0," ",VLOOKUP(C449,[1]Inschr!B$1:K$65536,4,FALSE))</f>
        <v xml:space="preserve"> </v>
      </c>
      <c r="F449" s="395"/>
      <c r="G449" s="393"/>
      <c r="H449" s="394">
        <f t="shared" si="90"/>
        <v>0</v>
      </c>
      <c r="I449" s="395"/>
      <c r="J449" s="393"/>
      <c r="K449" s="201">
        <f>IF(X458&lt;Y458,1,0)</f>
        <v>0</v>
      </c>
      <c r="L449" s="201">
        <f>IF(X457&lt;Y457,1,0)</f>
        <v>0</v>
      </c>
      <c r="M449" s="438">
        <f>IF(X455&lt;Y455,1,0)</f>
        <v>0</v>
      </c>
      <c r="N449" s="439"/>
      <c r="O449" s="472"/>
      <c r="P449" s="484"/>
      <c r="Q449" s="485"/>
      <c r="R449" s="486"/>
      <c r="S449" s="429">
        <f t="shared" si="91"/>
        <v>0</v>
      </c>
      <c r="T449" s="473"/>
      <c r="U449" s="474">
        <f>IF(S449=0,0,IF(2&lt;IF(S449=S446,1,0)+IF(S449=S447,1,0)+IF(S449=S448,1,0)+IF(S449=S449,1,0),Y455+Y457+Y458-X455-X457-X458,IF(2=IF(S449=S446,1,0)+IF(S449=S447,1,0)+IF(S449=S448,1,0)+IF(S449=S449,1,0),"-","_")))</f>
        <v>0</v>
      </c>
      <c r="V449" s="473"/>
      <c r="W449" s="23">
        <f>IF(OR(U449=0,U449="-",U449="_"),U449,IF(2&lt;IF(U449=U446,1,0)+IF(U449=U447,1,0)+IF(U449=U448,1,0)+IF(U449=U449,1,0),O455+S455+W455+O457+S457+W457+O458+S458+W458-M455-Q455-U455-M457-Q457-U457-M458-Q458-U458,IF(2=IF(U449=U446,1,0)+IF(U449=U447,1,0)+IF(U449=U448,1,0)+IF(U449=U449,1,0),"-","_")))</f>
        <v>0</v>
      </c>
      <c r="X449" s="475">
        <f>IF(S449=0,0,IF(U449="-",IF(S449=S446,IF(Y458&lt;X458,"Verliezer","Winnaar"),IF(S449=S447,IF(Y457&lt;X457,"Verliezer","Winnaar"),IF(S449=S448,IF(Y455&lt;X455,"Verliezer","Winnaar")))),IF(W449="-",IF(U449=U446,IF(Y458&lt;X458,"Verliezer","Winnaar"),IF(U449=U447,IF(Y457&lt;X457,"Verliezer","Winnaar"),IF(U449=U448,IF(Y455&lt;X455,"Verliezer","Winnaar")))),"_")))</f>
        <v>0</v>
      </c>
      <c r="Y449" s="476"/>
      <c r="Z449" s="477"/>
      <c r="AA449" s="20"/>
      <c r="AB449" s="20"/>
      <c r="AC449" s="20"/>
    </row>
    <row r="450" spans="2:31" x14ac:dyDescent="0.3">
      <c r="B450" s="20"/>
      <c r="C450" s="3"/>
      <c r="D450" s="3"/>
      <c r="E450" s="3"/>
      <c r="F450" s="3"/>
      <c r="G450" s="24"/>
      <c r="H450" s="24"/>
      <c r="I450" s="24"/>
      <c r="J450" s="3"/>
      <c r="K450" s="3"/>
      <c r="L450" s="3"/>
      <c r="M450" s="3"/>
      <c r="N450" s="3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D450" s="20"/>
      <c r="AE450" s="20"/>
    </row>
    <row r="451" spans="2:31" x14ac:dyDescent="0.3">
      <c r="B451" s="20"/>
      <c r="C451" s="3"/>
      <c r="D451" s="3"/>
      <c r="E451" s="3"/>
      <c r="F451" s="3"/>
      <c r="G451" s="24"/>
      <c r="H451" s="24"/>
      <c r="I451" s="24"/>
      <c r="J451" s="3"/>
      <c r="K451" s="3"/>
      <c r="L451" s="3"/>
      <c r="M451" s="3"/>
      <c r="N451" s="3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D451" s="20"/>
      <c r="AE451" s="20"/>
    </row>
    <row r="452" spans="2:31" ht="21.75" customHeight="1" thickBot="1" x14ac:dyDescent="0.35">
      <c r="B452" s="20"/>
      <c r="C452" s="3"/>
      <c r="D452" s="3"/>
      <c r="E452" s="3"/>
      <c r="F452" s="3"/>
      <c r="G452" s="24"/>
      <c r="H452" s="24"/>
      <c r="I452" s="24"/>
      <c r="J452" s="3"/>
      <c r="K452" s="2" t="s">
        <v>14</v>
      </c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D452" s="20"/>
      <c r="AE452" s="20"/>
    </row>
    <row r="453" spans="2:31" ht="21.75" customHeight="1" x14ac:dyDescent="0.3">
      <c r="B453" s="20"/>
      <c r="C453" s="3"/>
      <c r="D453" s="3" t="s">
        <v>71</v>
      </c>
      <c r="E453" s="3"/>
      <c r="F453" s="3"/>
      <c r="G453" s="24"/>
      <c r="H453" s="24"/>
      <c r="I453" s="24"/>
      <c r="J453" s="3"/>
      <c r="K453" s="27" t="s">
        <v>15</v>
      </c>
      <c r="L453" s="31" t="s">
        <v>16</v>
      </c>
      <c r="M453" s="478" t="s">
        <v>19</v>
      </c>
      <c r="N453" s="479"/>
      <c r="O453" s="479"/>
      <c r="P453" s="480"/>
      <c r="Q453" s="481" t="s">
        <v>20</v>
      </c>
      <c r="R453" s="482"/>
      <c r="S453" s="482"/>
      <c r="T453" s="483"/>
      <c r="U453" s="481" t="s">
        <v>21</v>
      </c>
      <c r="V453" s="482"/>
      <c r="W453" s="483"/>
      <c r="X453" s="481" t="s">
        <v>22</v>
      </c>
      <c r="Y453" s="482"/>
      <c r="Z453" s="483"/>
      <c r="AA453" s="20"/>
      <c r="AD453" s="20"/>
      <c r="AE453" s="20"/>
    </row>
    <row r="454" spans="2:31" ht="21.75" customHeight="1" x14ac:dyDescent="0.25">
      <c r="B454" s="20"/>
      <c r="C454" s="141"/>
      <c r="D454" s="6" t="str">
        <f>IF(C454=0," ",VLOOKUP(C454,[1]Inschr!B$1:K$65536,3,FALSE))</f>
        <v xml:space="preserve"> </v>
      </c>
      <c r="E454" s="394" t="str">
        <f>IF(C454=0," ",VLOOKUP(C454,[1]Inschr!B$1:K$65536,4,FALSE))</f>
        <v xml:space="preserve"> </v>
      </c>
      <c r="F454" s="395"/>
      <c r="G454" s="393"/>
      <c r="H454" s="24"/>
      <c r="I454" s="24"/>
      <c r="J454" s="3"/>
      <c r="K454" s="27" t="s">
        <v>26</v>
      </c>
      <c r="L454" s="31" t="s">
        <v>26</v>
      </c>
      <c r="M454" s="445"/>
      <c r="N454" s="446"/>
      <c r="O454" s="447"/>
      <c r="P454" s="448"/>
      <c r="Q454" s="449"/>
      <c r="R454" s="450"/>
      <c r="S454" s="450"/>
      <c r="T454" s="451"/>
      <c r="U454" s="449"/>
      <c r="V454" s="450"/>
      <c r="W454" s="203"/>
      <c r="X454" s="32">
        <f>IF(M454&gt;O454,1,0)+IF(Q454&gt;S454,1,0)+IF(U454&gt;W454,1,0)</f>
        <v>0</v>
      </c>
      <c r="Y454" s="452">
        <f>IF(M454&lt;O454,1,0)+IF(Q454&lt;S454,1,0)+IF(U454&lt;W454,1,0)</f>
        <v>0</v>
      </c>
      <c r="Z454" s="453"/>
      <c r="AA454" s="20"/>
      <c r="AD454" s="20"/>
      <c r="AE454" s="20"/>
    </row>
    <row r="455" spans="2:31" ht="21.75" customHeight="1" x14ac:dyDescent="0.25">
      <c r="B455" s="20"/>
      <c r="C455" s="3"/>
      <c r="D455" s="3"/>
      <c r="E455" s="3"/>
      <c r="F455" s="3"/>
      <c r="G455" s="24"/>
      <c r="H455" s="24"/>
      <c r="I455" s="24"/>
      <c r="J455" s="3"/>
      <c r="K455" s="41"/>
      <c r="L455" s="31" t="s">
        <v>28</v>
      </c>
      <c r="M455" s="445"/>
      <c r="N455" s="446"/>
      <c r="O455" s="447"/>
      <c r="P455" s="448"/>
      <c r="Q455" s="449"/>
      <c r="R455" s="450"/>
      <c r="S455" s="450"/>
      <c r="T455" s="451"/>
      <c r="U455" s="449"/>
      <c r="V455" s="450"/>
      <c r="W455" s="203"/>
      <c r="X455" s="32">
        <f t="shared" ref="X455:X459" si="92">IF(M455&gt;O455,1,0)+IF(Q455&gt;S455,1,0)+IF(U455&gt;W455,1,0)</f>
        <v>0</v>
      </c>
      <c r="Y455" s="452">
        <f t="shared" ref="Y455:Y459" si="93">IF(M455&lt;O455,1,0)+IF(Q455&lt;S455,1,0)+IF(U455&lt;W455,1,0)</f>
        <v>0</v>
      </c>
      <c r="Z455" s="453"/>
      <c r="AA455" s="20"/>
      <c r="AD455" s="20"/>
      <c r="AE455" s="20"/>
    </row>
    <row r="456" spans="2:31" ht="21.75" customHeight="1" x14ac:dyDescent="0.25">
      <c r="B456" s="20"/>
      <c r="C456" s="3"/>
      <c r="D456" s="3"/>
      <c r="E456" s="3"/>
      <c r="F456" s="3"/>
      <c r="G456" s="24"/>
      <c r="H456" s="24"/>
      <c r="I456" s="24"/>
      <c r="J456" s="3"/>
      <c r="K456" s="27" t="s">
        <v>31</v>
      </c>
      <c r="L456" s="31" t="s">
        <v>31</v>
      </c>
      <c r="M456" s="445"/>
      <c r="N456" s="446"/>
      <c r="O456" s="447"/>
      <c r="P456" s="448"/>
      <c r="Q456" s="449"/>
      <c r="R456" s="450"/>
      <c r="S456" s="450"/>
      <c r="T456" s="451"/>
      <c r="U456" s="449"/>
      <c r="V456" s="450"/>
      <c r="W456" s="203"/>
      <c r="X456" s="32">
        <f t="shared" si="92"/>
        <v>0</v>
      </c>
      <c r="Y456" s="452">
        <f t="shared" si="93"/>
        <v>0</v>
      </c>
      <c r="Z456" s="453"/>
      <c r="AA456" s="20"/>
      <c r="AD456" s="20"/>
      <c r="AE456" s="20"/>
    </row>
    <row r="457" spans="2:31" ht="21.75" customHeight="1" x14ac:dyDescent="0.25">
      <c r="B457" s="20"/>
      <c r="C457" s="3"/>
      <c r="D457" s="3"/>
      <c r="E457" s="3"/>
      <c r="F457" s="3"/>
      <c r="G457" s="24"/>
      <c r="H457" s="24"/>
      <c r="I457" s="24"/>
      <c r="J457" s="3"/>
      <c r="K457" s="41"/>
      <c r="L457" s="31" t="s">
        <v>32</v>
      </c>
      <c r="M457" s="445"/>
      <c r="N457" s="446"/>
      <c r="O457" s="447"/>
      <c r="P457" s="448"/>
      <c r="Q457" s="449"/>
      <c r="R457" s="450"/>
      <c r="S457" s="450"/>
      <c r="T457" s="451"/>
      <c r="U457" s="449"/>
      <c r="V457" s="450"/>
      <c r="W457" s="203"/>
      <c r="X457" s="32">
        <f t="shared" si="92"/>
        <v>0</v>
      </c>
      <c r="Y457" s="452">
        <f t="shared" si="93"/>
        <v>0</v>
      </c>
      <c r="Z457" s="453"/>
      <c r="AA457" s="20"/>
      <c r="AD457" s="20"/>
      <c r="AE457" s="20"/>
    </row>
    <row r="458" spans="2:31" ht="21.75" customHeight="1" x14ac:dyDescent="0.25">
      <c r="B458" s="39"/>
      <c r="C458" s="3"/>
      <c r="D458" s="3"/>
      <c r="E458" s="3"/>
      <c r="F458" s="3"/>
      <c r="G458" s="24"/>
      <c r="H458" s="24"/>
      <c r="I458" s="24"/>
      <c r="J458" s="3"/>
      <c r="K458" s="3"/>
      <c r="L458" s="31" t="s">
        <v>35</v>
      </c>
      <c r="M458" s="445"/>
      <c r="N458" s="446"/>
      <c r="O458" s="447"/>
      <c r="P458" s="448"/>
      <c r="Q458" s="449"/>
      <c r="R458" s="450"/>
      <c r="S458" s="450"/>
      <c r="T458" s="451"/>
      <c r="U458" s="449"/>
      <c r="V458" s="450"/>
      <c r="W458" s="203"/>
      <c r="X458" s="32">
        <f t="shared" si="92"/>
        <v>0</v>
      </c>
      <c r="Y458" s="452">
        <f t="shared" si="93"/>
        <v>0</v>
      </c>
      <c r="Z458" s="453"/>
      <c r="AA458" s="20"/>
      <c r="AD458" s="20"/>
      <c r="AE458" s="20"/>
    </row>
    <row r="459" spans="2:31" ht="21.75" customHeight="1" thickBot="1" x14ac:dyDescent="0.3">
      <c r="B459" s="20"/>
      <c r="C459" s="3"/>
      <c r="D459" s="3"/>
      <c r="E459" s="3"/>
      <c r="F459" s="3"/>
      <c r="G459" s="24"/>
      <c r="H459" s="24"/>
      <c r="I459" s="24"/>
      <c r="J459" s="3"/>
      <c r="K459" s="27" t="s">
        <v>37</v>
      </c>
      <c r="L459" s="31" t="s">
        <v>37</v>
      </c>
      <c r="M459" s="454"/>
      <c r="N459" s="455"/>
      <c r="O459" s="425"/>
      <c r="P459" s="426"/>
      <c r="Q459" s="427"/>
      <c r="R459" s="428"/>
      <c r="S459" s="428"/>
      <c r="T459" s="487"/>
      <c r="U459" s="427"/>
      <c r="V459" s="428"/>
      <c r="W459" s="204"/>
      <c r="X459" s="42">
        <f t="shared" si="92"/>
        <v>0</v>
      </c>
      <c r="Y459" s="488">
        <f t="shared" si="93"/>
        <v>0</v>
      </c>
      <c r="Z459" s="489"/>
      <c r="AA459" s="20"/>
      <c r="AD459" s="20"/>
      <c r="AE459" s="20"/>
    </row>
    <row r="460" spans="2:31" ht="21.75" customHeight="1" x14ac:dyDescent="0.3">
      <c r="B460" s="20"/>
      <c r="C460" s="3"/>
      <c r="D460" s="3"/>
      <c r="E460" s="3"/>
      <c r="F460" s="3"/>
      <c r="G460" s="24"/>
      <c r="H460" s="24"/>
      <c r="I460" s="24"/>
      <c r="J460" s="3"/>
      <c r="K460" s="41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D460" s="20"/>
      <c r="AE460" s="20"/>
    </row>
    <row r="461" spans="2:31" ht="21.75" customHeight="1" x14ac:dyDescent="0.3">
      <c r="B461" s="39"/>
      <c r="C461" s="3"/>
      <c r="D461" s="3"/>
      <c r="E461" s="3"/>
      <c r="F461" s="3"/>
      <c r="G461" s="24"/>
      <c r="H461" s="24"/>
      <c r="I461" s="24"/>
      <c r="J461" s="3"/>
      <c r="K461" s="3"/>
      <c r="L461" s="195"/>
      <c r="M461" s="195"/>
      <c r="N461" s="195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D461" s="20"/>
      <c r="AE461" s="20"/>
    </row>
    <row r="462" spans="2:31" ht="21.75" customHeight="1" x14ac:dyDescent="0.3">
      <c r="B462" s="20"/>
      <c r="C462" s="3"/>
      <c r="D462" s="3"/>
      <c r="E462" s="3"/>
      <c r="F462" s="3"/>
      <c r="G462" s="24"/>
      <c r="H462" s="24"/>
      <c r="I462" s="24"/>
      <c r="J462" s="3"/>
      <c r="K462" s="212"/>
      <c r="L462" s="195"/>
      <c r="M462" s="195"/>
      <c r="N462" s="195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D462" s="20"/>
      <c r="AE462" s="20"/>
    </row>
    <row r="463" spans="2:31" x14ac:dyDescent="0.3">
      <c r="C463" s="212"/>
    </row>
    <row r="464" spans="2:31" x14ac:dyDescent="0.3">
      <c r="C464" s="212"/>
    </row>
    <row r="465" spans="1:34" x14ac:dyDescent="0.3">
      <c r="B465" s="132"/>
      <c r="C465" s="136"/>
      <c r="D465" s="136"/>
      <c r="E465" s="136"/>
      <c r="F465" s="136"/>
      <c r="G465" s="136"/>
      <c r="H465" s="136"/>
      <c r="I465" s="136"/>
    </row>
    <row r="466" spans="1:34" ht="13.5" customHeight="1" thickBot="1" x14ac:dyDescent="0.35">
      <c r="A466" s="1" t="s">
        <v>0</v>
      </c>
      <c r="B466" s="2" t="s">
        <v>1</v>
      </c>
      <c r="C466" s="136"/>
      <c r="D466" s="151"/>
      <c r="E466" s="151"/>
      <c r="F466" s="151"/>
      <c r="G466" s="151" t="str">
        <f>IF($G$1=0," ",$G$1)</f>
        <v xml:space="preserve"> </v>
      </c>
      <c r="H466" s="151"/>
      <c r="I466" s="151"/>
      <c r="J466" s="136"/>
      <c r="K466" s="136"/>
      <c r="L466" s="3" t="s">
        <v>2</v>
      </c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</row>
    <row r="467" spans="1:34" ht="12.75" customHeight="1" thickTop="1" x14ac:dyDescent="0.25">
      <c r="A467" s="131"/>
      <c r="B467" s="878" t="s">
        <v>81</v>
      </c>
      <c r="C467" s="2"/>
      <c r="D467" s="3"/>
      <c r="E467" s="3"/>
      <c r="F467" s="3"/>
      <c r="G467" s="24"/>
      <c r="H467" s="24"/>
      <c r="I467" s="24"/>
      <c r="J467" s="3"/>
      <c r="K467" s="3"/>
      <c r="L467" s="3"/>
      <c r="M467" s="3"/>
      <c r="N467" s="3"/>
      <c r="O467" s="20"/>
      <c r="P467" s="20"/>
      <c r="Q467" s="20"/>
      <c r="R467" s="20"/>
      <c r="S467" s="20"/>
      <c r="T467" s="20"/>
      <c r="U467" s="26"/>
      <c r="V467" s="26"/>
      <c r="W467" s="20"/>
      <c r="X467" s="20"/>
      <c r="Y467" s="20"/>
      <c r="Z467" s="20"/>
      <c r="AA467" s="414" t="str">
        <f>IF($W$1=0," ",$W$1)</f>
        <v xml:space="preserve"> </v>
      </c>
      <c r="AB467" s="415"/>
      <c r="AC467" s="416"/>
      <c r="AD467" s="383" t="s">
        <v>3</v>
      </c>
      <c r="AE467" s="384"/>
      <c r="AF467" s="384"/>
      <c r="AG467" s="375">
        <v>16</v>
      </c>
      <c r="AH467" s="376"/>
    </row>
    <row r="468" spans="1:34" ht="12.75" customHeight="1" x14ac:dyDescent="0.25">
      <c r="A468" s="131"/>
      <c r="B468" s="878" t="s">
        <v>82</v>
      </c>
      <c r="C468" s="2"/>
      <c r="D468" s="3"/>
      <c r="E468" s="3"/>
      <c r="F468" s="3"/>
      <c r="G468" s="24"/>
      <c r="H468" s="24"/>
      <c r="I468" s="24"/>
      <c r="J468" s="3"/>
      <c r="K468" s="3"/>
      <c r="L468" s="3"/>
      <c r="M468" s="3"/>
      <c r="N468" s="3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417"/>
      <c r="AB468" s="418"/>
      <c r="AC468" s="419"/>
      <c r="AD468" s="385"/>
      <c r="AE468" s="386"/>
      <c r="AF468" s="386"/>
      <c r="AG468" s="377"/>
      <c r="AH468" s="378"/>
    </row>
    <row r="469" spans="1:34" ht="13.5" customHeight="1" x14ac:dyDescent="0.25">
      <c r="B469" s="878" t="s">
        <v>83</v>
      </c>
      <c r="C469" s="2"/>
      <c r="D469" s="3"/>
      <c r="E469" s="3"/>
      <c r="F469" s="3"/>
      <c r="G469" s="24"/>
      <c r="H469" s="24"/>
      <c r="I469" s="24"/>
      <c r="J469" s="3"/>
      <c r="K469" s="3"/>
      <c r="L469" s="3"/>
      <c r="M469" s="3"/>
      <c r="N469" s="3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417"/>
      <c r="AB469" s="418"/>
      <c r="AC469" s="419"/>
      <c r="AD469" s="385"/>
      <c r="AE469" s="386"/>
      <c r="AF469" s="386"/>
      <c r="AG469" s="377"/>
      <c r="AH469" s="378"/>
    </row>
    <row r="470" spans="1:34" ht="13.2" customHeight="1" thickBot="1" x14ac:dyDescent="0.35">
      <c r="B470" s="20"/>
      <c r="C470" s="3"/>
      <c r="D470" s="3"/>
      <c r="E470" s="3"/>
      <c r="F470" s="3"/>
      <c r="G470" s="24"/>
      <c r="H470" s="24"/>
      <c r="I470" s="24"/>
      <c r="J470" s="3"/>
      <c r="K470" s="3"/>
      <c r="L470" s="3"/>
      <c r="M470" s="3"/>
      <c r="N470" s="3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417"/>
      <c r="AB470" s="418"/>
      <c r="AC470" s="419"/>
      <c r="AD470" s="385" t="s">
        <v>4</v>
      </c>
      <c r="AE470" s="386"/>
      <c r="AF470" s="386"/>
      <c r="AG470" s="379" t="str">
        <f>IF($L$65=0,"",$L$65)</f>
        <v/>
      </c>
      <c r="AH470" s="380"/>
    </row>
    <row r="471" spans="1:34" ht="13.8" customHeight="1" x14ac:dyDescent="0.3">
      <c r="B471" s="141" t="s">
        <v>5</v>
      </c>
      <c r="C471" s="6" t="s">
        <v>6</v>
      </c>
      <c r="D471" s="18" t="s">
        <v>7</v>
      </c>
      <c r="E471" s="394" t="s">
        <v>8</v>
      </c>
      <c r="F471" s="395"/>
      <c r="G471" s="393"/>
      <c r="H471" s="394" t="s">
        <v>9</v>
      </c>
      <c r="I471" s="395"/>
      <c r="J471" s="393"/>
      <c r="K471" s="18">
        <v>1</v>
      </c>
      <c r="L471" s="18">
        <v>2</v>
      </c>
      <c r="M471" s="394">
        <v>3</v>
      </c>
      <c r="N471" s="395"/>
      <c r="O471" s="393"/>
      <c r="P471" s="394">
        <v>4</v>
      </c>
      <c r="Q471" s="395"/>
      <c r="R471" s="396"/>
      <c r="S471" s="399" t="s">
        <v>10</v>
      </c>
      <c r="T471" s="423"/>
      <c r="U471" s="422" t="s">
        <v>11</v>
      </c>
      <c r="V471" s="423"/>
      <c r="W471" s="155" t="s">
        <v>12</v>
      </c>
      <c r="X471" s="422" t="s">
        <v>13</v>
      </c>
      <c r="Y471" s="400"/>
      <c r="Z471" s="424"/>
      <c r="AA471" s="418"/>
      <c r="AB471" s="418"/>
      <c r="AC471" s="419"/>
      <c r="AD471" s="385"/>
      <c r="AE471" s="386"/>
      <c r="AF471" s="386"/>
      <c r="AG471" s="379"/>
      <c r="AH471" s="380"/>
    </row>
    <row r="472" spans="1:34" ht="13.8" thickBot="1" x14ac:dyDescent="0.35">
      <c r="B472" s="141">
        <v>1</v>
      </c>
      <c r="C472" s="6">
        <f>C63</f>
        <v>0</v>
      </c>
      <c r="D472" s="18" t="str">
        <f>IF(C472=0," ",VLOOKUP(C472,[1]Inschr!B$1:K$65536,3,FALSE))</f>
        <v xml:space="preserve"> </v>
      </c>
      <c r="E472" s="394" t="str">
        <f>IF(C472=0," ",VLOOKUP(C472,[1]Inschr!B$1:K$65536,4,FALSE))</f>
        <v xml:space="preserve"> </v>
      </c>
      <c r="F472" s="395"/>
      <c r="G472" s="393"/>
      <c r="H472" s="394">
        <f>S472*2</f>
        <v>0</v>
      </c>
      <c r="I472" s="395"/>
      <c r="J472" s="393"/>
      <c r="K472" s="202"/>
      <c r="L472" s="201">
        <f>IF(X480&gt;Y480,1,0)</f>
        <v>0</v>
      </c>
      <c r="M472" s="438">
        <f>IF(X482&gt;Y482,1,0)</f>
        <v>0</v>
      </c>
      <c r="N472" s="439"/>
      <c r="O472" s="472"/>
      <c r="P472" s="438">
        <f>IF(X484&gt;Y484,1,0)</f>
        <v>0</v>
      </c>
      <c r="Q472" s="439"/>
      <c r="R472" s="440"/>
      <c r="S472" s="392">
        <f>SUM(K472:Q472)</f>
        <v>0</v>
      </c>
      <c r="T472" s="393"/>
      <c r="U472" s="394">
        <f>IF(S472=0,0,IF(2&lt;IF(S472=S472,1,0)+IF(S472=S473,1,0)+IF(S472=S474,1,0)+IF(S472=S475,1,0),X480+X482+X484-Y480-Y482-Y484,IF(2=IF(S472=S472,1,0)+IF(S472=S473,1,0)+IF(S472=S474,1,0)+IF(S472=S475,1,0),"-","_")))</f>
        <v>0</v>
      </c>
      <c r="V472" s="393"/>
      <c r="W472" s="18">
        <f>IF(OR(U472=0,U472="-",U472="_"),U472,IF(2&lt;IF(U472=U472,1,0)+IF(U472=U473,1,0)+IF(U472=U474,1,0)+IF(U472=U475,1,0),M480+Q480+U480+M482+Q482+U482+M484+Q484+U484-O480-S480-W480-O482-S482-W482-O484-S484-W484,IF(2=IF(U472=U472,1,0)+IF(U472=U473,1,0)+IF(U472=U474,1,0)+IF(U472=U475,1,0),"-","_")))</f>
        <v>0</v>
      </c>
      <c r="X472" s="389">
        <f>IF(S472=0,0,IF(U472="-",IF(S472=S473,IF(X480&lt;Y480,"Verliezer","Winnaar"),IF(S472=S474,IF(X482&lt;Y482,"Verliezer","Winnaar"),IF(S472=S475,IF(X484&lt;Y484,"Verliezer","Winnaar")))),IF(W472="-",IF(U472=U473,IF(X480&lt;Y480,"Verliezer","Winnaar"),IF(U472=U474,IF(X482&lt;Y482,"Verliezer","Winnaar"),IF(U472=U475,IF(X484&lt;Y484,"Verliezer","Winnaar")))),"_")))</f>
        <v>0</v>
      </c>
      <c r="Y472" s="390"/>
      <c r="Z472" s="391"/>
      <c r="AA472" s="420"/>
      <c r="AB472" s="420"/>
      <c r="AC472" s="421"/>
      <c r="AD472" s="387"/>
      <c r="AE472" s="388"/>
      <c r="AF472" s="388"/>
      <c r="AG472" s="381"/>
      <c r="AH472" s="382"/>
    </row>
    <row r="473" spans="1:34" ht="13.8" thickTop="1" x14ac:dyDescent="0.3">
      <c r="B473" s="141">
        <v>2</v>
      </c>
      <c r="C473" s="6">
        <f>C64</f>
        <v>0</v>
      </c>
      <c r="D473" s="18" t="str">
        <f>IF(C473=0," ",VLOOKUP(C473,[1]Inschr!B$1:K$65536,3,FALSE))</f>
        <v xml:space="preserve"> </v>
      </c>
      <c r="E473" s="394" t="str">
        <f>IF(C473=0," ",VLOOKUP(C473,[1]Inschr!B$1:K$65536,4,FALSE))</f>
        <v xml:space="preserve"> </v>
      </c>
      <c r="F473" s="395"/>
      <c r="G473" s="393"/>
      <c r="H473" s="394">
        <f t="shared" ref="H473:H475" si="94">S473*2</f>
        <v>0</v>
      </c>
      <c r="I473" s="395"/>
      <c r="J473" s="393"/>
      <c r="K473" s="201">
        <f>IF(X480&lt;Y480,1,0)</f>
        <v>0</v>
      </c>
      <c r="L473" s="202"/>
      <c r="M473" s="438">
        <f>IF(X485&gt;Y485,1,0)</f>
        <v>0</v>
      </c>
      <c r="N473" s="439"/>
      <c r="O473" s="472"/>
      <c r="P473" s="438">
        <f>IF(X483&gt;Y483,1,0)</f>
        <v>0</v>
      </c>
      <c r="Q473" s="439"/>
      <c r="R473" s="440"/>
      <c r="S473" s="392">
        <f t="shared" ref="S473:S475" si="95">SUM(K473:Q473)</f>
        <v>0</v>
      </c>
      <c r="T473" s="393"/>
      <c r="U473" s="394">
        <f>IF(S473=0,0,IF(2&lt;IF(S473=S472,1,0)+IF(S473=S473,1,0)+IF(S473=S474,1,0)+IF(S473=S475,1,0),Y480+X483+X485-X480-Y483-Y485,IF(2=IF(S473=S472,1,0)+IF(S473=S473,1,0)+IF(S473=S474,1,0)+IF(S473=S475,1,0),"-","_")))</f>
        <v>0</v>
      </c>
      <c r="V473" s="393"/>
      <c r="W473" s="18">
        <f>IF(OR(U473=0,U473="-",U473="_"),U473,IF(2&lt;IF(U473=U472,1,0)+IF(U473=U473,1,0)+IF(U473=U474,1,0)+IF(U473=U475,1,0),O480+S480+W480+M483+Q483+U483+M485+Q485+U485-M480-Q480-U480-O483-S483-W483-O485-S485-W485,IF(2=IF(U473=U472,1,0)+IF(U473=U473,1,0)+IF(U473=U474,1,0)+IF(U473=U475,1,0),"-","_")))</f>
        <v>0</v>
      </c>
      <c r="X473" s="389">
        <f>IF(S473=0,0,IF(U473="-",IF(S473=S472,IF(Y480&lt;X480,"Verliezer","Winnaar"),IF(S473=S474,IF(X485&lt;Y485,"Verliezer","Winnaar"),IF(S473=S475,IF(X483&lt;Y483,"Verliezer","Winnaar")))),IF(W473="-",IF(U473=U472,IF(Y480&lt;X480,"Verliezer","Winnaar"),IF(U473=U474,IF(X485&lt;Y485,"Verliezer","Winnaar"),IF(U473=U475,IF(X483&lt;Y483,"Verliezer","Winnaar")))),"_")))</f>
        <v>0</v>
      </c>
      <c r="Y473" s="390"/>
      <c r="Z473" s="437"/>
      <c r="AA473" s="20"/>
      <c r="AB473" s="20"/>
      <c r="AC473" s="20"/>
    </row>
    <row r="474" spans="1:34" x14ac:dyDescent="0.3">
      <c r="B474" s="141">
        <v>3</v>
      </c>
      <c r="C474" s="6">
        <f>C65</f>
        <v>0</v>
      </c>
      <c r="D474" s="18" t="str">
        <f>IF(C474=0," ",VLOOKUP(C474,[1]Inschr!B$1:K$65536,3,FALSE))</f>
        <v xml:space="preserve"> </v>
      </c>
      <c r="E474" s="394" t="str">
        <f>IF(C474=0," ",VLOOKUP(C474,[1]Inschr!B$1:K$65536,4,FALSE))</f>
        <v xml:space="preserve"> </v>
      </c>
      <c r="F474" s="395"/>
      <c r="G474" s="393"/>
      <c r="H474" s="394">
        <f t="shared" si="94"/>
        <v>0</v>
      </c>
      <c r="I474" s="395"/>
      <c r="J474" s="393"/>
      <c r="K474" s="201">
        <f>IF(X482&lt;Y482,1,0)</f>
        <v>0</v>
      </c>
      <c r="L474" s="201">
        <f>IF(X485&lt;Y485,1,0)</f>
        <v>0</v>
      </c>
      <c r="M474" s="434"/>
      <c r="N474" s="435"/>
      <c r="O474" s="436"/>
      <c r="P474" s="438">
        <f>IF(X481&gt;Y481,1,0)</f>
        <v>0</v>
      </c>
      <c r="Q474" s="439"/>
      <c r="R474" s="440"/>
      <c r="S474" s="392">
        <f t="shared" si="95"/>
        <v>0</v>
      </c>
      <c r="T474" s="393"/>
      <c r="U474" s="394">
        <f>IF(S474=0,0,IF(2&lt;IF(S474=S472,1,0)+IF(S474=S473,1,0)+IF(S474=S474,1,0)+IF(S474=S475,1,0),X481+Y482+Y485-Y481-X482-X485,IF(2=IF(S474=S472,1,0)+IF(S474=S473,1,0)+IF(S474=S474,1,0)+IF(S474=S475,1,0),"-","_")))</f>
        <v>0</v>
      </c>
      <c r="V474" s="393"/>
      <c r="W474" s="18">
        <f>IF(OR(U474=0,U474="-",U474="_"),U474,IF(2&lt;IF(U474=U472,1,0)+IF(U474=U473,1,0)+IF(U474=U474,1,0)+IF(U474=U475,1,0),M481+Q481+U481+O482+S482+W482+O485+S485+W485-O481-S481-W481-M482-Q482-U482-M485-Q485-U485,IF(2=IF(U474=U472,1,0)+IF(U474=U473,1,0)+IF(U474=U474,1,0)+IF(U474=U475,1,0),"-","_")))</f>
        <v>0</v>
      </c>
      <c r="X474" s="389">
        <f>IF(S474=0,0,IF(U474="-",IF(S474=S472,IF(Y482&lt;X482,"Verliezer","Winnaar"),IF(S474=S473,IF(Y485&lt;X485,"Verliezer","Winnaar"),IF(S474=S475,IF(X481&lt;Y481,"Verliezer","Winnaar")))),IF(W474="-",IF(U474=U472,IF(Y482&lt;X482,"Verliezer","Winnaar"),IF(U474=U473,IF(Y485&lt;X485,"Verliezer","Winnaar"),IF(U474=U475,IF(X481&lt;Y481,"Verliezer","Winnaar")))),"_")))</f>
        <v>0</v>
      </c>
      <c r="Y474" s="390"/>
      <c r="Z474" s="437"/>
      <c r="AA474" s="20"/>
      <c r="AB474" s="20"/>
      <c r="AC474" s="20"/>
    </row>
    <row r="475" spans="1:34" ht="13.8" thickBot="1" x14ac:dyDescent="0.35">
      <c r="B475" s="141">
        <v>4</v>
      </c>
      <c r="C475" s="6">
        <f>C66</f>
        <v>0</v>
      </c>
      <c r="D475" s="18" t="str">
        <f>IF(C475=0," ",VLOOKUP(C475,[1]Inschr!B$1:K$65536,3,FALSE))</f>
        <v xml:space="preserve"> </v>
      </c>
      <c r="E475" s="394" t="str">
        <f>IF(C475=0," ",VLOOKUP(C475,[1]Inschr!B$1:K$65536,4,FALSE))</f>
        <v xml:space="preserve"> </v>
      </c>
      <c r="F475" s="395"/>
      <c r="G475" s="393"/>
      <c r="H475" s="394">
        <f t="shared" si="94"/>
        <v>0</v>
      </c>
      <c r="I475" s="395"/>
      <c r="J475" s="393"/>
      <c r="K475" s="201">
        <f>IF(X484&lt;Y484,1,0)</f>
        <v>0</v>
      </c>
      <c r="L475" s="201">
        <f>IF(X483&lt;Y483,1,0)</f>
        <v>0</v>
      </c>
      <c r="M475" s="438">
        <f>IF(X481&lt;Y481,1,0)</f>
        <v>0</v>
      </c>
      <c r="N475" s="439"/>
      <c r="O475" s="472"/>
      <c r="P475" s="484"/>
      <c r="Q475" s="485"/>
      <c r="R475" s="486"/>
      <c r="S475" s="429">
        <f t="shared" si="95"/>
        <v>0</v>
      </c>
      <c r="T475" s="473"/>
      <c r="U475" s="474">
        <f>IF(S475=0,0,IF(2&lt;IF(S475=S472,1,0)+IF(S475=S473,1,0)+IF(S475=S474,1,0)+IF(S475=S475,1,0),Y481+Y483+Y484-X481-X483-X484,IF(2=IF(S475=S472,1,0)+IF(S475=S473,1,0)+IF(S475=S474,1,0)+IF(S475=S475,1,0),"-","_")))</f>
        <v>0</v>
      </c>
      <c r="V475" s="473"/>
      <c r="W475" s="23">
        <f>IF(OR(U475=0,U475="-",U475="_"),U475,IF(2&lt;IF(U475=U472,1,0)+IF(U475=U473,1,0)+IF(U475=U474,1,0)+IF(U475=U475,1,0),O481+S481+W481+O483+S483+W483+O484+S484+W484-M481-Q481-U481-M483-Q483-U483-M484-Q484-U484,IF(2=IF(U475=U472,1,0)+IF(U475=U473,1,0)+IF(U475=U474,1,0)+IF(U475=U475,1,0),"-","_")))</f>
        <v>0</v>
      </c>
      <c r="X475" s="475">
        <f>IF(S475=0,0,IF(U475="-",IF(S475=S472,IF(Y484&lt;X484,"Verliezer","Winnaar"),IF(S475=S473,IF(Y483&lt;X483,"Verliezer","Winnaar"),IF(S475=S474,IF(Y481&lt;X481,"Verliezer","Winnaar")))),IF(W475="-",IF(U475=U472,IF(Y484&lt;X484,"Verliezer","Winnaar"),IF(U475=U473,IF(Y483&lt;X483,"Verliezer","Winnaar"),IF(U475=U474,IF(Y481&lt;X481,"Verliezer","Winnaar")))),"_")))</f>
        <v>0</v>
      </c>
      <c r="Y475" s="476"/>
      <c r="Z475" s="477"/>
      <c r="AA475" s="20"/>
      <c r="AB475" s="20"/>
      <c r="AC475" s="20"/>
    </row>
    <row r="476" spans="1:34" x14ac:dyDescent="0.3">
      <c r="B476" s="20"/>
      <c r="C476" s="3"/>
      <c r="D476" s="3"/>
      <c r="E476" s="3"/>
      <c r="F476" s="3"/>
      <c r="G476" s="24"/>
      <c r="H476" s="24"/>
      <c r="I476" s="24"/>
      <c r="J476" s="3"/>
      <c r="K476" s="3"/>
      <c r="L476" s="3"/>
      <c r="M476" s="3"/>
      <c r="N476" s="3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D476" s="20"/>
      <c r="AE476" s="20"/>
    </row>
    <row r="477" spans="1:34" x14ac:dyDescent="0.3">
      <c r="B477" s="20"/>
      <c r="C477" s="3"/>
      <c r="D477" s="3"/>
      <c r="E477" s="3"/>
      <c r="F477" s="3"/>
      <c r="G477" s="24"/>
      <c r="H477" s="24"/>
      <c r="I477" s="24"/>
      <c r="J477" s="3"/>
      <c r="K477" s="3"/>
      <c r="L477" s="3"/>
      <c r="M477" s="3"/>
      <c r="N477" s="3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D477" s="20"/>
      <c r="AE477" s="20"/>
    </row>
    <row r="478" spans="1:34" ht="21.75" customHeight="1" thickBot="1" x14ac:dyDescent="0.35">
      <c r="B478" s="20"/>
      <c r="C478" s="3"/>
      <c r="D478" s="3"/>
      <c r="E478" s="3"/>
      <c r="F478" s="3"/>
      <c r="G478" s="24"/>
      <c r="H478" s="24"/>
      <c r="I478" s="24"/>
      <c r="J478" s="3"/>
      <c r="K478" s="2" t="s">
        <v>14</v>
      </c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D478" s="20"/>
      <c r="AE478" s="20"/>
    </row>
    <row r="479" spans="1:34" ht="21.75" customHeight="1" x14ac:dyDescent="0.3">
      <c r="B479" s="20"/>
      <c r="C479" s="3"/>
      <c r="D479" s="3" t="s">
        <v>72</v>
      </c>
      <c r="E479" s="3"/>
      <c r="F479" s="3"/>
      <c r="G479" s="24"/>
      <c r="H479" s="24"/>
      <c r="I479" s="24"/>
      <c r="J479" s="3"/>
      <c r="K479" s="27" t="s">
        <v>15</v>
      </c>
      <c r="L479" s="31" t="s">
        <v>16</v>
      </c>
      <c r="M479" s="478" t="s">
        <v>19</v>
      </c>
      <c r="N479" s="479"/>
      <c r="O479" s="479"/>
      <c r="P479" s="480"/>
      <c r="Q479" s="481" t="s">
        <v>20</v>
      </c>
      <c r="R479" s="482"/>
      <c r="S479" s="482"/>
      <c r="T479" s="483"/>
      <c r="U479" s="481" t="s">
        <v>21</v>
      </c>
      <c r="V479" s="482"/>
      <c r="W479" s="483"/>
      <c r="X479" s="481" t="s">
        <v>22</v>
      </c>
      <c r="Y479" s="482"/>
      <c r="Z479" s="483"/>
      <c r="AA479" s="20"/>
      <c r="AD479" s="20"/>
      <c r="AE479" s="20"/>
    </row>
    <row r="480" spans="1:34" ht="21.75" customHeight="1" x14ac:dyDescent="0.25">
      <c r="B480" s="20"/>
      <c r="C480" s="141"/>
      <c r="D480" s="6" t="str">
        <f>IF(C480=0," ",VLOOKUP(C480,[1]Inschr!B$1:K$65536,3,FALSE))</f>
        <v xml:space="preserve"> </v>
      </c>
      <c r="E480" s="394" t="str">
        <f>IF(C480=0," ",VLOOKUP(C480,[1]Inschr!B$1:K$65536,4,FALSE))</f>
        <v xml:space="preserve"> </v>
      </c>
      <c r="F480" s="395"/>
      <c r="G480" s="393"/>
      <c r="H480" s="24"/>
      <c r="I480" s="24"/>
      <c r="J480" s="3"/>
      <c r="K480" s="27" t="s">
        <v>26</v>
      </c>
      <c r="L480" s="31" t="s">
        <v>26</v>
      </c>
      <c r="M480" s="445"/>
      <c r="N480" s="446"/>
      <c r="O480" s="447"/>
      <c r="P480" s="448"/>
      <c r="Q480" s="449"/>
      <c r="R480" s="450"/>
      <c r="S480" s="450"/>
      <c r="T480" s="451"/>
      <c r="U480" s="449"/>
      <c r="V480" s="450"/>
      <c r="W480" s="203"/>
      <c r="X480" s="32">
        <f>IF(M480&gt;O480,1,0)+IF(Q480&gt;S480,1,0)+IF(U480&gt;W480,1,0)</f>
        <v>0</v>
      </c>
      <c r="Y480" s="452">
        <f>IF(M480&lt;O480,1,0)+IF(Q480&lt;S480,1,0)+IF(U480&lt;W480,1,0)</f>
        <v>0</v>
      </c>
      <c r="Z480" s="453"/>
      <c r="AA480" s="20"/>
      <c r="AD480" s="20"/>
      <c r="AE480" s="20"/>
    </row>
    <row r="481" spans="1:31" ht="21.75" customHeight="1" x14ac:dyDescent="0.25">
      <c r="B481" s="20"/>
      <c r="C481" s="3"/>
      <c r="D481" s="3"/>
      <c r="E481" s="3"/>
      <c r="F481" s="3"/>
      <c r="G481" s="24"/>
      <c r="H481" s="24"/>
      <c r="I481" s="24"/>
      <c r="J481" s="3"/>
      <c r="K481" s="41"/>
      <c r="L481" s="31" t="s">
        <v>28</v>
      </c>
      <c r="M481" s="445"/>
      <c r="N481" s="446"/>
      <c r="O481" s="447"/>
      <c r="P481" s="448"/>
      <c r="Q481" s="449"/>
      <c r="R481" s="450"/>
      <c r="S481" s="450"/>
      <c r="T481" s="451"/>
      <c r="U481" s="449"/>
      <c r="V481" s="450"/>
      <c r="W481" s="203"/>
      <c r="X481" s="32">
        <f t="shared" ref="X481:X485" si="96">IF(M481&gt;O481,1,0)+IF(Q481&gt;S481,1,0)+IF(U481&gt;W481,1,0)</f>
        <v>0</v>
      </c>
      <c r="Y481" s="452">
        <f t="shared" ref="Y481:Y485" si="97">IF(M481&lt;O481,1,0)+IF(Q481&lt;S481,1,0)+IF(U481&lt;W481,1,0)</f>
        <v>0</v>
      </c>
      <c r="Z481" s="453"/>
      <c r="AA481" s="20"/>
      <c r="AD481" s="20"/>
      <c r="AE481" s="20"/>
    </row>
    <row r="482" spans="1:31" ht="21.75" customHeight="1" x14ac:dyDescent="0.25">
      <c r="B482" s="20"/>
      <c r="C482" s="3"/>
      <c r="D482" s="3"/>
      <c r="E482" s="3"/>
      <c r="F482" s="3"/>
      <c r="G482" s="24"/>
      <c r="H482" s="24"/>
      <c r="I482" s="24"/>
      <c r="J482" s="3"/>
      <c r="K482" s="27" t="s">
        <v>31</v>
      </c>
      <c r="L482" s="31" t="s">
        <v>31</v>
      </c>
      <c r="M482" s="445"/>
      <c r="N482" s="446"/>
      <c r="O482" s="447"/>
      <c r="P482" s="448"/>
      <c r="Q482" s="449"/>
      <c r="R482" s="450"/>
      <c r="S482" s="450"/>
      <c r="T482" s="451"/>
      <c r="U482" s="449"/>
      <c r="V482" s="450"/>
      <c r="W482" s="203"/>
      <c r="X482" s="32">
        <f t="shared" si="96"/>
        <v>0</v>
      </c>
      <c r="Y482" s="452">
        <f t="shared" si="97"/>
        <v>0</v>
      </c>
      <c r="Z482" s="453"/>
      <c r="AA482" s="20"/>
      <c r="AD482" s="20"/>
      <c r="AE482" s="20"/>
    </row>
    <row r="483" spans="1:31" ht="21.75" customHeight="1" x14ac:dyDescent="0.25">
      <c r="B483" s="20"/>
      <c r="C483" s="3"/>
      <c r="D483" s="3"/>
      <c r="E483" s="3"/>
      <c r="F483" s="3"/>
      <c r="G483" s="24"/>
      <c r="H483" s="24"/>
      <c r="I483" s="24"/>
      <c r="J483" s="3"/>
      <c r="K483" s="41"/>
      <c r="L483" s="31" t="s">
        <v>32</v>
      </c>
      <c r="M483" s="445"/>
      <c r="N483" s="446"/>
      <c r="O483" s="447"/>
      <c r="P483" s="448"/>
      <c r="Q483" s="449"/>
      <c r="R483" s="450"/>
      <c r="S483" s="450"/>
      <c r="T483" s="451"/>
      <c r="U483" s="449"/>
      <c r="V483" s="450"/>
      <c r="W483" s="203"/>
      <c r="X483" s="32">
        <f t="shared" si="96"/>
        <v>0</v>
      </c>
      <c r="Y483" s="452">
        <f t="shared" si="97"/>
        <v>0</v>
      </c>
      <c r="Z483" s="453"/>
      <c r="AA483" s="20"/>
      <c r="AD483" s="20"/>
      <c r="AE483" s="20"/>
    </row>
    <row r="484" spans="1:31" ht="21.75" customHeight="1" x14ac:dyDescent="0.25">
      <c r="B484" s="39"/>
      <c r="C484" s="3"/>
      <c r="D484" s="3"/>
      <c r="E484" s="3"/>
      <c r="F484" s="3"/>
      <c r="G484" s="24"/>
      <c r="H484" s="24"/>
      <c r="I484" s="24"/>
      <c r="J484" s="3"/>
      <c r="K484" s="3"/>
      <c r="L484" s="31" t="s">
        <v>35</v>
      </c>
      <c r="M484" s="445"/>
      <c r="N484" s="446"/>
      <c r="O484" s="447"/>
      <c r="P484" s="448"/>
      <c r="Q484" s="449"/>
      <c r="R484" s="450"/>
      <c r="S484" s="450"/>
      <c r="T484" s="451"/>
      <c r="U484" s="449"/>
      <c r="V484" s="450"/>
      <c r="W484" s="203"/>
      <c r="X484" s="32">
        <f t="shared" si="96"/>
        <v>0</v>
      </c>
      <c r="Y484" s="452">
        <f t="shared" si="97"/>
        <v>0</v>
      </c>
      <c r="Z484" s="453"/>
      <c r="AA484" s="20"/>
      <c r="AD484" s="20"/>
      <c r="AE484" s="20"/>
    </row>
    <row r="485" spans="1:31" ht="21.75" customHeight="1" thickBot="1" x14ac:dyDescent="0.3">
      <c r="B485" s="20"/>
      <c r="C485" s="3"/>
      <c r="D485" s="3"/>
      <c r="E485" s="3"/>
      <c r="F485" s="3"/>
      <c r="G485" s="24"/>
      <c r="H485" s="24"/>
      <c r="I485" s="24"/>
      <c r="J485" s="3"/>
      <c r="K485" s="27" t="s">
        <v>37</v>
      </c>
      <c r="L485" s="31" t="s">
        <v>37</v>
      </c>
      <c r="M485" s="454"/>
      <c r="N485" s="455"/>
      <c r="O485" s="425"/>
      <c r="P485" s="426"/>
      <c r="Q485" s="427"/>
      <c r="R485" s="428"/>
      <c r="S485" s="428"/>
      <c r="T485" s="487"/>
      <c r="U485" s="427"/>
      <c r="V485" s="428"/>
      <c r="W485" s="204"/>
      <c r="X485" s="42">
        <f t="shared" si="96"/>
        <v>0</v>
      </c>
      <c r="Y485" s="488">
        <f t="shared" si="97"/>
        <v>0</v>
      </c>
      <c r="Z485" s="489"/>
      <c r="AA485" s="20"/>
      <c r="AD485" s="20"/>
      <c r="AE485" s="20"/>
    </row>
    <row r="486" spans="1:31" ht="21.75" customHeight="1" x14ac:dyDescent="0.3">
      <c r="B486" s="20"/>
      <c r="C486" s="3"/>
      <c r="D486" s="3"/>
      <c r="E486" s="3"/>
      <c r="F486" s="3"/>
      <c r="G486" s="24"/>
      <c r="H486" s="24"/>
      <c r="I486" s="24"/>
      <c r="J486" s="3"/>
      <c r="K486" s="41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D486" s="20"/>
      <c r="AE486" s="20"/>
    </row>
    <row r="487" spans="1:31" ht="21.75" customHeight="1" x14ac:dyDescent="0.3">
      <c r="B487" s="39"/>
      <c r="C487" s="3"/>
      <c r="D487" s="3"/>
      <c r="E487" s="3"/>
      <c r="F487" s="3"/>
      <c r="G487" s="24"/>
      <c r="H487" s="24"/>
      <c r="I487" s="24"/>
      <c r="J487" s="3"/>
      <c r="K487" s="3"/>
      <c r="L487" s="195"/>
      <c r="M487" s="195"/>
      <c r="N487" s="195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D487" s="20"/>
      <c r="AE487" s="20"/>
    </row>
    <row r="488" spans="1:31" ht="21.75" customHeight="1" x14ac:dyDescent="0.3">
      <c r="B488" s="20"/>
      <c r="C488" s="3"/>
      <c r="D488" s="3"/>
      <c r="E488" s="3"/>
      <c r="F488" s="3"/>
      <c r="G488" s="24"/>
      <c r="H488" s="24"/>
      <c r="I488" s="24"/>
      <c r="J488" s="3"/>
      <c r="K488" s="212"/>
      <c r="L488" s="195"/>
      <c r="M488" s="195"/>
      <c r="N488" s="195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D488" s="20"/>
      <c r="AE488" s="20"/>
    </row>
    <row r="489" spans="1:31" x14ac:dyDescent="0.3">
      <c r="C489" s="212"/>
    </row>
    <row r="490" spans="1:31" x14ac:dyDescent="0.3">
      <c r="C490" s="212"/>
    </row>
    <row r="491" spans="1:31" x14ac:dyDescent="0.3">
      <c r="C491" s="212"/>
    </row>
    <row r="492" spans="1:31" ht="13.8" thickBot="1" x14ac:dyDescent="0.35">
      <c r="C492" s="212"/>
      <c r="O492" s="4"/>
      <c r="P492" s="4"/>
    </row>
    <row r="493" spans="1:31" ht="13.5" customHeight="1" thickTop="1" x14ac:dyDescent="0.3">
      <c r="A493" s="1" t="s">
        <v>0</v>
      </c>
      <c r="B493" s="2" t="s">
        <v>1</v>
      </c>
      <c r="C493" s="136"/>
      <c r="D493" s="151"/>
      <c r="E493" s="151"/>
      <c r="F493" s="151"/>
      <c r="G493" s="151" t="str">
        <f>IF($G$1=0," ",$G$1)</f>
        <v xml:space="preserve"> </v>
      </c>
      <c r="H493" s="151"/>
      <c r="I493" s="151"/>
      <c r="J493" s="136"/>
      <c r="K493" s="136"/>
      <c r="L493" s="3" t="s">
        <v>2</v>
      </c>
      <c r="M493" s="3"/>
      <c r="N493" s="3"/>
      <c r="O493" s="3"/>
      <c r="P493" s="3"/>
      <c r="Q493" s="3"/>
      <c r="R493" s="3"/>
      <c r="S493" s="3"/>
      <c r="V493" s="220"/>
      <c r="AA493" s="414" t="str">
        <f>IF($W$1=0," ",$W$1)</f>
        <v xml:space="preserve"> </v>
      </c>
      <c r="AB493" s="415"/>
      <c r="AC493" s="416"/>
    </row>
    <row r="494" spans="1:31" ht="12.75" customHeight="1" x14ac:dyDescent="0.25">
      <c r="A494" s="131"/>
      <c r="B494" s="878" t="s">
        <v>81</v>
      </c>
      <c r="C494" s="2"/>
      <c r="D494" s="3"/>
      <c r="E494" s="3"/>
      <c r="F494" s="3"/>
      <c r="G494" s="24"/>
      <c r="H494" s="24"/>
      <c r="I494" s="24"/>
      <c r="J494" s="3"/>
      <c r="K494" s="3"/>
      <c r="L494" s="3"/>
      <c r="M494" s="3"/>
      <c r="N494" s="3"/>
      <c r="O494" s="20"/>
      <c r="P494" s="20"/>
      <c r="Q494" s="20"/>
      <c r="R494" s="20"/>
      <c r="S494" s="20"/>
      <c r="AA494" s="417"/>
      <c r="AB494" s="418"/>
      <c r="AC494" s="419"/>
    </row>
    <row r="495" spans="1:31" ht="12.75" customHeight="1" x14ac:dyDescent="0.25">
      <c r="A495" s="131"/>
      <c r="B495" s="878" t="s">
        <v>82</v>
      </c>
      <c r="C495" s="2"/>
      <c r="D495" s="3"/>
      <c r="E495" s="3"/>
      <c r="F495" s="3"/>
      <c r="G495" s="24"/>
      <c r="H495" s="24"/>
      <c r="I495" s="24"/>
      <c r="J495" s="3"/>
      <c r="K495" s="3"/>
      <c r="L495" s="3"/>
      <c r="M495" s="3"/>
      <c r="N495" s="3"/>
      <c r="O495" s="20"/>
      <c r="P495" s="20"/>
      <c r="Q495" s="20"/>
      <c r="R495" s="20"/>
      <c r="S495" s="20"/>
      <c r="AA495" s="417"/>
      <c r="AB495" s="418"/>
      <c r="AC495" s="419"/>
    </row>
    <row r="496" spans="1:31" ht="13.5" customHeight="1" x14ac:dyDescent="0.25">
      <c r="B496" s="878" t="s">
        <v>83</v>
      </c>
      <c r="C496" s="2"/>
      <c r="D496" s="3"/>
      <c r="E496" s="3"/>
      <c r="F496" s="3"/>
      <c r="G496" s="24"/>
      <c r="H496" s="24"/>
      <c r="I496" s="24"/>
      <c r="J496" s="3"/>
      <c r="K496" s="3"/>
      <c r="L496" s="3"/>
      <c r="M496" s="3"/>
      <c r="N496" s="3"/>
      <c r="O496" s="20"/>
      <c r="P496" s="20"/>
      <c r="Q496" s="20"/>
      <c r="R496" s="20"/>
      <c r="S496" s="20"/>
      <c r="AA496" s="417"/>
      <c r="AB496" s="418"/>
      <c r="AC496" s="419"/>
    </row>
    <row r="497" spans="1:33" ht="12.75" customHeight="1" x14ac:dyDescent="0.3">
      <c r="A497" s="3"/>
      <c r="C497" s="4" t="s">
        <v>40</v>
      </c>
      <c r="D497" s="4" t="s">
        <v>41</v>
      </c>
      <c r="E497" s="406" t="s">
        <v>42</v>
      </c>
      <c r="F497" s="406"/>
      <c r="G497" s="406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17"/>
      <c r="AB497" s="418"/>
      <c r="AC497" s="419"/>
      <c r="AD497" s="4"/>
      <c r="AE497" s="4"/>
    </row>
    <row r="498" spans="1:33" ht="13.5" customHeight="1" thickBot="1" x14ac:dyDescent="0.35">
      <c r="A498" s="3"/>
      <c r="B498" s="4"/>
      <c r="C498" s="18">
        <f>C89</f>
        <v>0</v>
      </c>
      <c r="D498" s="229" t="str">
        <f>IF(C498=0," ",VLOOKUP(C498,[1]Inschr!$B$1:$K$65536,3,FALSE))</f>
        <v xml:space="preserve"> </v>
      </c>
      <c r="E498" s="232"/>
      <c r="F498" s="232"/>
      <c r="H498" s="406" t="s">
        <v>40</v>
      </c>
      <c r="I498" s="406"/>
      <c r="J498" s="406"/>
      <c r="L498" s="4" t="s">
        <v>41</v>
      </c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42"/>
      <c r="AB498" s="420"/>
      <c r="AC498" s="421"/>
      <c r="AD498" s="4"/>
      <c r="AE498" s="4"/>
    </row>
    <row r="499" spans="1:33" ht="14.4" thickTop="1" thickBot="1" x14ac:dyDescent="0.35">
      <c r="A499" s="3"/>
      <c r="B499" s="4"/>
      <c r="C499" s="240" t="s">
        <v>4</v>
      </c>
      <c r="D499" s="135"/>
      <c r="E499" s="367"/>
      <c r="F499" s="367"/>
      <c r="G499" s="365"/>
      <c r="H499" s="150"/>
      <c r="I499" s="150"/>
      <c r="J499" s="150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</row>
    <row r="500" spans="1:33" ht="14.4" customHeight="1" x14ac:dyDescent="0.3">
      <c r="B500" s="4"/>
      <c r="C500" s="353" t="str">
        <f>IF(T5=0,"",T5)</f>
        <v/>
      </c>
      <c r="D500" s="135"/>
      <c r="E500" s="367"/>
      <c r="F500" s="367"/>
      <c r="G500" s="366"/>
      <c r="H500" s="367" t="str">
        <f>IF(IF(E499&gt;E501,1,0)+IF(F499&gt;F501,1,0)+IF(G499&gt;G501,1,0)=IF(E501&gt;E499,1,0)+IF(F501&gt;F499,1,0)+IF(G501&gt;G499,1,0)," ",IF(IF(E499&gt;E501,1,0)+IF(F499&gt;F501,1,0)+IF(G499&gt;G501,1,0)&gt;IF(E501&gt;E499,1,0)+IF(F501&gt;F499,1,0)+IF(G501&gt;G499,1,0),C498,C503))</f>
        <v xml:space="preserve"> </v>
      </c>
      <c r="I500" s="367"/>
      <c r="J500" s="367"/>
      <c r="K500" s="359" t="str">
        <f>IF(H500=" "," ",VLOOKUP(H500,[1]Inschr!$B$1:$K$65536,3,FALSE))</f>
        <v xml:space="preserve"> </v>
      </c>
      <c r="L500" s="363"/>
      <c r="M500" s="363"/>
      <c r="N500" s="363"/>
      <c r="O500" s="360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</row>
    <row r="501" spans="1:33" ht="14.4" customHeight="1" thickBot="1" x14ac:dyDescent="0.35">
      <c r="B501" s="4"/>
      <c r="C501" s="354"/>
      <c r="D501" s="135"/>
      <c r="E501" s="367"/>
      <c r="F501" s="367"/>
      <c r="G501" s="365"/>
      <c r="H501" s="367"/>
      <c r="I501" s="367"/>
      <c r="J501" s="367"/>
      <c r="K501" s="361"/>
      <c r="L501" s="364"/>
      <c r="M501" s="364"/>
      <c r="N501" s="364"/>
      <c r="O501" s="362"/>
      <c r="P501" s="490" t="s">
        <v>42</v>
      </c>
      <c r="Q501" s="406"/>
      <c r="R501" s="406"/>
      <c r="S501" s="406"/>
      <c r="T501" s="406"/>
      <c r="U501" s="406"/>
      <c r="V501" s="4"/>
      <c r="W501" s="4"/>
      <c r="X501" s="4"/>
      <c r="Y501" s="4"/>
      <c r="Z501" s="4"/>
      <c r="AA501" s="4"/>
      <c r="AB501" s="4"/>
      <c r="AC501" s="4"/>
      <c r="AD501" s="4"/>
      <c r="AE501" s="4"/>
    </row>
    <row r="502" spans="1:33" ht="14.4" customHeight="1" x14ac:dyDescent="0.3">
      <c r="B502" s="4"/>
      <c r="D502" s="135"/>
      <c r="E502" s="367"/>
      <c r="F502" s="367"/>
      <c r="G502" s="366"/>
      <c r="H502" s="150"/>
      <c r="I502" s="150"/>
      <c r="J502" s="24"/>
      <c r="O502" s="206"/>
      <c r="P502" s="218"/>
      <c r="Q502" s="4"/>
      <c r="R502" s="4"/>
      <c r="S502" s="4"/>
      <c r="T502" s="4"/>
      <c r="U502" s="4"/>
      <c r="V502" s="406" t="s">
        <v>40</v>
      </c>
      <c r="W502" s="406"/>
      <c r="X502" s="406" t="s">
        <v>41</v>
      </c>
      <c r="Y502" s="406"/>
      <c r="Z502" s="406"/>
      <c r="AA502" s="406"/>
      <c r="AB502" s="406"/>
      <c r="AC502" s="4"/>
      <c r="AD502" s="4"/>
      <c r="AE502" s="4"/>
    </row>
    <row r="503" spans="1:33" ht="14.4" customHeight="1" thickBot="1" x14ac:dyDescent="0.35">
      <c r="B503" s="4"/>
      <c r="C503" s="18">
        <f>C115</f>
        <v>0</v>
      </c>
      <c r="D503" s="229" t="str">
        <f>IF($C503=0," ",VLOOKUP($C503,[1]Inschr!$B$1:$K$65536,3,FALSE))</f>
        <v xml:space="preserve"> </v>
      </c>
      <c r="E503" s="368"/>
      <c r="F503" s="368"/>
      <c r="G503" s="25"/>
      <c r="H503" s="25"/>
      <c r="I503" s="25"/>
      <c r="L503" s="240" t="s">
        <v>4</v>
      </c>
      <c r="O503" s="231"/>
      <c r="P503" s="359"/>
      <c r="Q503" s="360"/>
      <c r="R503" s="359"/>
      <c r="S503" s="360"/>
      <c r="T503" s="359"/>
      <c r="U503" s="360"/>
      <c r="V503" s="4"/>
      <c r="W503" s="4"/>
      <c r="X503" s="4"/>
      <c r="Y503" s="4"/>
      <c r="Z503" s="4"/>
      <c r="AA503" s="4"/>
      <c r="AB503" s="4"/>
      <c r="AC503" s="4"/>
      <c r="AD503" s="4"/>
      <c r="AE503" s="4"/>
    </row>
    <row r="504" spans="1:33" x14ac:dyDescent="0.3">
      <c r="B504" s="4"/>
      <c r="D504" s="135"/>
      <c r="E504" s="368"/>
      <c r="F504" s="368"/>
      <c r="G504" s="25"/>
      <c r="H504" s="25"/>
      <c r="I504" s="25"/>
      <c r="L504" s="353" t="str">
        <f>IF(X7=0,"",X7)</f>
        <v/>
      </c>
      <c r="O504" s="231"/>
      <c r="P504" s="361"/>
      <c r="Q504" s="362"/>
      <c r="R504" s="361"/>
      <c r="S504" s="362"/>
      <c r="T504" s="361"/>
      <c r="U504" s="362"/>
      <c r="V504" s="359" t="str">
        <f>IF(IF(P503&gt;P505,1,0)+IF(R503&gt;R505,1,0)+IF(T503&gt;T505,1,0)=IF(P505&gt;P503,1,0)+IF(R505&gt;R503,1,0)+IF(T505&gt;T503,1,0)," ",IF(IF(P503&gt;P505,1,0)+IF(R503&gt;R505,1,0)+IF(T503&gt;T505,1,0)&gt;IF(P505&gt;P503,1,0)+IF(R505&gt;R503,1,0)+IF(T505&gt;T503,1,0),H500,H508))</f>
        <v xml:space="preserve"> </v>
      </c>
      <c r="W504" s="363"/>
      <c r="X504" s="359" t="str">
        <f>IF(V504=" "," ",VLOOKUP(V504,[1]Inschr!$B$1:$K$65536,3,FALSE))</f>
        <v xml:space="preserve"> </v>
      </c>
      <c r="Y504" s="363"/>
      <c r="Z504" s="363"/>
      <c r="AA504" s="363"/>
      <c r="AB504" s="360"/>
      <c r="AC504" s="4"/>
      <c r="AD504" s="4"/>
      <c r="AE504" s="4"/>
    </row>
    <row r="505" spans="1:33" ht="13.8" thickBot="1" x14ac:dyDescent="0.35">
      <c r="B505" s="4"/>
      <c r="D505" s="135"/>
      <c r="E505" s="368"/>
      <c r="F505" s="368"/>
      <c r="G505" s="25"/>
      <c r="H505" s="25"/>
      <c r="I505" s="25"/>
      <c r="L505" s="354"/>
      <c r="O505" s="231"/>
      <c r="P505" s="359"/>
      <c r="Q505" s="360"/>
      <c r="R505" s="359"/>
      <c r="S505" s="360"/>
      <c r="T505" s="359"/>
      <c r="U505" s="360"/>
      <c r="V505" s="361"/>
      <c r="W505" s="364"/>
      <c r="X505" s="361"/>
      <c r="Y505" s="364"/>
      <c r="Z505" s="364"/>
      <c r="AA505" s="364"/>
      <c r="AB505" s="362"/>
      <c r="AC505" s="4"/>
      <c r="AD505" s="4"/>
      <c r="AE505" s="4"/>
    </row>
    <row r="506" spans="1:33" x14ac:dyDescent="0.3">
      <c r="B506" s="4"/>
      <c r="C506" s="18">
        <f>C141</f>
        <v>0</v>
      </c>
      <c r="D506" s="229" t="str">
        <f>IF($C506=0," ",VLOOKUP($C506,[1]Inschr!$B$1:$K$65536,3,FALSE))</f>
        <v xml:space="preserve"> </v>
      </c>
      <c r="E506" s="368"/>
      <c r="F506" s="368"/>
      <c r="G506" s="25"/>
      <c r="H506" s="25"/>
      <c r="I506" s="25"/>
      <c r="O506" s="231"/>
      <c r="P506" s="361"/>
      <c r="Q506" s="362"/>
      <c r="R506" s="361"/>
      <c r="S506" s="362"/>
      <c r="T506" s="361"/>
      <c r="U506" s="362"/>
      <c r="V506" s="4"/>
      <c r="W506" s="4"/>
      <c r="X506" s="4"/>
      <c r="Y506" s="210"/>
      <c r="Z506" s="4"/>
      <c r="AA506" s="4"/>
      <c r="AB506" s="4"/>
      <c r="AC506" s="4"/>
      <c r="AD506" s="4"/>
      <c r="AE506" s="4"/>
    </row>
    <row r="507" spans="1:33" ht="13.8" thickBot="1" x14ac:dyDescent="0.35">
      <c r="B507" s="4"/>
      <c r="C507" s="240" t="s">
        <v>4</v>
      </c>
      <c r="D507" s="135"/>
      <c r="E507" s="367"/>
      <c r="F507" s="367"/>
      <c r="G507" s="365"/>
      <c r="H507" s="150"/>
      <c r="I507" s="150"/>
      <c r="J507" s="150"/>
      <c r="O507" s="207"/>
      <c r="P507" s="210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</row>
    <row r="508" spans="1:33" ht="14.4" customHeight="1" x14ac:dyDescent="0.3">
      <c r="B508" s="4"/>
      <c r="C508" s="353" t="str">
        <f>IF(T15=0,"",T15)</f>
        <v/>
      </c>
      <c r="D508" s="135"/>
      <c r="E508" s="367"/>
      <c r="F508" s="367"/>
      <c r="G508" s="366"/>
      <c r="H508" s="367" t="str">
        <f>IF(IF(E507&gt;E509,1,0)+IF(F507&gt;F509,1,0)+IF(G507&gt;G509,1,0)=IF(E509&gt;E507,1,0)+IF(F509&gt;F507,1,0)+IF(G509&gt;G507,1,0)," ",IF(IF(E507&gt;E509,1,0)+IF(F507&gt;F509,1,0)+IF(G507&gt;G509,1,0)&gt;IF(E509&gt;E507,1,0)+IF(F509&gt;F507,1,0)+IF(G509&gt;G507,1,0),C506,C511))</f>
        <v xml:space="preserve"> </v>
      </c>
      <c r="I508" s="367"/>
      <c r="J508" s="367"/>
      <c r="K508" s="359" t="str">
        <f>IF(H508=" "," ",VLOOKUP(H508,[1]Inschr!$B$1:$K$65536,3,FALSE))</f>
        <v xml:space="preserve"> </v>
      </c>
      <c r="L508" s="363"/>
      <c r="M508" s="363"/>
      <c r="N508" s="363"/>
      <c r="O508" s="360"/>
      <c r="P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</row>
    <row r="509" spans="1:33" ht="14.4" customHeight="1" thickBot="1" x14ac:dyDescent="0.35">
      <c r="B509" s="4"/>
      <c r="C509" s="354"/>
      <c r="D509" s="135"/>
      <c r="E509" s="367"/>
      <c r="F509" s="367"/>
      <c r="G509" s="365"/>
      <c r="H509" s="367"/>
      <c r="I509" s="367"/>
      <c r="J509" s="367"/>
      <c r="K509" s="361"/>
      <c r="L509" s="364"/>
      <c r="M509" s="364"/>
      <c r="N509" s="364"/>
      <c r="O509" s="362"/>
      <c r="P509" s="4"/>
      <c r="R509" s="4"/>
      <c r="S509" s="4"/>
      <c r="T509" s="4"/>
      <c r="U509" s="4"/>
      <c r="V509" s="4"/>
      <c r="X509" s="3"/>
      <c r="Y509" s="3" t="s">
        <v>42</v>
      </c>
      <c r="Z509" s="3"/>
      <c r="AA509" s="4"/>
      <c r="AB509" s="4"/>
      <c r="AC509" s="4"/>
      <c r="AD509" s="4"/>
      <c r="AE509" s="4"/>
    </row>
    <row r="510" spans="1:33" x14ac:dyDescent="0.3">
      <c r="B510" s="4"/>
      <c r="D510" s="135"/>
      <c r="E510" s="367"/>
      <c r="F510" s="367"/>
      <c r="G510" s="366"/>
      <c r="H510" s="150"/>
      <c r="I510" s="150"/>
      <c r="J510" s="24"/>
      <c r="O510" s="4"/>
      <c r="P510" s="4"/>
      <c r="R510" s="4"/>
      <c r="S510" s="4"/>
      <c r="T510" s="4"/>
      <c r="U510" s="4"/>
      <c r="V510" s="4"/>
      <c r="W510" s="4"/>
      <c r="X510" s="4"/>
      <c r="Y510" s="4"/>
      <c r="Z510" s="4"/>
      <c r="AA510" s="406" t="s">
        <v>40</v>
      </c>
      <c r="AB510" s="406"/>
      <c r="AC510" s="406" t="s">
        <v>41</v>
      </c>
      <c r="AD510" s="406"/>
      <c r="AE510" s="406"/>
      <c r="AF510" s="406"/>
      <c r="AG510" s="406"/>
    </row>
    <row r="511" spans="1:33" ht="14.4" customHeight="1" thickBot="1" x14ac:dyDescent="0.35">
      <c r="B511" s="4"/>
      <c r="C511" s="18">
        <f>C167</f>
        <v>0</v>
      </c>
      <c r="D511" s="229" t="str">
        <f>IF($C511=0," ",VLOOKUP($C511,[1]Inschr!$B$1:$K$65536,3,FALSE))</f>
        <v xml:space="preserve"> </v>
      </c>
      <c r="E511" s="368"/>
      <c r="F511" s="368"/>
      <c r="G511" s="25"/>
      <c r="H511" s="25"/>
      <c r="I511" s="25"/>
      <c r="O511" s="4"/>
      <c r="P511" s="4"/>
      <c r="R511" s="4"/>
      <c r="S511" s="4"/>
      <c r="T511" s="240" t="s">
        <v>4</v>
      </c>
      <c r="U511" s="4"/>
      <c r="V511" s="4"/>
      <c r="W511" s="367"/>
      <c r="X511" s="367"/>
      <c r="Y511" s="367"/>
      <c r="Z511" s="367"/>
      <c r="AB511" s="4"/>
      <c r="AC511" s="4"/>
      <c r="AD511" s="4"/>
      <c r="AE511" s="4"/>
    </row>
    <row r="512" spans="1:33" x14ac:dyDescent="0.3">
      <c r="B512" s="4"/>
      <c r="D512" s="135"/>
      <c r="E512" s="368"/>
      <c r="F512" s="368"/>
      <c r="G512" s="25"/>
      <c r="H512" s="25"/>
      <c r="I512" s="25"/>
      <c r="O512" s="4"/>
      <c r="P512" s="4"/>
      <c r="R512" s="4"/>
      <c r="S512" s="4"/>
      <c r="T512" s="355" t="str">
        <f>IF(AC15=0,"",AC15)</f>
        <v/>
      </c>
      <c r="U512" s="356"/>
      <c r="V512" s="4"/>
      <c r="W512" s="367"/>
      <c r="X512" s="367"/>
      <c r="Y512" s="367"/>
      <c r="Z512" s="367"/>
      <c r="AA512" s="359" t="str">
        <f>IF(IF(W511&gt;W513,1,0)+IF(X511&gt;X513,1,0)+IF(Y511&gt;Y513,1,0)=IF(W513&gt;W511,1,0)+IF(X513&gt;X511,1,0)+IF(Y513&gt;Y511,1,0)," ",IF(IF(W511&gt;W513,1,0)+IF(X511&gt;X513,1,0)+IF(Y511&gt;Y513,1,0)&gt;IF(W513&gt;W511,1,0)+IF(X513&gt;X511,1,0)+IF(Y513&gt;Y511,1,0),V504,V520))</f>
        <v xml:space="preserve"> </v>
      </c>
      <c r="AB512" s="360"/>
      <c r="AC512" s="359" t="str">
        <f>IF(AA512=" "," ",VLOOKUP(AA512,[1]Inschr!$B$1:$K$65536,3,FALSE))</f>
        <v xml:space="preserve"> </v>
      </c>
      <c r="AD512" s="363"/>
      <c r="AE512" s="363"/>
      <c r="AF512" s="363"/>
      <c r="AG512" s="360"/>
    </row>
    <row r="513" spans="2:34" ht="13.8" thickBot="1" x14ac:dyDescent="0.35">
      <c r="B513" s="4"/>
      <c r="D513" s="135"/>
      <c r="E513" s="368"/>
      <c r="F513" s="368"/>
      <c r="G513" s="25"/>
      <c r="H513" s="25"/>
      <c r="I513" s="25"/>
      <c r="O513" s="4"/>
      <c r="P513" s="4"/>
      <c r="R513" s="4"/>
      <c r="S513" s="4"/>
      <c r="T513" s="357"/>
      <c r="U513" s="358"/>
      <c r="V513" s="4"/>
      <c r="W513" s="367"/>
      <c r="X513" s="367"/>
      <c r="Y513" s="367"/>
      <c r="Z513" s="367"/>
      <c r="AA513" s="361"/>
      <c r="AB513" s="362"/>
      <c r="AC513" s="361"/>
      <c r="AD513" s="364"/>
      <c r="AE513" s="364"/>
      <c r="AF513" s="364"/>
      <c r="AG513" s="362"/>
    </row>
    <row r="514" spans="2:34" x14ac:dyDescent="0.3">
      <c r="B514" s="4"/>
      <c r="C514" s="18">
        <f>C193</f>
        <v>0</v>
      </c>
      <c r="D514" s="229" t="str">
        <f>IF($C514=0," ",VLOOKUP($C514,[1]Inschr!$B$1:$K$65536,3,FALSE))</f>
        <v xml:space="preserve"> </v>
      </c>
      <c r="E514" s="368"/>
      <c r="F514" s="368"/>
      <c r="G514" s="25"/>
      <c r="H514" s="25"/>
      <c r="I514" s="25"/>
      <c r="O514" s="4"/>
      <c r="P514" s="4"/>
      <c r="R514" s="4"/>
      <c r="S514" s="4"/>
      <c r="T514" s="4"/>
      <c r="U514" s="4"/>
      <c r="V514" s="4"/>
      <c r="W514" s="367"/>
      <c r="X514" s="367"/>
      <c r="Y514" s="367"/>
      <c r="Z514" s="367"/>
      <c r="AA514" s="4"/>
      <c r="AB514" s="4"/>
      <c r="AC514" s="4"/>
      <c r="AD514" s="210"/>
      <c r="AE514" s="4"/>
    </row>
    <row r="515" spans="2:34" ht="13.8" thickBot="1" x14ac:dyDescent="0.35">
      <c r="B515" s="4"/>
      <c r="C515" s="240" t="s">
        <v>4</v>
      </c>
      <c r="D515" s="135"/>
      <c r="E515" s="367"/>
      <c r="F515" s="367"/>
      <c r="G515" s="365"/>
      <c r="H515" s="150"/>
      <c r="I515" s="150"/>
      <c r="J515" s="150"/>
      <c r="O515" s="4"/>
      <c r="P515" s="4"/>
      <c r="R515" s="4"/>
      <c r="S515" s="4"/>
      <c r="T515" s="4"/>
      <c r="U515" s="4"/>
      <c r="V515" s="4"/>
      <c r="W515" s="4"/>
      <c r="X515" s="4"/>
      <c r="Y515" s="4"/>
      <c r="AA515" s="4"/>
      <c r="AB515" s="4"/>
      <c r="AC515" s="4"/>
      <c r="AD515" s="4"/>
      <c r="AE515" s="4"/>
    </row>
    <row r="516" spans="2:34" ht="14.4" customHeight="1" x14ac:dyDescent="0.3">
      <c r="B516" s="4"/>
      <c r="C516" s="353" t="str">
        <f>IF(T21=0,"",T21)</f>
        <v/>
      </c>
      <c r="D516" s="135"/>
      <c r="E516" s="367"/>
      <c r="F516" s="367"/>
      <c r="G516" s="366"/>
      <c r="H516" s="367" t="str">
        <f>IF(IF(E515&gt;E517,1,0)+IF(F515&gt;F517,1,0)+IF(G515&gt;G517,1,0)=IF(E517&gt;E515,1,0)+IF(F517&gt;F515,1,0)+IF(G517&gt;G515,1,0)," ",IF(IF(E515&gt;E517,1,0)+IF(F515&gt;F517,1,0)+IF(G515&gt;G517,1,0)&gt;IF(E517&gt;E515,1,0)+IF(F517&gt;F515,1,0)+IF(G517&gt;G515,1,0),C514,C519))</f>
        <v xml:space="preserve"> </v>
      </c>
      <c r="I516" s="367"/>
      <c r="J516" s="367"/>
      <c r="K516" s="359" t="str">
        <f>IF(H516=" "," ",VLOOKUP(H516,[1]Inschr!$B$1:$K$65536,3,FALSE))</f>
        <v xml:space="preserve"> </v>
      </c>
      <c r="L516" s="363"/>
      <c r="M516" s="363"/>
      <c r="N516" s="363"/>
      <c r="O516" s="360"/>
      <c r="P516" s="4"/>
      <c r="R516" s="4"/>
      <c r="S516" s="4"/>
      <c r="T516" s="4"/>
      <c r="U516" s="4"/>
      <c r="V516" s="4"/>
      <c r="W516" s="4"/>
      <c r="X516" s="4"/>
      <c r="Y516" s="4"/>
      <c r="AA516" s="4"/>
      <c r="AB516" s="4"/>
      <c r="AC516" s="4"/>
      <c r="AD516" s="4"/>
      <c r="AE516" s="4"/>
    </row>
    <row r="517" spans="2:34" ht="13.8" thickBot="1" x14ac:dyDescent="0.35">
      <c r="B517" s="4"/>
      <c r="C517" s="354"/>
      <c r="D517" s="135"/>
      <c r="E517" s="367"/>
      <c r="F517" s="367"/>
      <c r="G517" s="365"/>
      <c r="H517" s="367"/>
      <c r="I517" s="367"/>
      <c r="J517" s="367"/>
      <c r="K517" s="361"/>
      <c r="L517" s="364"/>
      <c r="M517" s="364"/>
      <c r="N517" s="364"/>
      <c r="O517" s="362"/>
      <c r="P517" s="4"/>
      <c r="R517" s="4"/>
      <c r="S517" s="4"/>
      <c r="T517" s="4"/>
      <c r="U517" s="4"/>
      <c r="V517" s="4"/>
      <c r="W517" s="4"/>
      <c r="X517" s="4"/>
      <c r="Y517" s="4"/>
      <c r="AA517" s="4"/>
      <c r="AB517" s="4"/>
      <c r="AC517" s="4"/>
      <c r="AD517" s="4"/>
      <c r="AE517" s="4"/>
    </row>
    <row r="518" spans="2:34" x14ac:dyDescent="0.3">
      <c r="B518" s="4"/>
      <c r="D518" s="135"/>
      <c r="E518" s="367"/>
      <c r="F518" s="367"/>
      <c r="G518" s="366"/>
      <c r="H518" s="150"/>
      <c r="I518" s="150"/>
      <c r="J518" s="24"/>
      <c r="O518" s="4"/>
      <c r="P518" s="230"/>
      <c r="R518" s="4"/>
      <c r="S518" s="4"/>
      <c r="T518" s="4"/>
      <c r="U518" s="4"/>
      <c r="V518" s="4"/>
      <c r="W518" s="4"/>
      <c r="X518" s="4"/>
      <c r="Y518" s="4"/>
      <c r="AA518" s="4"/>
      <c r="AB518" s="4"/>
      <c r="AC518" s="4"/>
      <c r="AD518" s="4"/>
      <c r="AE518" s="4"/>
    </row>
    <row r="519" spans="2:34" ht="14.4" customHeight="1" thickBot="1" x14ac:dyDescent="0.35">
      <c r="B519" s="4"/>
      <c r="C519" s="18">
        <f>C219</f>
        <v>0</v>
      </c>
      <c r="D519" s="229" t="str">
        <f>IF($C519=0," ",VLOOKUP($C519,[1]Inschr!$B$1:$K$65536,3,FALSE))</f>
        <v xml:space="preserve"> </v>
      </c>
      <c r="E519" s="368"/>
      <c r="F519" s="368"/>
      <c r="G519" s="25"/>
      <c r="H519" s="25"/>
      <c r="I519" s="25"/>
      <c r="L519" s="240" t="s">
        <v>4</v>
      </c>
      <c r="O519" s="4"/>
      <c r="P519" s="359"/>
      <c r="Q519" s="360"/>
      <c r="R519" s="359"/>
      <c r="S519" s="360"/>
      <c r="T519" s="359"/>
      <c r="U519" s="360"/>
      <c r="V519" s="4"/>
      <c r="W519" s="4"/>
      <c r="X519" s="4"/>
      <c r="Y519" s="218"/>
      <c r="AA519" s="4"/>
      <c r="AB519" s="4"/>
      <c r="AC519" s="4"/>
      <c r="AD519" s="4"/>
      <c r="AE519" s="4"/>
    </row>
    <row r="520" spans="2:34" x14ac:dyDescent="0.3">
      <c r="B520" s="4"/>
      <c r="D520" s="135"/>
      <c r="E520" s="368"/>
      <c r="F520" s="368"/>
      <c r="G520" s="25"/>
      <c r="H520" s="25"/>
      <c r="I520" s="25"/>
      <c r="L520" s="353" t="str">
        <f>IF(X29=0,"",X29)</f>
        <v/>
      </c>
      <c r="O520" s="4"/>
      <c r="P520" s="361"/>
      <c r="Q520" s="362"/>
      <c r="R520" s="361"/>
      <c r="S520" s="362"/>
      <c r="T520" s="361"/>
      <c r="U520" s="362"/>
      <c r="V520" s="359" t="str">
        <f>IF(IF(P519&gt;P521,1,0)+IF(R519&gt;R521,1,0)+IF(T519&gt;T521,1,0)=IF(P521&gt;P519,1,0)+IF(R521&gt;R519,1,0)+IF(T521&gt;T519,1,0)," ",IF(IF(P519&gt;P521,1,0)+IF(R519&gt;R521,1,0)+IF(T519&gt;T521,1,0)&gt;IF(P521&gt;P519,1,0)+IF(R521&gt;R519,1,0)+IF(T521&gt;T519,1,0),H516,H524))</f>
        <v xml:space="preserve"> </v>
      </c>
      <c r="W520" s="363"/>
      <c r="X520" s="359" t="str">
        <f>IF(V520=" "," ",VLOOKUP(V520,[1]Inschr!$B$1:$K$65536,3,FALSE))</f>
        <v xml:space="preserve"> </v>
      </c>
      <c r="Y520" s="363"/>
      <c r="Z520" s="363"/>
      <c r="AA520" s="363"/>
      <c r="AB520" s="360"/>
      <c r="AC520" s="4"/>
      <c r="AD520" s="4"/>
      <c r="AE520" s="4"/>
    </row>
    <row r="521" spans="2:34" ht="13.8" thickBot="1" x14ac:dyDescent="0.35">
      <c r="B521" s="4"/>
      <c r="D521" s="135"/>
      <c r="E521" s="368"/>
      <c r="F521" s="368"/>
      <c r="G521" s="25"/>
      <c r="H521" s="25"/>
      <c r="I521" s="25"/>
      <c r="L521" s="354"/>
      <c r="O521" s="4"/>
      <c r="P521" s="359"/>
      <c r="Q521" s="360"/>
      <c r="R521" s="359"/>
      <c r="S521" s="360"/>
      <c r="T521" s="359"/>
      <c r="U521" s="360"/>
      <c r="V521" s="361"/>
      <c r="W521" s="364"/>
      <c r="X521" s="361"/>
      <c r="Y521" s="364"/>
      <c r="Z521" s="364"/>
      <c r="AA521" s="364"/>
      <c r="AB521" s="362"/>
      <c r="AC521" s="4"/>
      <c r="AD521" s="4"/>
      <c r="AE521" s="4"/>
    </row>
    <row r="522" spans="2:34" x14ac:dyDescent="0.3">
      <c r="B522" s="4"/>
      <c r="C522" s="18">
        <f>C245</f>
        <v>0</v>
      </c>
      <c r="D522" s="229" t="str">
        <f>IF($C522=0," ",VLOOKUP($C522,[1]Inschr!$B$1:$K$65536,3,FALSE))</f>
        <v xml:space="preserve"> </v>
      </c>
      <c r="E522" s="368"/>
      <c r="F522" s="368"/>
      <c r="G522" s="25"/>
      <c r="H522" s="25"/>
      <c r="I522" s="25"/>
      <c r="O522" s="4"/>
      <c r="P522" s="361"/>
      <c r="Q522" s="362"/>
      <c r="R522" s="361"/>
      <c r="S522" s="362"/>
      <c r="T522" s="361"/>
      <c r="U522" s="362"/>
      <c r="V522" s="4"/>
      <c r="W522" s="4"/>
      <c r="X522" s="4"/>
      <c r="Y522" s="4"/>
      <c r="AA522" s="4"/>
      <c r="AB522" s="4"/>
      <c r="AC522" s="4"/>
      <c r="AD522" s="4"/>
      <c r="AE522" s="4"/>
    </row>
    <row r="523" spans="2:34" ht="13.8" thickBot="1" x14ac:dyDescent="0.35">
      <c r="B523" s="4"/>
      <c r="C523" s="240" t="s">
        <v>4</v>
      </c>
      <c r="D523" s="135"/>
      <c r="E523" s="367"/>
      <c r="F523" s="367"/>
      <c r="G523" s="365"/>
      <c r="H523" s="150"/>
      <c r="I523" s="150"/>
      <c r="J523" s="150"/>
      <c r="O523" s="4"/>
      <c r="P523" s="230"/>
      <c r="R523" s="4"/>
      <c r="S523" s="4"/>
      <c r="T523" s="4"/>
      <c r="U523" s="4"/>
      <c r="V523" s="4"/>
      <c r="W523" s="4"/>
      <c r="X523" s="4"/>
      <c r="Y523" s="4"/>
      <c r="AA523" s="4"/>
      <c r="AB523" s="4"/>
      <c r="AC523" s="4"/>
      <c r="AD523" s="4"/>
      <c r="AE523" s="4"/>
    </row>
    <row r="524" spans="2:34" ht="14.4" customHeight="1" x14ac:dyDescent="0.3">
      <c r="B524" s="4"/>
      <c r="C524" s="353" t="str">
        <f>IF(T31=0,"",T31)</f>
        <v/>
      </c>
      <c r="D524" s="135"/>
      <c r="E524" s="367"/>
      <c r="F524" s="367"/>
      <c r="G524" s="366"/>
      <c r="H524" s="367" t="str">
        <f>IF(IF(E523&gt;E525,1,0)+IF(F523&gt;F525,1,0)+IF(G523&gt;G525,1,0)=IF(E525&gt;E523,1,0)+IF(F525&gt;F523,1,0)+IF(G525&gt;G523,1,0)," ",IF(IF(E523&gt;E525,1,0)+IF(F523&gt;F525,1,0)+IF(G523&gt;G525,1,0)&gt;IF(E525&gt;E523,1,0)+IF(F525&gt;F523,1,0)+IF(G525&gt;G523,1,0),C522,C527))</f>
        <v xml:space="preserve"> </v>
      </c>
      <c r="I524" s="367"/>
      <c r="J524" s="367"/>
      <c r="K524" s="359" t="str">
        <f>IF(H524=" "," ",VLOOKUP(H524,[1]Inschr!$B$1:$K$65536,3,FALSE))</f>
        <v xml:space="preserve"> </v>
      </c>
      <c r="L524" s="363"/>
      <c r="M524" s="363"/>
      <c r="N524" s="363"/>
      <c r="O524" s="360"/>
      <c r="P524" s="4"/>
      <c r="R524" s="4"/>
      <c r="S524" s="4"/>
      <c r="T524" s="4"/>
      <c r="U524" s="4"/>
      <c r="V524" s="4"/>
      <c r="W524" s="4"/>
      <c r="X524" s="4"/>
      <c r="Y524" s="4"/>
      <c r="AA524" s="4"/>
      <c r="AB524" s="4"/>
      <c r="AC524" s="4"/>
      <c r="AD524" s="4"/>
      <c r="AE524" s="4"/>
    </row>
    <row r="525" spans="2:34" ht="13.8" thickBot="1" x14ac:dyDescent="0.35">
      <c r="B525" s="4"/>
      <c r="C525" s="354"/>
      <c r="D525" s="135"/>
      <c r="E525" s="367"/>
      <c r="F525" s="367"/>
      <c r="G525" s="365"/>
      <c r="H525" s="367"/>
      <c r="I525" s="367"/>
      <c r="J525" s="367"/>
      <c r="K525" s="361"/>
      <c r="L525" s="364"/>
      <c r="M525" s="364"/>
      <c r="N525" s="364"/>
      <c r="O525" s="362"/>
      <c r="P525" s="4"/>
      <c r="R525" s="4"/>
      <c r="S525" s="4"/>
      <c r="T525" s="4"/>
      <c r="U525" s="4"/>
      <c r="V525" s="4"/>
      <c r="W525" s="4"/>
      <c r="X525" s="4"/>
      <c r="Y525" s="4"/>
      <c r="AA525" s="4"/>
      <c r="AB525" s="4"/>
      <c r="AC525" s="4"/>
      <c r="AD525" s="4"/>
      <c r="AE525" s="4"/>
    </row>
    <row r="526" spans="2:34" x14ac:dyDescent="0.3">
      <c r="B526" s="4"/>
      <c r="D526" s="135"/>
      <c r="E526" s="367"/>
      <c r="F526" s="367"/>
      <c r="G526" s="366"/>
      <c r="H526" s="150"/>
      <c r="I526" s="150"/>
      <c r="J526" s="24"/>
      <c r="O526" s="4"/>
      <c r="P526" s="4"/>
      <c r="R526" s="4"/>
      <c r="S526" s="4"/>
      <c r="T526" s="4"/>
      <c r="U526" s="4"/>
      <c r="V526" s="4"/>
      <c r="W526" s="4"/>
      <c r="X526" s="4"/>
      <c r="Y526" s="4"/>
      <c r="AA526" s="4"/>
      <c r="AB526" s="4"/>
      <c r="AC526" s="4"/>
      <c r="AD526" s="4"/>
      <c r="AE526" s="4"/>
    </row>
    <row r="527" spans="2:34" x14ac:dyDescent="0.3">
      <c r="B527" s="4"/>
      <c r="C527" s="18">
        <f>C271</f>
        <v>0</v>
      </c>
      <c r="D527" s="229" t="str">
        <f>IF($C527=0," ",VLOOKUP($C527,[1]Inschr!$B$1:$K$65536,3,FALSE))</f>
        <v xml:space="preserve"> </v>
      </c>
      <c r="E527" s="232"/>
      <c r="F527" s="232"/>
      <c r="G527" s="25"/>
      <c r="H527" s="25"/>
      <c r="I527" s="25"/>
      <c r="O527" s="4"/>
      <c r="P527" s="4"/>
      <c r="R527" s="4"/>
      <c r="S527" s="4"/>
      <c r="T527" s="4"/>
      <c r="U527" s="4"/>
      <c r="V527" s="4"/>
      <c r="W527" s="4"/>
      <c r="X527" s="4"/>
      <c r="Y527" s="4"/>
      <c r="AA527" s="4"/>
      <c r="AB527" s="4"/>
      <c r="AC527" s="4"/>
      <c r="AD527" s="4"/>
      <c r="AE527" s="4"/>
    </row>
    <row r="528" spans="2:34" ht="14.4" customHeight="1" thickBot="1" x14ac:dyDescent="0.35">
      <c r="B528" s="4"/>
      <c r="C528" s="136"/>
      <c r="D528" s="136"/>
      <c r="E528" s="136"/>
      <c r="F528" s="136"/>
      <c r="G528" s="132"/>
      <c r="H528" s="132"/>
      <c r="I528" s="132"/>
      <c r="J528" s="136"/>
      <c r="O528" s="4"/>
      <c r="P528" s="4"/>
      <c r="R528" s="4"/>
      <c r="S528" s="4"/>
      <c r="T528" s="4"/>
      <c r="U528" s="4"/>
      <c r="V528" s="4"/>
      <c r="W528" s="4"/>
      <c r="X528" s="240" t="s">
        <v>4</v>
      </c>
      <c r="Y528" s="4"/>
      <c r="Z528" s="367"/>
      <c r="AA528" s="367"/>
      <c r="AB528" s="367"/>
      <c r="AC528" s="367"/>
      <c r="AD528" s="4"/>
      <c r="AE528" s="407" t="s">
        <v>50</v>
      </c>
      <c r="AF528" s="407"/>
      <c r="AG528" s="407"/>
      <c r="AH528" s="407"/>
    </row>
    <row r="529" spans="2:35" ht="14.4" customHeight="1" x14ac:dyDescent="0.3">
      <c r="B529" s="4"/>
      <c r="C529" s="18">
        <f>C298</f>
        <v>0</v>
      </c>
      <c r="D529" s="229" t="str">
        <f>IF($C529=0," ",VLOOKUP($C529,[1]Inschr!$B$1:$K$65536,3,FALSE))</f>
        <v xml:space="preserve"> </v>
      </c>
      <c r="E529" s="373" t="s">
        <v>42</v>
      </c>
      <c r="F529" s="374"/>
      <c r="G529" s="374"/>
      <c r="H529" s="406" t="s">
        <v>40</v>
      </c>
      <c r="I529" s="406"/>
      <c r="J529" s="406"/>
      <c r="L529" s="4" t="s">
        <v>41</v>
      </c>
      <c r="O529" s="4"/>
      <c r="P529" s="4"/>
      <c r="R529" s="4"/>
      <c r="S529" s="4"/>
      <c r="T529" s="4"/>
      <c r="U529" s="4"/>
      <c r="V529" s="4"/>
      <c r="W529" s="4"/>
      <c r="X529" s="353" t="str">
        <f>IF(AI33=0,"",AI33)</f>
        <v/>
      </c>
      <c r="Y529" s="4"/>
      <c r="Z529" s="367"/>
      <c r="AA529" s="367"/>
      <c r="AB529" s="367"/>
      <c r="AC529" s="367"/>
      <c r="AD529" s="369" t="str">
        <f>IF(IF(Z528&gt;Z530,1,0)+IF(AB528&gt;AB530,1,0)+IF(AC528&gt;AC530,1,0)=IF(Z530&gt;Z528,1,0)+IF(AB530&gt;AB528,1,0)+IF(AC530&gt;AC528,1,0)," ",IF(IF(Z528&gt;Z530,1,0)+IF(AB528&gt;AB530,1,0)+IF(AC528&gt;AC530,1,0)&gt;IF(Z530&gt;Z528,1,0)+IF(AB530&gt;AB528,1,0)+IF(AC530&gt;AC528,1,0),AA512,AA543))</f>
        <v xml:space="preserve"> </v>
      </c>
      <c r="AE529" s="369"/>
      <c r="AF529" s="369" t="str">
        <f>IF(AD529=" "," ",VLOOKUP(AD529,[1]Inschr!$B$1:$K$65536,3,FALSE))</f>
        <v xml:space="preserve"> </v>
      </c>
      <c r="AG529" s="369"/>
      <c r="AH529" s="369"/>
      <c r="AI529" s="369"/>
    </row>
    <row r="530" spans="2:35" ht="13.8" thickBot="1" x14ac:dyDescent="0.35">
      <c r="B530" s="4"/>
      <c r="C530" s="240" t="s">
        <v>4</v>
      </c>
      <c r="D530" s="135"/>
      <c r="E530" s="367"/>
      <c r="F530" s="367"/>
      <c r="G530" s="365"/>
      <c r="H530" s="150"/>
      <c r="I530" s="150"/>
      <c r="J530" s="150"/>
      <c r="O530" s="4"/>
      <c r="P530" s="4"/>
      <c r="R530" s="4"/>
      <c r="S530" s="4"/>
      <c r="T530" s="4"/>
      <c r="U530" s="4"/>
      <c r="V530" s="4"/>
      <c r="W530" s="4"/>
      <c r="X530" s="354"/>
      <c r="Y530" s="4"/>
      <c r="Z530" s="404"/>
      <c r="AA530" s="404"/>
      <c r="AB530" s="367"/>
      <c r="AC530" s="367"/>
      <c r="AD530" s="370"/>
      <c r="AE530" s="370"/>
      <c r="AF530" s="370"/>
      <c r="AG530" s="370"/>
      <c r="AH530" s="370"/>
      <c r="AI530" s="370"/>
    </row>
    <row r="531" spans="2:35" ht="14.4" customHeight="1" x14ac:dyDescent="0.3">
      <c r="B531" s="4"/>
      <c r="C531" s="353" t="str">
        <f>IF(T37=0,"",T37)</f>
        <v/>
      </c>
      <c r="D531" s="135"/>
      <c r="E531" s="367"/>
      <c r="F531" s="367"/>
      <c r="G531" s="366"/>
      <c r="H531" s="367" t="str">
        <f>IF(IF(E530&gt;E532,1,0)+IF(F530&gt;F532,1,0)+IF(G530&gt;G532,1,0)=IF(E532&gt;E530,1,0)+IF(F532&gt;F530,1,0)+IF(G532&gt;G530,1,0)," ",IF(IF(E530&gt;E532,1,0)+IF(F530&gt;F532,1,0)+IF(G530&gt;G532,1,0)&gt;IF(E532&gt;E530,1,0)+IF(F532&gt;F530,1,0)+IF(G532&gt;G530,1,0),C529,C534))</f>
        <v xml:space="preserve"> </v>
      </c>
      <c r="I531" s="367"/>
      <c r="J531" s="367"/>
      <c r="K531" s="359" t="str">
        <f>IF(H531=" "," ",VLOOKUP(H531,[1]Inschr!$B$1:$K$65536,3,FALSE))</f>
        <v xml:space="preserve"> </v>
      </c>
      <c r="L531" s="363"/>
      <c r="M531" s="363"/>
      <c r="N531" s="363"/>
      <c r="O531" s="360"/>
      <c r="P531" s="4"/>
      <c r="R531" s="4"/>
      <c r="S531" s="4"/>
      <c r="T531" s="4"/>
      <c r="U531" s="4"/>
      <c r="V531" s="4"/>
      <c r="W531" s="4"/>
      <c r="X531" s="4"/>
      <c r="Y531" s="4"/>
      <c r="Z531" s="404"/>
      <c r="AA531" s="404"/>
      <c r="AB531" s="367"/>
      <c r="AC531" s="367"/>
      <c r="AD531" s="4"/>
      <c r="AE531" s="4"/>
    </row>
    <row r="532" spans="2:35" ht="14.4" customHeight="1" thickBot="1" x14ac:dyDescent="0.35">
      <c r="B532" s="4"/>
      <c r="C532" s="354"/>
      <c r="D532" s="135"/>
      <c r="E532" s="367"/>
      <c r="F532" s="367"/>
      <c r="G532" s="365"/>
      <c r="H532" s="367"/>
      <c r="I532" s="367"/>
      <c r="J532" s="367"/>
      <c r="K532" s="361"/>
      <c r="L532" s="364"/>
      <c r="M532" s="364"/>
      <c r="N532" s="364"/>
      <c r="O532" s="362"/>
      <c r="P532" s="443" t="s">
        <v>42</v>
      </c>
      <c r="Q532" s="444"/>
      <c r="R532" s="444"/>
      <c r="S532" s="444"/>
      <c r="T532" s="444"/>
      <c r="U532" s="444"/>
      <c r="V532" s="4"/>
      <c r="W532" s="4"/>
      <c r="X532" s="4"/>
      <c r="Y532" s="4"/>
      <c r="AA532" s="4"/>
      <c r="AB532" s="4"/>
      <c r="AC532" s="4"/>
      <c r="AD532" s="4"/>
      <c r="AE532" s="4"/>
    </row>
    <row r="533" spans="2:35" ht="14.4" customHeight="1" x14ac:dyDescent="0.3">
      <c r="B533" s="4"/>
      <c r="D533" s="135"/>
      <c r="E533" s="367"/>
      <c r="F533" s="367"/>
      <c r="G533" s="366"/>
      <c r="H533" s="150"/>
      <c r="I533" s="150"/>
      <c r="J533" s="24"/>
      <c r="O533" s="4"/>
      <c r="P533" s="230"/>
      <c r="Q533" s="4"/>
      <c r="S533" s="4"/>
      <c r="T533" s="4"/>
      <c r="U533" s="4"/>
      <c r="V533" s="406" t="s">
        <v>40</v>
      </c>
      <c r="W533" s="406"/>
      <c r="X533" s="406" t="s">
        <v>41</v>
      </c>
      <c r="Y533" s="406"/>
      <c r="Z533" s="406"/>
      <c r="AA533" s="406"/>
      <c r="AB533" s="406"/>
      <c r="AC533" s="4"/>
      <c r="AD533" s="4"/>
      <c r="AE533" s="4"/>
    </row>
    <row r="534" spans="2:35" ht="14.4" customHeight="1" thickBot="1" x14ac:dyDescent="0.35">
      <c r="B534" s="4"/>
      <c r="C534" s="18">
        <f>C324</f>
        <v>0</v>
      </c>
      <c r="D534" s="229" t="str">
        <f>IF($C534=0," ",VLOOKUP($C534,[1]Inschr!$B$1:$K$65536,3,FALSE))</f>
        <v xml:space="preserve"> </v>
      </c>
      <c r="E534" s="368"/>
      <c r="F534" s="368"/>
      <c r="G534" s="25"/>
      <c r="H534" s="25"/>
      <c r="I534" s="25"/>
      <c r="L534" s="240" t="s">
        <v>4</v>
      </c>
      <c r="O534" s="4"/>
      <c r="P534" s="359"/>
      <c r="Q534" s="360"/>
      <c r="R534" s="359"/>
      <c r="S534" s="360"/>
      <c r="T534" s="359"/>
      <c r="U534" s="360"/>
      <c r="V534" s="4"/>
      <c r="W534" s="4"/>
      <c r="X534" s="4"/>
      <c r="Y534" s="4"/>
      <c r="AA534" s="4"/>
      <c r="AB534" s="4"/>
      <c r="AC534" s="4"/>
      <c r="AD534" s="4"/>
      <c r="AE534" s="4"/>
    </row>
    <row r="535" spans="2:35" x14ac:dyDescent="0.3">
      <c r="B535" s="4"/>
      <c r="D535" s="135"/>
      <c r="E535" s="368"/>
      <c r="F535" s="368"/>
      <c r="G535" s="25"/>
      <c r="H535" s="25"/>
      <c r="I535" s="25"/>
      <c r="L535" s="353" t="str">
        <f>IF(X39=0,"",X39)</f>
        <v/>
      </c>
      <c r="O535" s="4"/>
      <c r="P535" s="361"/>
      <c r="Q535" s="362"/>
      <c r="R535" s="361"/>
      <c r="S535" s="362"/>
      <c r="T535" s="361"/>
      <c r="U535" s="362"/>
      <c r="V535" s="359" t="str">
        <f>IF(IF(P534&gt;P536,1,0)+IF(R534&gt;R536,1,0)+IF(T534&gt;T536,1,0)=IF(P536&gt;P534,1,0)+IF(R536&gt;R534,1,0)+IF(T536&gt;T534,1,0)," ",IF(IF(P534&gt;P536,1,0)+IF(R534&gt;R536,1,0)+IF(T534&gt;T536,1,0)&gt;IF(P536&gt;P534,1,0)+IF(R536&gt;R534,1,0)+IF(T536&gt;T534,1,0),H531,H539))</f>
        <v xml:space="preserve"> </v>
      </c>
      <c r="W535" s="363"/>
      <c r="X535" s="359" t="str">
        <f>IF(V535=" "," ",VLOOKUP(V535,[1]Inschr!$B$1:$K$65536,3,FALSE))</f>
        <v xml:space="preserve"> </v>
      </c>
      <c r="Y535" s="363"/>
      <c r="Z535" s="363"/>
      <c r="AA535" s="363"/>
      <c r="AB535" s="360"/>
      <c r="AC535" s="4"/>
      <c r="AD535" s="4"/>
      <c r="AE535" s="4"/>
    </row>
    <row r="536" spans="2:35" ht="13.8" thickBot="1" x14ac:dyDescent="0.35">
      <c r="B536" s="4"/>
      <c r="D536" s="135"/>
      <c r="E536" s="368"/>
      <c r="F536" s="368"/>
      <c r="G536" s="25"/>
      <c r="H536" s="25"/>
      <c r="I536" s="25"/>
      <c r="L536" s="354"/>
      <c r="O536" s="4"/>
      <c r="P536" s="359"/>
      <c r="Q536" s="360"/>
      <c r="R536" s="359"/>
      <c r="S536" s="360"/>
      <c r="T536" s="359"/>
      <c r="U536" s="360"/>
      <c r="V536" s="361"/>
      <c r="W536" s="364"/>
      <c r="X536" s="361"/>
      <c r="Y536" s="364"/>
      <c r="Z536" s="364"/>
      <c r="AA536" s="364"/>
      <c r="AB536" s="362"/>
      <c r="AC536" s="4"/>
      <c r="AD536" s="4"/>
      <c r="AE536" s="4"/>
    </row>
    <row r="537" spans="2:35" x14ac:dyDescent="0.3">
      <c r="B537" s="4"/>
      <c r="C537" s="18">
        <f>C350</f>
        <v>0</v>
      </c>
      <c r="D537" s="229" t="str">
        <f>IF($C537=0," ",VLOOKUP($C537,[1]Inschr!$B$1:$K$65536,3,FALSE))</f>
        <v xml:space="preserve"> </v>
      </c>
      <c r="E537" s="368"/>
      <c r="F537" s="368"/>
      <c r="G537" s="25"/>
      <c r="H537" s="25"/>
      <c r="I537" s="25"/>
      <c r="O537" s="4"/>
      <c r="P537" s="361"/>
      <c r="Q537" s="362"/>
      <c r="R537" s="361"/>
      <c r="S537" s="362"/>
      <c r="T537" s="361"/>
      <c r="U537" s="362"/>
      <c r="V537" s="4"/>
      <c r="W537" s="4"/>
      <c r="X537" s="4"/>
      <c r="Y537" s="210"/>
      <c r="Z537" s="241"/>
      <c r="AA537" s="4"/>
      <c r="AB537" s="4"/>
      <c r="AC537" s="4"/>
      <c r="AD537" s="4"/>
      <c r="AE537" s="4"/>
    </row>
    <row r="538" spans="2:35" ht="13.8" thickBot="1" x14ac:dyDescent="0.35">
      <c r="B538" s="4"/>
      <c r="C538" s="240" t="s">
        <v>4</v>
      </c>
      <c r="D538" s="135"/>
      <c r="E538" s="367"/>
      <c r="F538" s="367"/>
      <c r="G538" s="365"/>
      <c r="H538" s="150"/>
      <c r="I538" s="150"/>
      <c r="J538" s="150"/>
      <c r="O538" s="4"/>
      <c r="P538" s="230"/>
      <c r="R538" s="4"/>
      <c r="S538" s="4"/>
      <c r="T538" s="4"/>
      <c r="U538" s="4"/>
      <c r="V538" s="4"/>
      <c r="W538" s="4"/>
      <c r="X538" s="4"/>
      <c r="Y538" s="4"/>
      <c r="AA538" s="4"/>
      <c r="AB538" s="4"/>
      <c r="AC538" s="4"/>
      <c r="AD538" s="4"/>
      <c r="AE538" s="4"/>
    </row>
    <row r="539" spans="2:35" ht="14.4" customHeight="1" x14ac:dyDescent="0.3">
      <c r="B539" s="4"/>
      <c r="C539" s="353" t="str">
        <f>IF(T47=0,"",T47)</f>
        <v/>
      </c>
      <c r="D539" s="135"/>
      <c r="E539" s="367"/>
      <c r="F539" s="367"/>
      <c r="G539" s="366"/>
      <c r="H539" s="367" t="str">
        <f>IF(IF(E538&gt;E540,1,0)+IF(F538&gt;F540,1,0)+IF(G538&gt;G540,1,0)=IF(E540&gt;E538,1,0)+IF(F540&gt;F538,1,0)+IF(G540&gt;G538,1,0)," ",IF(IF(E538&gt;E540,1,0)+IF(F538&gt;F540,1,0)+IF(G538&gt;G540,1,0)&gt;IF(E540&gt;E538,1,0)+IF(F540&gt;F538,1,0)+IF(G540&gt;G538,1,0),C537,C542))</f>
        <v xml:space="preserve"> </v>
      </c>
      <c r="I539" s="367"/>
      <c r="J539" s="367"/>
      <c r="K539" s="359" t="str">
        <f>IF(H539=" "," ",VLOOKUP(H539,[1]Inschr!$B$1:$K$65536,3,FALSE))</f>
        <v xml:space="preserve"> </v>
      </c>
      <c r="L539" s="363"/>
      <c r="M539" s="363"/>
      <c r="N539" s="363"/>
      <c r="O539" s="360"/>
      <c r="P539" s="4"/>
      <c r="R539" s="4"/>
      <c r="S539" s="4"/>
      <c r="T539" s="4"/>
      <c r="U539" s="4"/>
      <c r="V539" s="4"/>
      <c r="W539" s="4"/>
      <c r="X539" s="4"/>
      <c r="Y539" s="4"/>
      <c r="AA539" s="4"/>
      <c r="AB539" s="4"/>
      <c r="AC539" s="4"/>
      <c r="AD539" s="4"/>
      <c r="AE539" s="4"/>
    </row>
    <row r="540" spans="2:35" ht="14.4" customHeight="1" thickBot="1" x14ac:dyDescent="0.35">
      <c r="B540" s="4"/>
      <c r="C540" s="354"/>
      <c r="D540" s="135"/>
      <c r="E540" s="367"/>
      <c r="F540" s="367"/>
      <c r="G540" s="365"/>
      <c r="H540" s="367"/>
      <c r="I540" s="367"/>
      <c r="J540" s="367"/>
      <c r="K540" s="361"/>
      <c r="L540" s="364"/>
      <c r="M540" s="364"/>
      <c r="N540" s="364"/>
      <c r="O540" s="362"/>
      <c r="P540" s="4"/>
      <c r="R540" s="4"/>
      <c r="S540" s="4"/>
      <c r="T540" s="4"/>
      <c r="U540" s="4"/>
      <c r="V540" s="4"/>
      <c r="W540" s="4"/>
      <c r="X540" s="4"/>
      <c r="Y540" s="405" t="s">
        <v>42</v>
      </c>
      <c r="Z540" s="405"/>
      <c r="AA540" s="4"/>
      <c r="AB540" s="4"/>
      <c r="AC540" s="4"/>
      <c r="AD540" s="4"/>
      <c r="AE540" s="4"/>
    </row>
    <row r="541" spans="2:35" x14ac:dyDescent="0.3">
      <c r="B541" s="4"/>
      <c r="D541" s="135"/>
      <c r="E541" s="367"/>
      <c r="F541" s="367"/>
      <c r="G541" s="366"/>
      <c r="H541" s="150"/>
      <c r="I541" s="150"/>
      <c r="J541" s="24"/>
      <c r="O541" s="4"/>
      <c r="P541" s="4"/>
      <c r="R541" s="4"/>
      <c r="S541" s="4"/>
      <c r="T541" s="4"/>
      <c r="U541" s="4"/>
      <c r="V541" s="4"/>
      <c r="W541" s="4"/>
      <c r="X541" s="4"/>
      <c r="Y541" s="4"/>
      <c r="AA541" s="406" t="s">
        <v>40</v>
      </c>
      <c r="AB541" s="406"/>
      <c r="AC541" s="406" t="s">
        <v>41</v>
      </c>
      <c r="AD541" s="406"/>
      <c r="AE541" s="406"/>
      <c r="AF541" s="406"/>
      <c r="AG541" s="406"/>
    </row>
    <row r="542" spans="2:35" ht="13.8" thickBot="1" x14ac:dyDescent="0.35">
      <c r="B542" s="4"/>
      <c r="C542" s="18">
        <f>C376</f>
        <v>0</v>
      </c>
      <c r="D542" s="229" t="str">
        <f>IF($C542=0," ",VLOOKUP($C542,[1]Inschr!$B$1:$K$65536,3,FALSE))</f>
        <v xml:space="preserve"> </v>
      </c>
      <c r="E542" s="368"/>
      <c r="F542" s="368"/>
      <c r="G542" s="25"/>
      <c r="H542" s="25"/>
      <c r="I542" s="25"/>
      <c r="O542" s="4"/>
      <c r="P542" s="4"/>
      <c r="R542" s="4"/>
      <c r="S542" s="4"/>
      <c r="T542" s="240" t="s">
        <v>4</v>
      </c>
      <c r="U542" s="4"/>
      <c r="V542" s="4"/>
      <c r="W542" s="367"/>
      <c r="X542" s="367"/>
      <c r="Y542" s="367"/>
      <c r="Z542" s="367"/>
      <c r="AA542" s="4"/>
      <c r="AB542" s="4"/>
      <c r="AC542" s="4"/>
      <c r="AD542" s="218"/>
      <c r="AE542" s="4"/>
    </row>
    <row r="543" spans="2:35" x14ac:dyDescent="0.3">
      <c r="B543" s="4"/>
      <c r="D543" s="135"/>
      <c r="E543" s="368"/>
      <c r="F543" s="368"/>
      <c r="G543" s="25"/>
      <c r="H543" s="25"/>
      <c r="I543" s="25"/>
      <c r="O543" s="4"/>
      <c r="P543" s="4"/>
      <c r="R543" s="4"/>
      <c r="S543" s="4"/>
      <c r="T543" s="355" t="str">
        <f>IF(AC53=0,"",AC53)</f>
        <v/>
      </c>
      <c r="U543" s="356"/>
      <c r="V543" s="4"/>
      <c r="W543" s="367"/>
      <c r="X543" s="367"/>
      <c r="Y543" s="367"/>
      <c r="Z543" s="367"/>
      <c r="AA543" s="359" t="str">
        <f>IF(IF(W542&gt;W544,1,0)+IF(X542&gt;X544,1,0)+IF(Y542&gt;Y544,1,0)=IF(W544&gt;W542,1,0)+IF(X544&gt;X542,1,0)+IF(Y544&gt;Y542,1,0)," ",IF(IF(W542&gt;W544,1,0)+IF(X542&gt;X544,1,0)+IF(Y542&gt;Y544,1,0)&gt;IF(W544&gt;W542,1,0)+IF(X544&gt;X542,1,0)+IF(Y544&gt;Y542,1,0),V535,V551))</f>
        <v xml:space="preserve"> </v>
      </c>
      <c r="AB543" s="360"/>
      <c r="AC543" s="359" t="str">
        <f>IF(AA543=" "," ",VLOOKUP(AA543,[1]Inschr!$B$1:$K$65536,3,FALSE))</f>
        <v xml:space="preserve"> </v>
      </c>
      <c r="AD543" s="363"/>
      <c r="AE543" s="363"/>
      <c r="AF543" s="363"/>
      <c r="AG543" s="360"/>
    </row>
    <row r="544" spans="2:35" ht="13.8" thickBot="1" x14ac:dyDescent="0.35">
      <c r="B544" s="4"/>
      <c r="D544" s="135"/>
      <c r="E544" s="368"/>
      <c r="F544" s="368"/>
      <c r="G544" s="25"/>
      <c r="H544" s="25"/>
      <c r="I544" s="25"/>
      <c r="O544" s="4"/>
      <c r="P544" s="4"/>
      <c r="R544" s="4"/>
      <c r="S544" s="4"/>
      <c r="T544" s="357"/>
      <c r="U544" s="358"/>
      <c r="V544" s="4"/>
      <c r="W544" s="367"/>
      <c r="X544" s="367"/>
      <c r="Y544" s="367"/>
      <c r="Z544" s="367"/>
      <c r="AA544" s="361"/>
      <c r="AB544" s="362"/>
      <c r="AC544" s="361"/>
      <c r="AD544" s="364"/>
      <c r="AE544" s="364"/>
      <c r="AF544" s="364"/>
      <c r="AG544" s="362"/>
    </row>
    <row r="545" spans="2:31" x14ac:dyDescent="0.3">
      <c r="B545" s="4"/>
      <c r="C545" s="18">
        <f>C402</f>
        <v>0</v>
      </c>
      <c r="D545" s="229" t="str">
        <f>IF($C545=0," ",VLOOKUP($C545,[1]Inschr!$B$1:$K$65536,3,FALSE))</f>
        <v xml:space="preserve"> </v>
      </c>
      <c r="E545" s="368"/>
      <c r="F545" s="368"/>
      <c r="G545" s="25"/>
      <c r="H545" s="25"/>
      <c r="I545" s="25"/>
      <c r="O545" s="4"/>
      <c r="P545" s="4"/>
      <c r="R545" s="4"/>
      <c r="S545" s="4"/>
      <c r="T545" s="4"/>
      <c r="U545" s="4"/>
      <c r="V545" s="4"/>
      <c r="W545" s="367"/>
      <c r="X545" s="367"/>
      <c r="Y545" s="367"/>
      <c r="Z545" s="367"/>
      <c r="AB545" s="4"/>
      <c r="AC545" s="4"/>
      <c r="AD545" s="4"/>
      <c r="AE545" s="4"/>
    </row>
    <row r="546" spans="2:31" ht="13.8" thickBot="1" x14ac:dyDescent="0.35">
      <c r="B546" s="4"/>
      <c r="C546" s="240" t="s">
        <v>4</v>
      </c>
      <c r="D546" s="135"/>
      <c r="E546" s="367"/>
      <c r="F546" s="367"/>
      <c r="G546" s="365"/>
      <c r="H546" s="150"/>
      <c r="I546" s="150"/>
      <c r="J546" s="150"/>
      <c r="O546" s="4"/>
      <c r="P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</row>
    <row r="547" spans="2:31" ht="14.4" customHeight="1" x14ac:dyDescent="0.3">
      <c r="B547" s="4"/>
      <c r="C547" s="353" t="str">
        <f>IF(T53=0,"",T53)</f>
        <v/>
      </c>
      <c r="D547" s="135"/>
      <c r="E547" s="367"/>
      <c r="F547" s="367"/>
      <c r="G547" s="366"/>
      <c r="H547" s="367" t="str">
        <f>IF(IF(E546&gt;E548,1,0)+IF(F546&gt;F548,1,0)+IF(G546&gt;G548,1,0)=IF(E548&gt;E546,1,0)+IF(F548&gt;F546,1,0)+IF(G548&gt;G546,1,0)," ",IF(IF(E546&gt;E548,1,0)+IF(F546&gt;F548,1,0)+IF(G546&gt;G548,1,0)&gt;IF(E548&gt;E546,1,0)+IF(F548&gt;F546,1,0)+IF(G548&gt;G546,1,0),C545,C550))</f>
        <v xml:space="preserve"> </v>
      </c>
      <c r="I547" s="367"/>
      <c r="J547" s="367"/>
      <c r="K547" s="359" t="str">
        <f>IF(H547=" "," ",VLOOKUP(H547,[1]Inschr!$B$1:$K$65536,3,FALSE))</f>
        <v xml:space="preserve"> </v>
      </c>
      <c r="L547" s="363"/>
      <c r="M547" s="363"/>
      <c r="N547" s="363"/>
      <c r="O547" s="360"/>
      <c r="P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</row>
    <row r="548" spans="2:31" ht="13.8" thickBot="1" x14ac:dyDescent="0.35">
      <c r="B548" s="4"/>
      <c r="C548" s="354"/>
      <c r="D548" s="135"/>
      <c r="E548" s="367"/>
      <c r="F548" s="367"/>
      <c r="G548" s="365"/>
      <c r="H548" s="367"/>
      <c r="I548" s="367"/>
      <c r="J548" s="367"/>
      <c r="K548" s="361"/>
      <c r="L548" s="364"/>
      <c r="M548" s="364"/>
      <c r="N548" s="364"/>
      <c r="O548" s="362"/>
      <c r="P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</row>
    <row r="549" spans="2:31" x14ac:dyDescent="0.3">
      <c r="B549" s="4"/>
      <c r="D549" s="135"/>
      <c r="E549" s="367"/>
      <c r="F549" s="367"/>
      <c r="G549" s="366"/>
      <c r="H549" s="150"/>
      <c r="I549" s="150"/>
      <c r="J549" s="24"/>
      <c r="O549" s="4"/>
      <c r="P549" s="237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</row>
    <row r="550" spans="2:31" ht="14.4" customHeight="1" thickBot="1" x14ac:dyDescent="0.35">
      <c r="B550" s="4"/>
      <c r="C550" s="18">
        <f>C428</f>
        <v>0</v>
      </c>
      <c r="D550" s="229" t="str">
        <f>IF($C550=0," ",VLOOKUP($C550,[1]Inschr!$B$1:$K$65536,3,FALSE))</f>
        <v xml:space="preserve"> </v>
      </c>
      <c r="E550" s="368"/>
      <c r="F550" s="368"/>
      <c r="G550" s="25"/>
      <c r="H550" s="25"/>
      <c r="I550" s="25"/>
      <c r="L550" s="240" t="s">
        <v>4</v>
      </c>
      <c r="O550" s="4"/>
      <c r="P550" s="359"/>
      <c r="Q550" s="360"/>
      <c r="R550" s="359"/>
      <c r="S550" s="360"/>
      <c r="T550" s="359"/>
      <c r="U550" s="360"/>
      <c r="V550" s="4"/>
      <c r="W550" s="4"/>
      <c r="X550" s="4"/>
      <c r="Y550" s="4"/>
      <c r="Z550" s="4"/>
      <c r="AA550" s="4"/>
      <c r="AB550" s="4"/>
      <c r="AC550" s="4"/>
      <c r="AD550" s="4"/>
      <c r="AE550" s="4"/>
    </row>
    <row r="551" spans="2:31" x14ac:dyDescent="0.3">
      <c r="B551" s="4"/>
      <c r="D551" s="135"/>
      <c r="E551" s="368"/>
      <c r="F551" s="368"/>
      <c r="G551" s="25"/>
      <c r="H551" s="25"/>
      <c r="I551" s="25"/>
      <c r="L551" s="353" t="str">
        <f>IF(X61=0,"",X61)</f>
        <v/>
      </c>
      <c r="O551" s="4"/>
      <c r="P551" s="361"/>
      <c r="Q551" s="362"/>
      <c r="R551" s="361"/>
      <c r="S551" s="362"/>
      <c r="T551" s="361"/>
      <c r="U551" s="362"/>
      <c r="V551" s="359" t="str">
        <f>IF(IF(P550&gt;P552,1,0)+IF(R550&gt;R552,1,0)+IF(T550&gt;T552,1,0)=IF(P552&gt;P550,1,0)+IF(R552&gt;R550,1,0)+IF(T552&gt;T550,1,0)," ",IF(IF(P550&gt;P552,1,0)+IF(R550&gt;R552,1,0)+IF(T550&gt;T552,1,0)&gt;IF(P552&gt;P550,1,0)+IF(R552&gt;R550,1,0)+IF(T552&gt;T550,1,0),H547,H555))</f>
        <v xml:space="preserve"> </v>
      </c>
      <c r="W551" s="363"/>
      <c r="X551" s="359" t="str">
        <f>IF(V551=" "," ",VLOOKUP(V551,[1]Inschr!$B$1:$K$65536,3,FALSE))</f>
        <v xml:space="preserve"> </v>
      </c>
      <c r="Y551" s="363"/>
      <c r="Z551" s="363"/>
      <c r="AA551" s="363"/>
      <c r="AB551" s="360"/>
      <c r="AC551" s="4"/>
      <c r="AD551" s="4"/>
      <c r="AE551" s="4"/>
    </row>
    <row r="552" spans="2:31" ht="13.8" thickBot="1" x14ac:dyDescent="0.35">
      <c r="B552" s="4"/>
      <c r="D552" s="135"/>
      <c r="E552" s="368"/>
      <c r="F552" s="368"/>
      <c r="G552" s="25"/>
      <c r="H552" s="25"/>
      <c r="I552" s="25"/>
      <c r="L552" s="354"/>
      <c r="O552" s="4"/>
      <c r="P552" s="359"/>
      <c r="Q552" s="360"/>
      <c r="R552" s="359"/>
      <c r="S552" s="360"/>
      <c r="T552" s="359"/>
      <c r="U552" s="360"/>
      <c r="V552" s="361"/>
      <c r="W552" s="364"/>
      <c r="X552" s="361"/>
      <c r="Y552" s="364"/>
      <c r="Z552" s="364"/>
      <c r="AA552" s="364"/>
      <c r="AB552" s="362"/>
      <c r="AC552" s="4"/>
      <c r="AD552" s="4"/>
      <c r="AE552" s="4"/>
    </row>
    <row r="553" spans="2:31" x14ac:dyDescent="0.3">
      <c r="B553" s="4"/>
      <c r="C553" s="18">
        <f>C454</f>
        <v>0</v>
      </c>
      <c r="D553" s="229" t="str">
        <f>IF($C553=0," ",VLOOKUP($C553,[1]Inschr!$B$1:$K$65536,3,FALSE))</f>
        <v xml:space="preserve"> </v>
      </c>
      <c r="E553" s="368"/>
      <c r="F553" s="368"/>
      <c r="G553" s="25"/>
      <c r="H553" s="25"/>
      <c r="I553" s="25"/>
      <c r="O553" s="4"/>
      <c r="P553" s="361"/>
      <c r="Q553" s="362"/>
      <c r="R553" s="361"/>
      <c r="S553" s="362"/>
      <c r="T553" s="361"/>
      <c r="U553" s="362"/>
      <c r="V553" s="4"/>
      <c r="W553" s="4"/>
      <c r="X553" s="4"/>
      <c r="Y553" s="4"/>
      <c r="Z553" s="4"/>
      <c r="AA553" s="4"/>
      <c r="AB553" s="4"/>
      <c r="AC553" s="4"/>
      <c r="AD553" s="4"/>
      <c r="AE553" s="4"/>
    </row>
    <row r="554" spans="2:31" ht="13.8" thickBot="1" x14ac:dyDescent="0.35">
      <c r="B554" s="4"/>
      <c r="C554" s="240" t="s">
        <v>4</v>
      </c>
      <c r="D554" s="135"/>
      <c r="E554" s="367"/>
      <c r="F554" s="367"/>
      <c r="G554" s="365"/>
      <c r="H554" s="150"/>
      <c r="I554" s="150"/>
      <c r="J554" s="150"/>
      <c r="O554" s="4"/>
      <c r="P554" s="236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</row>
    <row r="555" spans="2:31" ht="14.4" customHeight="1" x14ac:dyDescent="0.3">
      <c r="B555" s="4"/>
      <c r="C555" s="353" t="str">
        <f>IF(T63=0,"",T63)</f>
        <v/>
      </c>
      <c r="D555" s="135"/>
      <c r="E555" s="367"/>
      <c r="F555" s="367"/>
      <c r="G555" s="366"/>
      <c r="H555" s="367" t="str">
        <f>IF(IF(E554&gt;E556,1,0)+IF(F554&gt;F556,1,0)+IF(G554&gt;G556,1,0)=IF(E556&gt;E554,1,0)+IF(F556&gt;F554,1,0)+IF(G556&gt;G554,1,0)," ",IF(IF(E554&gt;E556,1,0)+IF(F554&gt;F556,1,0)+IF(G554&gt;G556,1,0)&gt;IF(E556&gt;E554,1,0)+IF(F556&gt;F554,1,0)+IF(G556&gt;G554,1,0),C553,C558))</f>
        <v xml:space="preserve"> </v>
      </c>
      <c r="I555" s="367"/>
      <c r="J555" s="367"/>
      <c r="K555" s="359" t="str">
        <f>IF(H555=" "," ",VLOOKUP(H555,[1]Inschr!$B$1:$K$65536,3,FALSE))</f>
        <v xml:space="preserve"> </v>
      </c>
      <c r="L555" s="363"/>
      <c r="M555" s="363"/>
      <c r="N555" s="363"/>
      <c r="O555" s="360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</row>
    <row r="556" spans="2:31" ht="13.8" thickBot="1" x14ac:dyDescent="0.35">
      <c r="B556" s="4"/>
      <c r="C556" s="354"/>
      <c r="D556" s="135"/>
      <c r="E556" s="367"/>
      <c r="F556" s="367"/>
      <c r="G556" s="365"/>
      <c r="H556" s="367"/>
      <c r="I556" s="367"/>
      <c r="J556" s="367"/>
      <c r="K556" s="361"/>
      <c r="L556" s="364"/>
      <c r="M556" s="364"/>
      <c r="N556" s="364"/>
      <c r="O556" s="362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</row>
    <row r="557" spans="2:31" x14ac:dyDescent="0.3">
      <c r="B557" s="4"/>
      <c r="D557" s="135"/>
      <c r="E557" s="367"/>
      <c r="F557" s="367"/>
      <c r="G557" s="366"/>
      <c r="H557" s="150"/>
      <c r="I557" s="150"/>
      <c r="J557" s="2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</row>
    <row r="558" spans="2:31" x14ac:dyDescent="0.3">
      <c r="B558" s="4"/>
      <c r="C558" s="18">
        <f>C480</f>
        <v>0</v>
      </c>
      <c r="D558" s="229" t="str">
        <f>IF($C558=0," ",VLOOKUP($C558,[1]Inschr!$B$1:$K$65536,3,FALSE))</f>
        <v xml:space="preserve"> </v>
      </c>
      <c r="E558" s="232"/>
      <c r="F558" s="232"/>
      <c r="G558" s="25"/>
      <c r="H558" s="25"/>
      <c r="I558" s="25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</row>
    <row r="559" spans="2:31" x14ac:dyDescent="0.3">
      <c r="B559" s="4"/>
      <c r="D559" s="135"/>
      <c r="E559" s="135"/>
      <c r="F559" s="135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</row>
    <row r="560" spans="2:31" x14ac:dyDescent="0.3">
      <c r="B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</row>
    <row r="561" spans="2:31" x14ac:dyDescent="0.3">
      <c r="B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</row>
    <row r="562" spans="2:31" x14ac:dyDescent="0.3">
      <c r="B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</row>
  </sheetData>
  <mergeCells count="1699">
    <mergeCell ref="E536:E537"/>
    <mergeCell ref="P501:U501"/>
    <mergeCell ref="V504:W505"/>
    <mergeCell ref="V502:W502"/>
    <mergeCell ref="X504:AB505"/>
    <mergeCell ref="X502:AB502"/>
    <mergeCell ref="P519:Q520"/>
    <mergeCell ref="P521:Q522"/>
    <mergeCell ref="R519:S520"/>
    <mergeCell ref="T519:U520"/>
    <mergeCell ref="R521:S522"/>
    <mergeCell ref="T521:U522"/>
    <mergeCell ref="V520:W521"/>
    <mergeCell ref="X520:AB521"/>
    <mergeCell ref="H500:J501"/>
    <mergeCell ref="H508:J509"/>
    <mergeCell ref="E497:G497"/>
    <mergeCell ref="H498:J498"/>
    <mergeCell ref="H516:J517"/>
    <mergeCell ref="E499:E500"/>
    <mergeCell ref="F499:F500"/>
    <mergeCell ref="E501:E502"/>
    <mergeCell ref="F501:F502"/>
    <mergeCell ref="E503:E504"/>
    <mergeCell ref="F503:F504"/>
    <mergeCell ref="E505:E506"/>
    <mergeCell ref="F505:F506"/>
    <mergeCell ref="E507:E508"/>
    <mergeCell ref="F507:F508"/>
    <mergeCell ref="E521:E522"/>
    <mergeCell ref="F521:F522"/>
    <mergeCell ref="E523:E524"/>
    <mergeCell ref="E548:E549"/>
    <mergeCell ref="F548:F549"/>
    <mergeCell ref="E550:E551"/>
    <mergeCell ref="F550:F551"/>
    <mergeCell ref="E552:E553"/>
    <mergeCell ref="F552:F553"/>
    <mergeCell ref="E554:E555"/>
    <mergeCell ref="F554:F555"/>
    <mergeCell ref="E556:E557"/>
    <mergeCell ref="F556:F557"/>
    <mergeCell ref="E538:E539"/>
    <mergeCell ref="F538:F539"/>
    <mergeCell ref="E540:E541"/>
    <mergeCell ref="F540:F541"/>
    <mergeCell ref="E542:E543"/>
    <mergeCell ref="F542:F543"/>
    <mergeCell ref="E544:E545"/>
    <mergeCell ref="F544:F545"/>
    <mergeCell ref="E546:E547"/>
    <mergeCell ref="F546:F547"/>
    <mergeCell ref="F523:F524"/>
    <mergeCell ref="E525:E526"/>
    <mergeCell ref="F525:F526"/>
    <mergeCell ref="E509:E510"/>
    <mergeCell ref="F509:F510"/>
    <mergeCell ref="E511:E512"/>
    <mergeCell ref="F511:F512"/>
    <mergeCell ref="E513:E514"/>
    <mergeCell ref="F513:F514"/>
    <mergeCell ref="E515:E516"/>
    <mergeCell ref="F515:F516"/>
    <mergeCell ref="E517:E518"/>
    <mergeCell ref="F517:F518"/>
    <mergeCell ref="H524:J525"/>
    <mergeCell ref="M484:N484"/>
    <mergeCell ref="O484:P484"/>
    <mergeCell ref="Q484:R484"/>
    <mergeCell ref="G515:G516"/>
    <mergeCell ref="K516:O517"/>
    <mergeCell ref="G517:G518"/>
    <mergeCell ref="G507:G508"/>
    <mergeCell ref="K508:O509"/>
    <mergeCell ref="G509:G510"/>
    <mergeCell ref="P503:Q504"/>
    <mergeCell ref="P505:Q506"/>
    <mergeCell ref="R503:S504"/>
    <mergeCell ref="R505:S506"/>
    <mergeCell ref="S484:T484"/>
    <mergeCell ref="T503:U504"/>
    <mergeCell ref="T505:U506"/>
    <mergeCell ref="U484:V484"/>
    <mergeCell ref="Y484:Z484"/>
    <mergeCell ref="M485:N485"/>
    <mergeCell ref="O485:P485"/>
    <mergeCell ref="Q485:R485"/>
    <mergeCell ref="S485:T485"/>
    <mergeCell ref="U485:V485"/>
    <mergeCell ref="Y485:Z485"/>
    <mergeCell ref="M482:N482"/>
    <mergeCell ref="O482:P482"/>
    <mergeCell ref="Q482:R482"/>
    <mergeCell ref="S482:T482"/>
    <mergeCell ref="U482:V482"/>
    <mergeCell ref="Y482:Z482"/>
    <mergeCell ref="M483:N483"/>
    <mergeCell ref="O483:P483"/>
    <mergeCell ref="Q483:R483"/>
    <mergeCell ref="S483:T483"/>
    <mergeCell ref="U483:V483"/>
    <mergeCell ref="Y483:Z483"/>
    <mergeCell ref="E480:G480"/>
    <mergeCell ref="M480:N480"/>
    <mergeCell ref="O480:P480"/>
    <mergeCell ref="Q480:R480"/>
    <mergeCell ref="S480:T480"/>
    <mergeCell ref="U480:V480"/>
    <mergeCell ref="Y480:Z480"/>
    <mergeCell ref="M481:N481"/>
    <mergeCell ref="O481:P481"/>
    <mergeCell ref="Q481:R481"/>
    <mergeCell ref="S481:T481"/>
    <mergeCell ref="U481:V481"/>
    <mergeCell ref="Y481:Z481"/>
    <mergeCell ref="E475:G475"/>
    <mergeCell ref="H475:J475"/>
    <mergeCell ref="M475:O475"/>
    <mergeCell ref="P475:R475"/>
    <mergeCell ref="S475:T475"/>
    <mergeCell ref="U475:V475"/>
    <mergeCell ref="X475:Z475"/>
    <mergeCell ref="M479:P479"/>
    <mergeCell ref="Q479:T479"/>
    <mergeCell ref="U479:W479"/>
    <mergeCell ref="X479:Z479"/>
    <mergeCell ref="E474:G474"/>
    <mergeCell ref="H474:J474"/>
    <mergeCell ref="M474:O474"/>
    <mergeCell ref="P474:R474"/>
    <mergeCell ref="S474:T474"/>
    <mergeCell ref="U474:V474"/>
    <mergeCell ref="X474:Z474"/>
    <mergeCell ref="AA467:AC472"/>
    <mergeCell ref="AD467:AF469"/>
    <mergeCell ref="AG467:AH469"/>
    <mergeCell ref="AD470:AF472"/>
    <mergeCell ref="AG470:AH472"/>
    <mergeCell ref="E471:G471"/>
    <mergeCell ref="H471:J471"/>
    <mergeCell ref="M471:O471"/>
    <mergeCell ref="P471:R471"/>
    <mergeCell ref="S471:T471"/>
    <mergeCell ref="U471:V471"/>
    <mergeCell ref="X471:Z471"/>
    <mergeCell ref="E472:G472"/>
    <mergeCell ref="H472:J472"/>
    <mergeCell ref="M472:O472"/>
    <mergeCell ref="P472:R472"/>
    <mergeCell ref="S472:T472"/>
    <mergeCell ref="U472:V472"/>
    <mergeCell ref="Q456:R456"/>
    <mergeCell ref="S456:T456"/>
    <mergeCell ref="U456:V456"/>
    <mergeCell ref="Y456:Z456"/>
    <mergeCell ref="M457:N457"/>
    <mergeCell ref="O457:P457"/>
    <mergeCell ref="Q457:R457"/>
    <mergeCell ref="S457:T457"/>
    <mergeCell ref="U457:V457"/>
    <mergeCell ref="Y457:Z457"/>
    <mergeCell ref="E473:G473"/>
    <mergeCell ref="H473:J473"/>
    <mergeCell ref="M473:O473"/>
    <mergeCell ref="P473:R473"/>
    <mergeCell ref="S473:T473"/>
    <mergeCell ref="U473:V473"/>
    <mergeCell ref="X473:Z473"/>
    <mergeCell ref="M453:P453"/>
    <mergeCell ref="Q453:T453"/>
    <mergeCell ref="U453:W453"/>
    <mergeCell ref="X453:Z453"/>
    <mergeCell ref="E447:G447"/>
    <mergeCell ref="H447:J447"/>
    <mergeCell ref="M447:O447"/>
    <mergeCell ref="P447:R447"/>
    <mergeCell ref="S447:T447"/>
    <mergeCell ref="U447:V447"/>
    <mergeCell ref="X447:Z447"/>
    <mergeCell ref="E448:G448"/>
    <mergeCell ref="H448:J448"/>
    <mergeCell ref="M448:O448"/>
    <mergeCell ref="P448:R448"/>
    <mergeCell ref="S448:T448"/>
    <mergeCell ref="U448:V448"/>
    <mergeCell ref="X448:Z448"/>
    <mergeCell ref="E445:G445"/>
    <mergeCell ref="H445:J445"/>
    <mergeCell ref="M445:O445"/>
    <mergeCell ref="P445:R445"/>
    <mergeCell ref="S445:T445"/>
    <mergeCell ref="U445:V445"/>
    <mergeCell ref="X445:Z445"/>
    <mergeCell ref="E446:G446"/>
    <mergeCell ref="H446:J446"/>
    <mergeCell ref="M446:O446"/>
    <mergeCell ref="P446:R446"/>
    <mergeCell ref="S446:T446"/>
    <mergeCell ref="U446:V446"/>
    <mergeCell ref="X446:Z446"/>
    <mergeCell ref="E449:G449"/>
    <mergeCell ref="H449:J449"/>
    <mergeCell ref="M449:O449"/>
    <mergeCell ref="P449:R449"/>
    <mergeCell ref="S449:T449"/>
    <mergeCell ref="U449:V449"/>
    <mergeCell ref="X449:Z449"/>
    <mergeCell ref="M432:N432"/>
    <mergeCell ref="O432:P432"/>
    <mergeCell ref="Q432:R432"/>
    <mergeCell ref="S432:T432"/>
    <mergeCell ref="U432:V432"/>
    <mergeCell ref="Y432:Z432"/>
    <mergeCell ref="M433:N433"/>
    <mergeCell ref="O433:P433"/>
    <mergeCell ref="Q433:R433"/>
    <mergeCell ref="S433:T433"/>
    <mergeCell ref="U433:V433"/>
    <mergeCell ref="Y433:Z433"/>
    <mergeCell ref="M430:N430"/>
    <mergeCell ref="O430:P430"/>
    <mergeCell ref="Q430:R430"/>
    <mergeCell ref="S430:T430"/>
    <mergeCell ref="U430:V430"/>
    <mergeCell ref="Y430:Z430"/>
    <mergeCell ref="M431:N431"/>
    <mergeCell ref="O431:P431"/>
    <mergeCell ref="Q431:R431"/>
    <mergeCell ref="S431:T431"/>
    <mergeCell ref="U431:V431"/>
    <mergeCell ref="Y431:Z431"/>
    <mergeCell ref="E428:G428"/>
    <mergeCell ref="M428:N428"/>
    <mergeCell ref="O428:P428"/>
    <mergeCell ref="Q428:R428"/>
    <mergeCell ref="S428:T428"/>
    <mergeCell ref="U428:V428"/>
    <mergeCell ref="Y428:Z428"/>
    <mergeCell ref="M429:N429"/>
    <mergeCell ref="O429:P429"/>
    <mergeCell ref="Q429:R429"/>
    <mergeCell ref="S429:T429"/>
    <mergeCell ref="U429:V429"/>
    <mergeCell ref="Y429:Z429"/>
    <mergeCell ref="E423:G423"/>
    <mergeCell ref="H423:J423"/>
    <mergeCell ref="M423:O423"/>
    <mergeCell ref="P423:R423"/>
    <mergeCell ref="S423:T423"/>
    <mergeCell ref="U423:V423"/>
    <mergeCell ref="X423:Z423"/>
    <mergeCell ref="M427:P427"/>
    <mergeCell ref="Q427:T427"/>
    <mergeCell ref="U427:W427"/>
    <mergeCell ref="X427:Z427"/>
    <mergeCell ref="E421:G421"/>
    <mergeCell ref="H421:J421"/>
    <mergeCell ref="M421:O421"/>
    <mergeCell ref="P421:R421"/>
    <mergeCell ref="S421:T421"/>
    <mergeCell ref="U421:V421"/>
    <mergeCell ref="X421:Z421"/>
    <mergeCell ref="E422:G422"/>
    <mergeCell ref="H422:J422"/>
    <mergeCell ref="M422:O422"/>
    <mergeCell ref="P422:R422"/>
    <mergeCell ref="S422:T422"/>
    <mergeCell ref="U422:V422"/>
    <mergeCell ref="X422:Z422"/>
    <mergeCell ref="AD415:AF417"/>
    <mergeCell ref="AG415:AH417"/>
    <mergeCell ref="AD418:AF420"/>
    <mergeCell ref="AG418:AH420"/>
    <mergeCell ref="E419:G419"/>
    <mergeCell ref="H419:J419"/>
    <mergeCell ref="M419:O419"/>
    <mergeCell ref="P419:R419"/>
    <mergeCell ref="S419:T419"/>
    <mergeCell ref="U419:V419"/>
    <mergeCell ref="X419:Z419"/>
    <mergeCell ref="E420:G420"/>
    <mergeCell ref="H420:J420"/>
    <mergeCell ref="M420:O420"/>
    <mergeCell ref="P420:R420"/>
    <mergeCell ref="S420:T420"/>
    <mergeCell ref="U420:V420"/>
    <mergeCell ref="X420:Z420"/>
    <mergeCell ref="M406:N406"/>
    <mergeCell ref="O406:P406"/>
    <mergeCell ref="Q406:R406"/>
    <mergeCell ref="S406:T406"/>
    <mergeCell ref="U406:V406"/>
    <mergeCell ref="Y406:Z406"/>
    <mergeCell ref="M407:N407"/>
    <mergeCell ref="O407:P407"/>
    <mergeCell ref="Q407:R407"/>
    <mergeCell ref="S407:T407"/>
    <mergeCell ref="U407:V407"/>
    <mergeCell ref="Y407:Z407"/>
    <mergeCell ref="M404:N404"/>
    <mergeCell ref="O404:P404"/>
    <mergeCell ref="Q404:R404"/>
    <mergeCell ref="S404:T404"/>
    <mergeCell ref="U404:V404"/>
    <mergeCell ref="Y404:Z404"/>
    <mergeCell ref="M405:N405"/>
    <mergeCell ref="O405:P405"/>
    <mergeCell ref="Q405:R405"/>
    <mergeCell ref="S405:T405"/>
    <mergeCell ref="U405:V405"/>
    <mergeCell ref="Y405:Z405"/>
    <mergeCell ref="E402:G402"/>
    <mergeCell ref="M402:N402"/>
    <mergeCell ref="O402:P402"/>
    <mergeCell ref="Q402:R402"/>
    <mergeCell ref="S402:T402"/>
    <mergeCell ref="U402:V402"/>
    <mergeCell ref="Y402:Z402"/>
    <mergeCell ref="M403:N403"/>
    <mergeCell ref="O403:P403"/>
    <mergeCell ref="Q403:R403"/>
    <mergeCell ref="S403:T403"/>
    <mergeCell ref="U403:V403"/>
    <mergeCell ref="Y403:Z403"/>
    <mergeCell ref="E397:G397"/>
    <mergeCell ref="H397:J397"/>
    <mergeCell ref="M397:O397"/>
    <mergeCell ref="P397:R397"/>
    <mergeCell ref="S397:T397"/>
    <mergeCell ref="U397:V397"/>
    <mergeCell ref="X397:Z397"/>
    <mergeCell ref="M401:P401"/>
    <mergeCell ref="Q401:T401"/>
    <mergeCell ref="U401:W401"/>
    <mergeCell ref="X401:Z401"/>
    <mergeCell ref="E395:G395"/>
    <mergeCell ref="H395:J395"/>
    <mergeCell ref="M395:O395"/>
    <mergeCell ref="P395:R395"/>
    <mergeCell ref="S395:T395"/>
    <mergeCell ref="U395:V395"/>
    <mergeCell ref="X395:Z395"/>
    <mergeCell ref="E396:G396"/>
    <mergeCell ref="H396:J396"/>
    <mergeCell ref="M396:O396"/>
    <mergeCell ref="P396:R396"/>
    <mergeCell ref="S396:T396"/>
    <mergeCell ref="U396:V396"/>
    <mergeCell ref="X396:Z396"/>
    <mergeCell ref="AD389:AF391"/>
    <mergeCell ref="AG389:AH391"/>
    <mergeCell ref="AD392:AF394"/>
    <mergeCell ref="AG392:AH394"/>
    <mergeCell ref="E393:G393"/>
    <mergeCell ref="H393:J393"/>
    <mergeCell ref="M393:O393"/>
    <mergeCell ref="P393:R393"/>
    <mergeCell ref="S393:T393"/>
    <mergeCell ref="U393:V393"/>
    <mergeCell ref="X393:Z393"/>
    <mergeCell ref="E394:G394"/>
    <mergeCell ref="H394:J394"/>
    <mergeCell ref="M394:O394"/>
    <mergeCell ref="P394:R394"/>
    <mergeCell ref="S394:T394"/>
    <mergeCell ref="U394:V394"/>
    <mergeCell ref="X394:Z394"/>
    <mergeCell ref="M380:N380"/>
    <mergeCell ref="O380:P380"/>
    <mergeCell ref="Q380:R380"/>
    <mergeCell ref="S380:T380"/>
    <mergeCell ref="U380:V380"/>
    <mergeCell ref="Y380:Z380"/>
    <mergeCell ref="M381:N381"/>
    <mergeCell ref="O381:P381"/>
    <mergeCell ref="Q381:R381"/>
    <mergeCell ref="S381:T381"/>
    <mergeCell ref="U381:V381"/>
    <mergeCell ref="Y381:Z381"/>
    <mergeCell ref="M378:N378"/>
    <mergeCell ref="O378:P378"/>
    <mergeCell ref="Q378:R378"/>
    <mergeCell ref="S378:T378"/>
    <mergeCell ref="U378:V378"/>
    <mergeCell ref="Y378:Z378"/>
    <mergeCell ref="M379:N379"/>
    <mergeCell ref="O379:P379"/>
    <mergeCell ref="Q379:R379"/>
    <mergeCell ref="S379:T379"/>
    <mergeCell ref="U379:V379"/>
    <mergeCell ref="Y379:Z379"/>
    <mergeCell ref="E376:G376"/>
    <mergeCell ref="M376:N376"/>
    <mergeCell ref="O376:P376"/>
    <mergeCell ref="Q376:R376"/>
    <mergeCell ref="S376:T376"/>
    <mergeCell ref="U376:V376"/>
    <mergeCell ref="Y376:Z376"/>
    <mergeCell ref="M377:N377"/>
    <mergeCell ref="O377:P377"/>
    <mergeCell ref="Q377:R377"/>
    <mergeCell ref="S377:T377"/>
    <mergeCell ref="U377:V377"/>
    <mergeCell ref="Y377:Z377"/>
    <mergeCell ref="E371:G371"/>
    <mergeCell ref="H371:J371"/>
    <mergeCell ref="M371:O371"/>
    <mergeCell ref="P371:R371"/>
    <mergeCell ref="S371:T371"/>
    <mergeCell ref="U371:V371"/>
    <mergeCell ref="X371:Z371"/>
    <mergeCell ref="M375:P375"/>
    <mergeCell ref="Q375:T375"/>
    <mergeCell ref="U375:W375"/>
    <mergeCell ref="X375:Z375"/>
    <mergeCell ref="E369:G369"/>
    <mergeCell ref="H369:J369"/>
    <mergeCell ref="M369:O369"/>
    <mergeCell ref="P369:R369"/>
    <mergeCell ref="S369:T369"/>
    <mergeCell ref="U369:V369"/>
    <mergeCell ref="X369:Z369"/>
    <mergeCell ref="E370:G370"/>
    <mergeCell ref="H370:J370"/>
    <mergeCell ref="M370:O370"/>
    <mergeCell ref="P370:R370"/>
    <mergeCell ref="S370:T370"/>
    <mergeCell ref="U370:V370"/>
    <mergeCell ref="X370:Z370"/>
    <mergeCell ref="AD363:AF365"/>
    <mergeCell ref="AG363:AH365"/>
    <mergeCell ref="AD366:AF368"/>
    <mergeCell ref="AG366:AH368"/>
    <mergeCell ref="E367:G367"/>
    <mergeCell ref="H367:J367"/>
    <mergeCell ref="M367:O367"/>
    <mergeCell ref="P367:R367"/>
    <mergeCell ref="S367:T367"/>
    <mergeCell ref="U367:V367"/>
    <mergeCell ref="X367:Z367"/>
    <mergeCell ref="E368:G368"/>
    <mergeCell ref="H368:J368"/>
    <mergeCell ref="M368:O368"/>
    <mergeCell ref="P368:R368"/>
    <mergeCell ref="S368:T368"/>
    <mergeCell ref="U368:V368"/>
    <mergeCell ref="X368:Z368"/>
    <mergeCell ref="M354:N354"/>
    <mergeCell ref="O354:P354"/>
    <mergeCell ref="Q354:R354"/>
    <mergeCell ref="S354:T354"/>
    <mergeCell ref="U354:V354"/>
    <mergeCell ref="Y354:Z354"/>
    <mergeCell ref="M355:N355"/>
    <mergeCell ref="O355:P355"/>
    <mergeCell ref="Q355:R355"/>
    <mergeCell ref="S355:T355"/>
    <mergeCell ref="U355:V355"/>
    <mergeCell ref="Y355:Z355"/>
    <mergeCell ref="M352:N352"/>
    <mergeCell ref="O352:P352"/>
    <mergeCell ref="Q352:R352"/>
    <mergeCell ref="S352:T352"/>
    <mergeCell ref="U352:V352"/>
    <mergeCell ref="Y352:Z352"/>
    <mergeCell ref="M353:N353"/>
    <mergeCell ref="O353:P353"/>
    <mergeCell ref="Q353:R353"/>
    <mergeCell ref="S353:T353"/>
    <mergeCell ref="U353:V353"/>
    <mergeCell ref="Y353:Z353"/>
    <mergeCell ref="E350:G350"/>
    <mergeCell ref="M350:N350"/>
    <mergeCell ref="O350:P350"/>
    <mergeCell ref="Q350:R350"/>
    <mergeCell ref="S350:T350"/>
    <mergeCell ref="U350:V350"/>
    <mergeCell ref="Y350:Z350"/>
    <mergeCell ref="M351:N351"/>
    <mergeCell ref="O351:P351"/>
    <mergeCell ref="Q351:R351"/>
    <mergeCell ref="S351:T351"/>
    <mergeCell ref="U351:V351"/>
    <mergeCell ref="Y351:Z351"/>
    <mergeCell ref="E345:G345"/>
    <mergeCell ref="H345:J345"/>
    <mergeCell ref="M345:O345"/>
    <mergeCell ref="P345:R345"/>
    <mergeCell ref="S345:T345"/>
    <mergeCell ref="U345:V345"/>
    <mergeCell ref="X345:Z345"/>
    <mergeCell ref="M349:P349"/>
    <mergeCell ref="Q349:T349"/>
    <mergeCell ref="U349:W349"/>
    <mergeCell ref="X349:Z349"/>
    <mergeCell ref="E343:G343"/>
    <mergeCell ref="H343:J343"/>
    <mergeCell ref="M343:O343"/>
    <mergeCell ref="P343:R343"/>
    <mergeCell ref="S343:T343"/>
    <mergeCell ref="U343:V343"/>
    <mergeCell ref="X343:Z343"/>
    <mergeCell ref="E344:G344"/>
    <mergeCell ref="H344:J344"/>
    <mergeCell ref="M344:O344"/>
    <mergeCell ref="P344:R344"/>
    <mergeCell ref="S344:T344"/>
    <mergeCell ref="U344:V344"/>
    <mergeCell ref="X344:Z344"/>
    <mergeCell ref="AD337:AF339"/>
    <mergeCell ref="AG337:AH339"/>
    <mergeCell ref="AD340:AF342"/>
    <mergeCell ref="AG340:AH342"/>
    <mergeCell ref="E341:G341"/>
    <mergeCell ref="H341:J341"/>
    <mergeCell ref="M341:O341"/>
    <mergeCell ref="P341:R341"/>
    <mergeCell ref="S341:T341"/>
    <mergeCell ref="U341:V341"/>
    <mergeCell ref="X341:Z341"/>
    <mergeCell ref="E342:G342"/>
    <mergeCell ref="H342:J342"/>
    <mergeCell ref="M342:O342"/>
    <mergeCell ref="P342:R342"/>
    <mergeCell ref="S342:T342"/>
    <mergeCell ref="U342:V342"/>
    <mergeCell ref="X342:Z342"/>
    <mergeCell ref="M328:N328"/>
    <mergeCell ref="O328:P328"/>
    <mergeCell ref="Q328:R328"/>
    <mergeCell ref="S328:T328"/>
    <mergeCell ref="U328:V328"/>
    <mergeCell ref="Y328:Z328"/>
    <mergeCell ref="M329:N329"/>
    <mergeCell ref="O329:P329"/>
    <mergeCell ref="Q329:R329"/>
    <mergeCell ref="S329:T329"/>
    <mergeCell ref="U329:V329"/>
    <mergeCell ref="Y329:Z329"/>
    <mergeCell ref="M326:N326"/>
    <mergeCell ref="O326:P326"/>
    <mergeCell ref="Q326:R326"/>
    <mergeCell ref="S326:T326"/>
    <mergeCell ref="U326:V326"/>
    <mergeCell ref="Y326:Z326"/>
    <mergeCell ref="M327:N327"/>
    <mergeCell ref="O327:P327"/>
    <mergeCell ref="Q327:R327"/>
    <mergeCell ref="S327:T327"/>
    <mergeCell ref="U327:V327"/>
    <mergeCell ref="Y327:Z327"/>
    <mergeCell ref="E324:G324"/>
    <mergeCell ref="M324:N324"/>
    <mergeCell ref="O324:P324"/>
    <mergeCell ref="Q324:R324"/>
    <mergeCell ref="S324:T324"/>
    <mergeCell ref="U324:V324"/>
    <mergeCell ref="Y324:Z324"/>
    <mergeCell ref="M325:N325"/>
    <mergeCell ref="O325:P325"/>
    <mergeCell ref="Q325:R325"/>
    <mergeCell ref="S325:T325"/>
    <mergeCell ref="U325:V325"/>
    <mergeCell ref="Y325:Z325"/>
    <mergeCell ref="E319:G319"/>
    <mergeCell ref="H319:J319"/>
    <mergeCell ref="M319:O319"/>
    <mergeCell ref="P319:R319"/>
    <mergeCell ref="S319:T319"/>
    <mergeCell ref="U319:V319"/>
    <mergeCell ref="X319:Z319"/>
    <mergeCell ref="M323:P323"/>
    <mergeCell ref="Q323:T323"/>
    <mergeCell ref="U323:W323"/>
    <mergeCell ref="X323:Z323"/>
    <mergeCell ref="E317:G317"/>
    <mergeCell ref="H317:J317"/>
    <mergeCell ref="M317:O317"/>
    <mergeCell ref="P317:R317"/>
    <mergeCell ref="S317:T317"/>
    <mergeCell ref="U317:V317"/>
    <mergeCell ref="X317:Z317"/>
    <mergeCell ref="E318:G318"/>
    <mergeCell ref="H318:J318"/>
    <mergeCell ref="M318:O318"/>
    <mergeCell ref="P318:R318"/>
    <mergeCell ref="S318:T318"/>
    <mergeCell ref="U318:V318"/>
    <mergeCell ref="X318:Z318"/>
    <mergeCell ref="AD311:AF313"/>
    <mergeCell ref="AG311:AH313"/>
    <mergeCell ref="AD314:AF316"/>
    <mergeCell ref="AG314:AH316"/>
    <mergeCell ref="E315:G315"/>
    <mergeCell ref="H315:J315"/>
    <mergeCell ref="M315:O315"/>
    <mergeCell ref="P315:R315"/>
    <mergeCell ref="S315:T315"/>
    <mergeCell ref="U315:V315"/>
    <mergeCell ref="X315:Z315"/>
    <mergeCell ref="E316:G316"/>
    <mergeCell ref="H316:J316"/>
    <mergeCell ref="M316:O316"/>
    <mergeCell ref="P316:R316"/>
    <mergeCell ref="S316:T316"/>
    <mergeCell ref="U316:V316"/>
    <mergeCell ref="X316:Z316"/>
    <mergeCell ref="M302:N302"/>
    <mergeCell ref="O302:P302"/>
    <mergeCell ref="Q302:R302"/>
    <mergeCell ref="S302:T302"/>
    <mergeCell ref="U302:V302"/>
    <mergeCell ref="Y302:Z302"/>
    <mergeCell ref="M303:N303"/>
    <mergeCell ref="O303:P303"/>
    <mergeCell ref="Q303:R303"/>
    <mergeCell ref="S303:T303"/>
    <mergeCell ref="U303:V303"/>
    <mergeCell ref="Y303:Z303"/>
    <mergeCell ref="M300:N300"/>
    <mergeCell ref="O300:P300"/>
    <mergeCell ref="Q300:R300"/>
    <mergeCell ref="S300:T300"/>
    <mergeCell ref="U300:V300"/>
    <mergeCell ref="Y300:Z300"/>
    <mergeCell ref="M301:N301"/>
    <mergeCell ref="O301:P301"/>
    <mergeCell ref="Q301:R301"/>
    <mergeCell ref="S301:T301"/>
    <mergeCell ref="U301:V301"/>
    <mergeCell ref="Y301:Z301"/>
    <mergeCell ref="E298:G298"/>
    <mergeCell ref="M298:N298"/>
    <mergeCell ref="O298:P298"/>
    <mergeCell ref="Q298:R298"/>
    <mergeCell ref="S298:T298"/>
    <mergeCell ref="U298:V298"/>
    <mergeCell ref="Y298:Z298"/>
    <mergeCell ref="M299:N299"/>
    <mergeCell ref="O299:P299"/>
    <mergeCell ref="Q299:R299"/>
    <mergeCell ref="S299:T299"/>
    <mergeCell ref="U299:V299"/>
    <mergeCell ref="Y299:Z299"/>
    <mergeCell ref="E293:G293"/>
    <mergeCell ref="H293:J293"/>
    <mergeCell ref="M293:O293"/>
    <mergeCell ref="P293:R293"/>
    <mergeCell ref="S293:T293"/>
    <mergeCell ref="U293:V293"/>
    <mergeCell ref="X293:Z293"/>
    <mergeCell ref="M297:P297"/>
    <mergeCell ref="Q297:T297"/>
    <mergeCell ref="U297:W297"/>
    <mergeCell ref="X297:Z297"/>
    <mergeCell ref="E291:G291"/>
    <mergeCell ref="H291:J291"/>
    <mergeCell ref="M291:O291"/>
    <mergeCell ref="P291:R291"/>
    <mergeCell ref="S291:T291"/>
    <mergeCell ref="U291:V291"/>
    <mergeCell ref="X291:Z291"/>
    <mergeCell ref="E292:G292"/>
    <mergeCell ref="H292:J292"/>
    <mergeCell ref="M292:O292"/>
    <mergeCell ref="P292:R292"/>
    <mergeCell ref="S292:T292"/>
    <mergeCell ref="U292:V292"/>
    <mergeCell ref="X292:Z292"/>
    <mergeCell ref="AD285:AF287"/>
    <mergeCell ref="AG285:AH287"/>
    <mergeCell ref="AD288:AF290"/>
    <mergeCell ref="AG288:AH290"/>
    <mergeCell ref="E289:G289"/>
    <mergeCell ref="H289:J289"/>
    <mergeCell ref="M289:O289"/>
    <mergeCell ref="P289:R289"/>
    <mergeCell ref="S289:T289"/>
    <mergeCell ref="U289:V289"/>
    <mergeCell ref="X289:Z289"/>
    <mergeCell ref="E290:G290"/>
    <mergeCell ref="H290:J290"/>
    <mergeCell ref="M290:O290"/>
    <mergeCell ref="P290:R290"/>
    <mergeCell ref="S290:T290"/>
    <mergeCell ref="U290:V290"/>
    <mergeCell ref="X290:Z290"/>
    <mergeCell ref="M275:N275"/>
    <mergeCell ref="O275:P275"/>
    <mergeCell ref="Q275:R275"/>
    <mergeCell ref="S275:T275"/>
    <mergeCell ref="U275:V275"/>
    <mergeCell ref="Y275:Z275"/>
    <mergeCell ref="M276:N276"/>
    <mergeCell ref="O276:P276"/>
    <mergeCell ref="Q276:R276"/>
    <mergeCell ref="S276:T276"/>
    <mergeCell ref="U276:V276"/>
    <mergeCell ref="Y276:Z276"/>
    <mergeCell ref="M273:N273"/>
    <mergeCell ref="O273:P273"/>
    <mergeCell ref="Q273:R273"/>
    <mergeCell ref="S273:T273"/>
    <mergeCell ref="U273:V273"/>
    <mergeCell ref="Y273:Z273"/>
    <mergeCell ref="M274:N274"/>
    <mergeCell ref="O274:P274"/>
    <mergeCell ref="Q274:R274"/>
    <mergeCell ref="S274:T274"/>
    <mergeCell ref="U274:V274"/>
    <mergeCell ref="Y274:Z274"/>
    <mergeCell ref="E271:G271"/>
    <mergeCell ref="M271:N271"/>
    <mergeCell ref="O271:P271"/>
    <mergeCell ref="Q271:R271"/>
    <mergeCell ref="S271:T271"/>
    <mergeCell ref="U271:V271"/>
    <mergeCell ref="Y271:Z271"/>
    <mergeCell ref="M272:N272"/>
    <mergeCell ref="O272:P272"/>
    <mergeCell ref="Q272:R272"/>
    <mergeCell ref="S272:T272"/>
    <mergeCell ref="U272:V272"/>
    <mergeCell ref="Y272:Z272"/>
    <mergeCell ref="E266:G266"/>
    <mergeCell ref="H266:J266"/>
    <mergeCell ref="M266:O266"/>
    <mergeCell ref="P266:R266"/>
    <mergeCell ref="S266:T266"/>
    <mergeCell ref="U266:V266"/>
    <mergeCell ref="X266:Z266"/>
    <mergeCell ref="M270:P270"/>
    <mergeCell ref="Q270:T270"/>
    <mergeCell ref="U270:W270"/>
    <mergeCell ref="X270:Z270"/>
    <mergeCell ref="E264:G264"/>
    <mergeCell ref="H264:J264"/>
    <mergeCell ref="M264:O264"/>
    <mergeCell ref="P264:R264"/>
    <mergeCell ref="S264:T264"/>
    <mergeCell ref="U264:V264"/>
    <mergeCell ref="X264:Z264"/>
    <mergeCell ref="E265:G265"/>
    <mergeCell ref="H265:J265"/>
    <mergeCell ref="M265:O265"/>
    <mergeCell ref="P265:R265"/>
    <mergeCell ref="S265:T265"/>
    <mergeCell ref="U265:V265"/>
    <mergeCell ref="X265:Z265"/>
    <mergeCell ref="AD258:AF260"/>
    <mergeCell ref="AG258:AH260"/>
    <mergeCell ref="AD261:AF263"/>
    <mergeCell ref="AG261:AH263"/>
    <mergeCell ref="E262:G262"/>
    <mergeCell ref="H262:J262"/>
    <mergeCell ref="M262:O262"/>
    <mergeCell ref="P262:R262"/>
    <mergeCell ref="S262:T262"/>
    <mergeCell ref="U262:V262"/>
    <mergeCell ref="X262:Z262"/>
    <mergeCell ref="E263:G263"/>
    <mergeCell ref="H263:J263"/>
    <mergeCell ref="M263:O263"/>
    <mergeCell ref="P263:R263"/>
    <mergeCell ref="S263:T263"/>
    <mergeCell ref="U263:V263"/>
    <mergeCell ref="X263:Z263"/>
    <mergeCell ref="M249:N249"/>
    <mergeCell ref="O249:P249"/>
    <mergeCell ref="Q249:R249"/>
    <mergeCell ref="S249:T249"/>
    <mergeCell ref="U249:V249"/>
    <mergeCell ref="Y249:Z249"/>
    <mergeCell ref="M250:N250"/>
    <mergeCell ref="O250:P250"/>
    <mergeCell ref="Q250:R250"/>
    <mergeCell ref="S250:T250"/>
    <mergeCell ref="U250:V250"/>
    <mergeCell ref="Y250:Z250"/>
    <mergeCell ref="M247:N247"/>
    <mergeCell ref="O247:P247"/>
    <mergeCell ref="Q247:R247"/>
    <mergeCell ref="S247:T247"/>
    <mergeCell ref="U247:V247"/>
    <mergeCell ref="Y247:Z247"/>
    <mergeCell ref="M248:N248"/>
    <mergeCell ref="O248:P248"/>
    <mergeCell ref="Q248:R248"/>
    <mergeCell ref="S248:T248"/>
    <mergeCell ref="U248:V248"/>
    <mergeCell ref="Y248:Z248"/>
    <mergeCell ref="E245:G245"/>
    <mergeCell ref="M245:N245"/>
    <mergeCell ref="O245:P245"/>
    <mergeCell ref="Q245:R245"/>
    <mergeCell ref="S245:T245"/>
    <mergeCell ref="U245:V245"/>
    <mergeCell ref="Y245:Z245"/>
    <mergeCell ref="M246:N246"/>
    <mergeCell ref="O246:P246"/>
    <mergeCell ref="Q246:R246"/>
    <mergeCell ref="S246:T246"/>
    <mergeCell ref="U246:V246"/>
    <mergeCell ref="Y246:Z246"/>
    <mergeCell ref="E240:G240"/>
    <mergeCell ref="H240:J240"/>
    <mergeCell ref="M240:O240"/>
    <mergeCell ref="P240:R240"/>
    <mergeCell ref="S240:T240"/>
    <mergeCell ref="U240:V240"/>
    <mergeCell ref="X240:Z240"/>
    <mergeCell ref="M244:P244"/>
    <mergeCell ref="Q244:T244"/>
    <mergeCell ref="U244:W244"/>
    <mergeCell ref="X244:Z244"/>
    <mergeCell ref="E238:G238"/>
    <mergeCell ref="H238:J238"/>
    <mergeCell ref="M238:O238"/>
    <mergeCell ref="P238:R238"/>
    <mergeCell ref="S238:T238"/>
    <mergeCell ref="U238:V238"/>
    <mergeCell ref="X238:Z238"/>
    <mergeCell ref="E239:G239"/>
    <mergeCell ref="H239:J239"/>
    <mergeCell ref="M239:O239"/>
    <mergeCell ref="P239:R239"/>
    <mergeCell ref="S239:T239"/>
    <mergeCell ref="U239:V239"/>
    <mergeCell ref="X239:Z239"/>
    <mergeCell ref="AD232:AF234"/>
    <mergeCell ref="AG232:AH234"/>
    <mergeCell ref="AD235:AF237"/>
    <mergeCell ref="AG235:AH237"/>
    <mergeCell ref="E236:G236"/>
    <mergeCell ref="H236:J236"/>
    <mergeCell ref="M236:O236"/>
    <mergeCell ref="P236:R236"/>
    <mergeCell ref="S236:T236"/>
    <mergeCell ref="U236:V236"/>
    <mergeCell ref="X236:Z236"/>
    <mergeCell ref="E237:G237"/>
    <mergeCell ref="H237:J237"/>
    <mergeCell ref="M237:O237"/>
    <mergeCell ref="P237:R237"/>
    <mergeCell ref="S237:T237"/>
    <mergeCell ref="U237:V237"/>
    <mergeCell ref="X237:Z237"/>
    <mergeCell ref="M223:N223"/>
    <mergeCell ref="O223:P223"/>
    <mergeCell ref="Q223:R223"/>
    <mergeCell ref="S223:T223"/>
    <mergeCell ref="U223:V223"/>
    <mergeCell ref="Y223:Z223"/>
    <mergeCell ref="M224:N224"/>
    <mergeCell ref="O224:P224"/>
    <mergeCell ref="Q224:R224"/>
    <mergeCell ref="S224:T224"/>
    <mergeCell ref="U224:V224"/>
    <mergeCell ref="Y224:Z224"/>
    <mergeCell ref="M221:N221"/>
    <mergeCell ref="O221:P221"/>
    <mergeCell ref="Q221:R221"/>
    <mergeCell ref="S221:T221"/>
    <mergeCell ref="U221:V221"/>
    <mergeCell ref="Y221:Z221"/>
    <mergeCell ref="M222:N222"/>
    <mergeCell ref="O222:P222"/>
    <mergeCell ref="Q222:R222"/>
    <mergeCell ref="S222:T222"/>
    <mergeCell ref="U222:V222"/>
    <mergeCell ref="Y222:Z222"/>
    <mergeCell ref="E219:G219"/>
    <mergeCell ref="M219:N219"/>
    <mergeCell ref="O219:P219"/>
    <mergeCell ref="Q219:R219"/>
    <mergeCell ref="S219:T219"/>
    <mergeCell ref="U219:V219"/>
    <mergeCell ref="Y219:Z219"/>
    <mergeCell ref="M220:N220"/>
    <mergeCell ref="O220:P220"/>
    <mergeCell ref="Q220:R220"/>
    <mergeCell ref="S220:T220"/>
    <mergeCell ref="U220:V220"/>
    <mergeCell ref="Y220:Z220"/>
    <mergeCell ref="E214:G214"/>
    <mergeCell ref="H214:J214"/>
    <mergeCell ref="M214:O214"/>
    <mergeCell ref="P214:R214"/>
    <mergeCell ref="S214:T214"/>
    <mergeCell ref="U214:V214"/>
    <mergeCell ref="X214:Z214"/>
    <mergeCell ref="M218:P218"/>
    <mergeCell ref="Q218:T218"/>
    <mergeCell ref="U218:W218"/>
    <mergeCell ref="X218:Z218"/>
    <mergeCell ref="E212:G212"/>
    <mergeCell ref="H212:J212"/>
    <mergeCell ref="M212:O212"/>
    <mergeCell ref="P212:R212"/>
    <mergeCell ref="S212:T212"/>
    <mergeCell ref="U212:V212"/>
    <mergeCell ref="X212:Z212"/>
    <mergeCell ref="E213:G213"/>
    <mergeCell ref="H213:J213"/>
    <mergeCell ref="M213:O213"/>
    <mergeCell ref="P213:R213"/>
    <mergeCell ref="S213:T213"/>
    <mergeCell ref="U213:V213"/>
    <mergeCell ref="X213:Z213"/>
    <mergeCell ref="AD206:AF208"/>
    <mergeCell ref="AG206:AH208"/>
    <mergeCell ref="AD209:AF211"/>
    <mergeCell ref="AG209:AH211"/>
    <mergeCell ref="E210:G210"/>
    <mergeCell ref="H210:J210"/>
    <mergeCell ref="M210:O210"/>
    <mergeCell ref="P210:R210"/>
    <mergeCell ref="S210:T210"/>
    <mergeCell ref="U210:V210"/>
    <mergeCell ref="X210:Z210"/>
    <mergeCell ref="E211:G211"/>
    <mergeCell ref="H211:J211"/>
    <mergeCell ref="M211:O211"/>
    <mergeCell ref="P211:R211"/>
    <mergeCell ref="S211:T211"/>
    <mergeCell ref="U211:V211"/>
    <mergeCell ref="X211:Z211"/>
    <mergeCell ref="M197:N197"/>
    <mergeCell ref="O197:P197"/>
    <mergeCell ref="Q197:R197"/>
    <mergeCell ref="S197:T197"/>
    <mergeCell ref="U197:V197"/>
    <mergeCell ref="Y197:Z197"/>
    <mergeCell ref="M198:N198"/>
    <mergeCell ref="O198:P198"/>
    <mergeCell ref="Q198:R198"/>
    <mergeCell ref="S198:T198"/>
    <mergeCell ref="U198:V198"/>
    <mergeCell ref="Y198:Z198"/>
    <mergeCell ref="M195:N195"/>
    <mergeCell ref="O195:P195"/>
    <mergeCell ref="Q195:R195"/>
    <mergeCell ref="S195:T195"/>
    <mergeCell ref="U195:V195"/>
    <mergeCell ref="Y195:Z195"/>
    <mergeCell ref="M196:N196"/>
    <mergeCell ref="O196:P196"/>
    <mergeCell ref="Q196:R196"/>
    <mergeCell ref="S196:T196"/>
    <mergeCell ref="U196:V196"/>
    <mergeCell ref="Y196:Z196"/>
    <mergeCell ref="E193:G193"/>
    <mergeCell ref="M193:N193"/>
    <mergeCell ref="O193:P193"/>
    <mergeCell ref="Q193:R193"/>
    <mergeCell ref="S193:T193"/>
    <mergeCell ref="U193:V193"/>
    <mergeCell ref="Y193:Z193"/>
    <mergeCell ref="M194:N194"/>
    <mergeCell ref="O194:P194"/>
    <mergeCell ref="Q194:R194"/>
    <mergeCell ref="S194:T194"/>
    <mergeCell ref="U194:V194"/>
    <mergeCell ref="Y194:Z194"/>
    <mergeCell ref="E188:G188"/>
    <mergeCell ref="H188:J188"/>
    <mergeCell ref="M188:O188"/>
    <mergeCell ref="P188:R188"/>
    <mergeCell ref="S188:T188"/>
    <mergeCell ref="U188:V188"/>
    <mergeCell ref="X188:Z188"/>
    <mergeCell ref="M192:P192"/>
    <mergeCell ref="Q192:T192"/>
    <mergeCell ref="U192:W192"/>
    <mergeCell ref="X192:Z192"/>
    <mergeCell ref="E186:G186"/>
    <mergeCell ref="H186:J186"/>
    <mergeCell ref="M186:O186"/>
    <mergeCell ref="P186:R186"/>
    <mergeCell ref="S186:T186"/>
    <mergeCell ref="U186:V186"/>
    <mergeCell ref="X186:Z186"/>
    <mergeCell ref="E187:G187"/>
    <mergeCell ref="H187:J187"/>
    <mergeCell ref="M187:O187"/>
    <mergeCell ref="P187:R187"/>
    <mergeCell ref="S187:T187"/>
    <mergeCell ref="U187:V187"/>
    <mergeCell ref="X187:Z187"/>
    <mergeCell ref="AD180:AF182"/>
    <mergeCell ref="AG180:AH182"/>
    <mergeCell ref="AD183:AF185"/>
    <mergeCell ref="AG183:AH185"/>
    <mergeCell ref="E184:G184"/>
    <mergeCell ref="H184:J184"/>
    <mergeCell ref="M184:O184"/>
    <mergeCell ref="P184:R184"/>
    <mergeCell ref="S184:T184"/>
    <mergeCell ref="U184:V184"/>
    <mergeCell ref="X184:Z184"/>
    <mergeCell ref="E185:G185"/>
    <mergeCell ref="H185:J185"/>
    <mergeCell ref="M185:O185"/>
    <mergeCell ref="P185:R185"/>
    <mergeCell ref="S185:T185"/>
    <mergeCell ref="U185:V185"/>
    <mergeCell ref="X185:Z185"/>
    <mergeCell ref="M171:N171"/>
    <mergeCell ref="O171:P171"/>
    <mergeCell ref="Q171:R171"/>
    <mergeCell ref="S171:T171"/>
    <mergeCell ref="U171:V171"/>
    <mergeCell ref="Y171:Z171"/>
    <mergeCell ref="M172:N172"/>
    <mergeCell ref="O172:P172"/>
    <mergeCell ref="Q172:R172"/>
    <mergeCell ref="S172:T172"/>
    <mergeCell ref="U172:V172"/>
    <mergeCell ref="Y172:Z172"/>
    <mergeCell ref="M169:N169"/>
    <mergeCell ref="O169:P169"/>
    <mergeCell ref="Q169:R169"/>
    <mergeCell ref="S169:T169"/>
    <mergeCell ref="U169:V169"/>
    <mergeCell ref="Y169:Z169"/>
    <mergeCell ref="M170:N170"/>
    <mergeCell ref="O170:P170"/>
    <mergeCell ref="Q170:R170"/>
    <mergeCell ref="S170:T170"/>
    <mergeCell ref="U170:V170"/>
    <mergeCell ref="Y170:Z170"/>
    <mergeCell ref="E167:G167"/>
    <mergeCell ref="M167:N167"/>
    <mergeCell ref="O167:P167"/>
    <mergeCell ref="Q167:R167"/>
    <mergeCell ref="S167:T167"/>
    <mergeCell ref="U167:V167"/>
    <mergeCell ref="Y167:Z167"/>
    <mergeCell ref="M168:N168"/>
    <mergeCell ref="O168:P168"/>
    <mergeCell ref="Q168:R168"/>
    <mergeCell ref="S168:T168"/>
    <mergeCell ref="U168:V168"/>
    <mergeCell ref="Y168:Z168"/>
    <mergeCell ref="E162:G162"/>
    <mergeCell ref="H162:J162"/>
    <mergeCell ref="M162:O162"/>
    <mergeCell ref="P162:R162"/>
    <mergeCell ref="S162:T162"/>
    <mergeCell ref="U162:V162"/>
    <mergeCell ref="X162:Z162"/>
    <mergeCell ref="M166:P166"/>
    <mergeCell ref="Q166:T166"/>
    <mergeCell ref="U166:W166"/>
    <mergeCell ref="X166:Z166"/>
    <mergeCell ref="E160:G160"/>
    <mergeCell ref="H160:J160"/>
    <mergeCell ref="M160:O160"/>
    <mergeCell ref="P160:R160"/>
    <mergeCell ref="S160:T160"/>
    <mergeCell ref="U160:V160"/>
    <mergeCell ref="X160:Z160"/>
    <mergeCell ref="E161:G161"/>
    <mergeCell ref="H161:J161"/>
    <mergeCell ref="M161:O161"/>
    <mergeCell ref="P161:R161"/>
    <mergeCell ref="S161:T161"/>
    <mergeCell ref="U161:V161"/>
    <mergeCell ref="X161:Z161"/>
    <mergeCell ref="AD154:AF156"/>
    <mergeCell ref="AG154:AH156"/>
    <mergeCell ref="AD157:AF159"/>
    <mergeCell ref="AG157:AH159"/>
    <mergeCell ref="E158:G158"/>
    <mergeCell ref="H158:J158"/>
    <mergeCell ref="M158:O158"/>
    <mergeCell ref="P158:R158"/>
    <mergeCell ref="S158:T158"/>
    <mergeCell ref="U158:V158"/>
    <mergeCell ref="X158:Z158"/>
    <mergeCell ref="E159:G159"/>
    <mergeCell ref="H159:J159"/>
    <mergeCell ref="M159:O159"/>
    <mergeCell ref="P159:R159"/>
    <mergeCell ref="S159:T159"/>
    <mergeCell ref="U159:V159"/>
    <mergeCell ref="X159:Z159"/>
    <mergeCell ref="M145:N145"/>
    <mergeCell ref="O145:P145"/>
    <mergeCell ref="Q145:R145"/>
    <mergeCell ref="S145:T145"/>
    <mergeCell ref="U145:V145"/>
    <mergeCell ref="Y145:Z145"/>
    <mergeCell ref="M146:N146"/>
    <mergeCell ref="O146:P146"/>
    <mergeCell ref="Q146:R146"/>
    <mergeCell ref="S146:T146"/>
    <mergeCell ref="U146:V146"/>
    <mergeCell ref="Y146:Z146"/>
    <mergeCell ref="M143:N143"/>
    <mergeCell ref="O143:P143"/>
    <mergeCell ref="Q143:R143"/>
    <mergeCell ref="S143:T143"/>
    <mergeCell ref="U143:V143"/>
    <mergeCell ref="Y143:Z143"/>
    <mergeCell ref="M144:N144"/>
    <mergeCell ref="O144:P144"/>
    <mergeCell ref="Q144:R144"/>
    <mergeCell ref="S144:T144"/>
    <mergeCell ref="U144:V144"/>
    <mergeCell ref="Y144:Z144"/>
    <mergeCell ref="E141:G141"/>
    <mergeCell ref="M141:N141"/>
    <mergeCell ref="O141:P141"/>
    <mergeCell ref="Q141:R141"/>
    <mergeCell ref="S141:T141"/>
    <mergeCell ref="U141:V141"/>
    <mergeCell ref="Y141:Z141"/>
    <mergeCell ref="M142:N142"/>
    <mergeCell ref="O142:P142"/>
    <mergeCell ref="Q142:R142"/>
    <mergeCell ref="S142:T142"/>
    <mergeCell ref="U142:V142"/>
    <mergeCell ref="Y142:Z142"/>
    <mergeCell ref="E136:G136"/>
    <mergeCell ref="H136:J136"/>
    <mergeCell ref="M136:O136"/>
    <mergeCell ref="P136:R136"/>
    <mergeCell ref="S136:T136"/>
    <mergeCell ref="U136:V136"/>
    <mergeCell ref="X136:Z136"/>
    <mergeCell ref="M140:P140"/>
    <mergeCell ref="Q140:T140"/>
    <mergeCell ref="U140:W140"/>
    <mergeCell ref="X140:Z140"/>
    <mergeCell ref="E134:G134"/>
    <mergeCell ref="H134:J134"/>
    <mergeCell ref="M134:O134"/>
    <mergeCell ref="P134:R134"/>
    <mergeCell ref="S134:T134"/>
    <mergeCell ref="U134:V134"/>
    <mergeCell ref="X134:Z134"/>
    <mergeCell ref="E135:G135"/>
    <mergeCell ref="H135:J135"/>
    <mergeCell ref="M135:O135"/>
    <mergeCell ref="P135:R135"/>
    <mergeCell ref="S135:T135"/>
    <mergeCell ref="U135:V135"/>
    <mergeCell ref="X135:Z135"/>
    <mergeCell ref="AD128:AF130"/>
    <mergeCell ref="AG128:AH130"/>
    <mergeCell ref="AD131:AF133"/>
    <mergeCell ref="AG131:AH133"/>
    <mergeCell ref="E132:G132"/>
    <mergeCell ref="H132:J132"/>
    <mergeCell ref="M132:O132"/>
    <mergeCell ref="P132:R132"/>
    <mergeCell ref="S132:T132"/>
    <mergeCell ref="U132:V132"/>
    <mergeCell ref="X132:Z132"/>
    <mergeCell ref="E133:G133"/>
    <mergeCell ref="H133:J133"/>
    <mergeCell ref="M133:O133"/>
    <mergeCell ref="P133:R133"/>
    <mergeCell ref="S133:T133"/>
    <mergeCell ref="U133:V133"/>
    <mergeCell ref="X133:Z133"/>
    <mergeCell ref="M119:N119"/>
    <mergeCell ref="O119:P119"/>
    <mergeCell ref="Q119:R119"/>
    <mergeCell ref="S119:T119"/>
    <mergeCell ref="U119:V119"/>
    <mergeCell ref="Y119:Z119"/>
    <mergeCell ref="M120:N120"/>
    <mergeCell ref="O120:P120"/>
    <mergeCell ref="Q120:R120"/>
    <mergeCell ref="S120:T120"/>
    <mergeCell ref="U120:V120"/>
    <mergeCell ref="Y120:Z120"/>
    <mergeCell ref="M117:N117"/>
    <mergeCell ref="O117:P117"/>
    <mergeCell ref="Q117:R117"/>
    <mergeCell ref="S117:T117"/>
    <mergeCell ref="U117:V117"/>
    <mergeCell ref="Y117:Z117"/>
    <mergeCell ref="M118:N118"/>
    <mergeCell ref="O118:P118"/>
    <mergeCell ref="Q118:R118"/>
    <mergeCell ref="S118:T118"/>
    <mergeCell ref="U118:V118"/>
    <mergeCell ref="Y118:Z118"/>
    <mergeCell ref="M116:N116"/>
    <mergeCell ref="O116:P116"/>
    <mergeCell ref="Q116:R116"/>
    <mergeCell ref="S116:T116"/>
    <mergeCell ref="U116:V116"/>
    <mergeCell ref="Y116:Z116"/>
    <mergeCell ref="E110:G110"/>
    <mergeCell ref="H110:J110"/>
    <mergeCell ref="M110:O110"/>
    <mergeCell ref="P110:R110"/>
    <mergeCell ref="S110:T110"/>
    <mergeCell ref="U110:V110"/>
    <mergeCell ref="X110:Z110"/>
    <mergeCell ref="M114:P114"/>
    <mergeCell ref="Q114:T114"/>
    <mergeCell ref="U114:W114"/>
    <mergeCell ref="X114:Z114"/>
    <mergeCell ref="AG102:AH104"/>
    <mergeCell ref="AD105:AF107"/>
    <mergeCell ref="AG105:AH107"/>
    <mergeCell ref="E106:G106"/>
    <mergeCell ref="H106:J106"/>
    <mergeCell ref="M106:O106"/>
    <mergeCell ref="P106:R106"/>
    <mergeCell ref="S106:T106"/>
    <mergeCell ref="U106:V106"/>
    <mergeCell ref="X106:Z106"/>
    <mergeCell ref="E107:G107"/>
    <mergeCell ref="H107:J107"/>
    <mergeCell ref="M107:O107"/>
    <mergeCell ref="P107:R107"/>
    <mergeCell ref="E115:G115"/>
    <mergeCell ref="M115:N115"/>
    <mergeCell ref="O115:P115"/>
    <mergeCell ref="Q115:R115"/>
    <mergeCell ref="S115:T115"/>
    <mergeCell ref="U115:V115"/>
    <mergeCell ref="Y115:Z115"/>
    <mergeCell ref="E108:G108"/>
    <mergeCell ref="H108:J108"/>
    <mergeCell ref="M108:O108"/>
    <mergeCell ref="P108:R108"/>
    <mergeCell ref="S108:T108"/>
    <mergeCell ref="U108:V108"/>
    <mergeCell ref="X108:Z108"/>
    <mergeCell ref="E109:G109"/>
    <mergeCell ref="H109:J109"/>
    <mergeCell ref="M109:O109"/>
    <mergeCell ref="P109:R109"/>
    <mergeCell ref="X109:Z109"/>
    <mergeCell ref="AC53:AC54"/>
    <mergeCell ref="AA102:AC107"/>
    <mergeCell ref="AD102:AF104"/>
    <mergeCell ref="S94:T94"/>
    <mergeCell ref="U94:V94"/>
    <mergeCell ref="Y94:Z94"/>
    <mergeCell ref="M91:N91"/>
    <mergeCell ref="O91:P91"/>
    <mergeCell ref="Q91:R91"/>
    <mergeCell ref="S91:T91"/>
    <mergeCell ref="U91:V91"/>
    <mergeCell ref="Y91:Z91"/>
    <mergeCell ref="M92:N92"/>
    <mergeCell ref="O92:P92"/>
    <mergeCell ref="Q92:R92"/>
    <mergeCell ref="S92:T92"/>
    <mergeCell ref="U92:V92"/>
    <mergeCell ref="Y92:Z92"/>
    <mergeCell ref="M93:N93"/>
    <mergeCell ref="O93:P93"/>
    <mergeCell ref="Q93:R93"/>
    <mergeCell ref="S93:T93"/>
    <mergeCell ref="U93:V93"/>
    <mergeCell ref="Y93:Z93"/>
    <mergeCell ref="M94:N94"/>
    <mergeCell ref="E81:G81"/>
    <mergeCell ref="H81:J81"/>
    <mergeCell ref="M81:O81"/>
    <mergeCell ref="S81:T81"/>
    <mergeCell ref="U81:V81"/>
    <mergeCell ref="X81:Z81"/>
    <mergeCell ref="P80:R80"/>
    <mergeCell ref="P81:R81"/>
    <mergeCell ref="E89:G89"/>
    <mergeCell ref="M89:N89"/>
    <mergeCell ref="O89:P89"/>
    <mergeCell ref="Q89:R89"/>
    <mergeCell ref="S89:T89"/>
    <mergeCell ref="U89:V89"/>
    <mergeCell ref="Y89:Z89"/>
    <mergeCell ref="M90:N90"/>
    <mergeCell ref="O90:P90"/>
    <mergeCell ref="Q90:R90"/>
    <mergeCell ref="S90:T90"/>
    <mergeCell ref="U90:V90"/>
    <mergeCell ref="Y90:Z90"/>
    <mergeCell ref="E84:G84"/>
    <mergeCell ref="H84:J84"/>
    <mergeCell ref="M84:O84"/>
    <mergeCell ref="S84:T84"/>
    <mergeCell ref="U84:V84"/>
    <mergeCell ref="X84:Z84"/>
    <mergeCell ref="M88:P88"/>
    <mergeCell ref="Q88:T88"/>
    <mergeCell ref="U88:W88"/>
    <mergeCell ref="X88:Z88"/>
    <mergeCell ref="P84:R84"/>
    <mergeCell ref="B35:B38"/>
    <mergeCell ref="B39:B42"/>
    <mergeCell ref="B43:B46"/>
    <mergeCell ref="B47:B50"/>
    <mergeCell ref="B51:B54"/>
    <mergeCell ref="T37:U38"/>
    <mergeCell ref="T47:U48"/>
    <mergeCell ref="T53:U54"/>
    <mergeCell ref="X39:X40"/>
    <mergeCell ref="E82:G82"/>
    <mergeCell ref="H82:J82"/>
    <mergeCell ref="M82:O82"/>
    <mergeCell ref="S82:T82"/>
    <mergeCell ref="U82:V82"/>
    <mergeCell ref="X82:Z82"/>
    <mergeCell ref="L33:L34"/>
    <mergeCell ref="L35:L36"/>
    <mergeCell ref="L41:L42"/>
    <mergeCell ref="L43:L44"/>
    <mergeCell ref="L49:L50"/>
    <mergeCell ref="L51:L52"/>
    <mergeCell ref="L57:L58"/>
    <mergeCell ref="L59:L60"/>
    <mergeCell ref="L65:L66"/>
    <mergeCell ref="E64:G64"/>
    <mergeCell ref="E34:G34"/>
    <mergeCell ref="E35:G35"/>
    <mergeCell ref="H64:J64"/>
    <mergeCell ref="H65:J65"/>
    <mergeCell ref="H66:J66"/>
    <mergeCell ref="P82:R82"/>
    <mergeCell ref="E80:G80"/>
    <mergeCell ref="B23:B26"/>
    <mergeCell ref="B27:B30"/>
    <mergeCell ref="B31:B34"/>
    <mergeCell ref="E26:G26"/>
    <mergeCell ref="E27:G27"/>
    <mergeCell ref="E28:G28"/>
    <mergeCell ref="E29:G29"/>
    <mergeCell ref="W1:AC4"/>
    <mergeCell ref="B3:B6"/>
    <mergeCell ref="B7:B10"/>
    <mergeCell ref="B11:B14"/>
    <mergeCell ref="B15:B18"/>
    <mergeCell ref="B19:B22"/>
    <mergeCell ref="X7:X8"/>
    <mergeCell ref="X29:X30"/>
    <mergeCell ref="AC15:AC16"/>
    <mergeCell ref="E54:G54"/>
    <mergeCell ref="L3:L4"/>
    <mergeCell ref="L9:L10"/>
    <mergeCell ref="L11:L12"/>
    <mergeCell ref="L17:L18"/>
    <mergeCell ref="L19:L20"/>
    <mergeCell ref="L25:L26"/>
    <mergeCell ref="L27:L28"/>
    <mergeCell ref="T15:U16"/>
    <mergeCell ref="T31:U32"/>
    <mergeCell ref="T21:U22"/>
    <mergeCell ref="T5:U6"/>
    <mergeCell ref="H1:J1"/>
    <mergeCell ref="H3:J3"/>
    <mergeCell ref="H4:J4"/>
    <mergeCell ref="H5:J5"/>
    <mergeCell ref="B55:B58"/>
    <mergeCell ref="B59:B62"/>
    <mergeCell ref="B63:B66"/>
    <mergeCell ref="E69:G69"/>
    <mergeCell ref="E72:G72"/>
    <mergeCell ref="T63:U64"/>
    <mergeCell ref="X61:X62"/>
    <mergeCell ref="E65:G65"/>
    <mergeCell ref="E66:G66"/>
    <mergeCell ref="E60:G60"/>
    <mergeCell ref="E61:G61"/>
    <mergeCell ref="E62:G62"/>
    <mergeCell ref="E63:G63"/>
    <mergeCell ref="S57:U57"/>
    <mergeCell ref="V58:W59"/>
    <mergeCell ref="V57:W57"/>
    <mergeCell ref="E55:G55"/>
    <mergeCell ref="E56:G56"/>
    <mergeCell ref="E57:G57"/>
    <mergeCell ref="F530:F531"/>
    <mergeCell ref="F532:F533"/>
    <mergeCell ref="E532:E533"/>
    <mergeCell ref="E534:E535"/>
    <mergeCell ref="F534:F535"/>
    <mergeCell ref="E454:G454"/>
    <mergeCell ref="M454:N454"/>
    <mergeCell ref="O454:P454"/>
    <mergeCell ref="Q454:R454"/>
    <mergeCell ref="S454:T454"/>
    <mergeCell ref="U454:V454"/>
    <mergeCell ref="Y454:Z454"/>
    <mergeCell ref="M455:N455"/>
    <mergeCell ref="O455:P455"/>
    <mergeCell ref="Q455:R455"/>
    <mergeCell ref="S455:T455"/>
    <mergeCell ref="U455:V455"/>
    <mergeCell ref="M458:N458"/>
    <mergeCell ref="O458:P458"/>
    <mergeCell ref="Q458:R458"/>
    <mergeCell ref="S458:T458"/>
    <mergeCell ref="U458:V458"/>
    <mergeCell ref="Y458:Z458"/>
    <mergeCell ref="M459:N459"/>
    <mergeCell ref="O459:P459"/>
    <mergeCell ref="Q459:R459"/>
    <mergeCell ref="S459:T459"/>
    <mergeCell ref="U459:V459"/>
    <mergeCell ref="Y459:Z459"/>
    <mergeCell ref="Y455:Z455"/>
    <mergeCell ref="M456:N456"/>
    <mergeCell ref="O456:P456"/>
    <mergeCell ref="G530:G531"/>
    <mergeCell ref="K531:O532"/>
    <mergeCell ref="G532:G533"/>
    <mergeCell ref="G523:G524"/>
    <mergeCell ref="K524:O525"/>
    <mergeCell ref="G525:G526"/>
    <mergeCell ref="P532:U532"/>
    <mergeCell ref="H547:J548"/>
    <mergeCell ref="P534:Q535"/>
    <mergeCell ref="P536:Q537"/>
    <mergeCell ref="R534:S535"/>
    <mergeCell ref="R536:S537"/>
    <mergeCell ref="T534:U535"/>
    <mergeCell ref="T536:U537"/>
    <mergeCell ref="V535:W536"/>
    <mergeCell ref="V533:W533"/>
    <mergeCell ref="X535:AB536"/>
    <mergeCell ref="W542:W543"/>
    <mergeCell ref="X542:X543"/>
    <mergeCell ref="Y542:Z543"/>
    <mergeCell ref="W544:W545"/>
    <mergeCell ref="X544:X545"/>
    <mergeCell ref="Y544:Z545"/>
    <mergeCell ref="AA543:AB544"/>
    <mergeCell ref="G538:G539"/>
    <mergeCell ref="G540:G541"/>
    <mergeCell ref="X533:AB533"/>
    <mergeCell ref="H531:J532"/>
    <mergeCell ref="H529:J529"/>
    <mergeCell ref="H539:J540"/>
    <mergeCell ref="E529:G529"/>
    <mergeCell ref="E530:E531"/>
    <mergeCell ref="AC543:AG544"/>
    <mergeCell ref="E2:G2"/>
    <mergeCell ref="E3:G3"/>
    <mergeCell ref="E4:G4"/>
    <mergeCell ref="E5:G5"/>
    <mergeCell ref="E6:G6"/>
    <mergeCell ref="E7:G7"/>
    <mergeCell ref="E22:G22"/>
    <mergeCell ref="E23:G23"/>
    <mergeCell ref="E24:G24"/>
    <mergeCell ref="E25:G25"/>
    <mergeCell ref="E14:G14"/>
    <mergeCell ref="E15:G15"/>
    <mergeCell ref="E16:G16"/>
    <mergeCell ref="E17:G17"/>
    <mergeCell ref="E18:G18"/>
    <mergeCell ref="E19:G19"/>
    <mergeCell ref="H2:J2"/>
    <mergeCell ref="E30:G30"/>
    <mergeCell ref="E31:G31"/>
    <mergeCell ref="E32:G32"/>
    <mergeCell ref="E33:G33"/>
    <mergeCell ref="AA285:AC290"/>
    <mergeCell ref="AA311:AC316"/>
    <mergeCell ref="AA337:AC342"/>
    <mergeCell ref="AA363:AC368"/>
    <mergeCell ref="AA389:AC394"/>
    <mergeCell ref="AA415:AC420"/>
    <mergeCell ref="AA441:AC446"/>
    <mergeCell ref="AA493:AC498"/>
    <mergeCell ref="G499:G500"/>
    <mergeCell ref="E8:G8"/>
    <mergeCell ref="E9:G9"/>
    <mergeCell ref="E10:G10"/>
    <mergeCell ref="E11:G11"/>
    <mergeCell ref="E12:G12"/>
    <mergeCell ref="E13:G13"/>
    <mergeCell ref="K70:K71"/>
    <mergeCell ref="L70:R71"/>
    <mergeCell ref="AB33:AB34"/>
    <mergeCell ref="E83:G83"/>
    <mergeCell ref="H83:J83"/>
    <mergeCell ref="M83:O83"/>
    <mergeCell ref="S83:T83"/>
    <mergeCell ref="U83:V83"/>
    <mergeCell ref="X83:Z83"/>
    <mergeCell ref="P83:R83"/>
    <mergeCell ref="H80:J80"/>
    <mergeCell ref="M80:O80"/>
    <mergeCell ref="S80:T80"/>
    <mergeCell ref="E58:G58"/>
    <mergeCell ref="E59:G59"/>
    <mergeCell ref="E48:G48"/>
    <mergeCell ref="E49:G49"/>
    <mergeCell ref="E50:G50"/>
    <mergeCell ref="E51:G51"/>
    <mergeCell ref="E52:G52"/>
    <mergeCell ref="E53:G53"/>
    <mergeCell ref="E42:G42"/>
    <mergeCell ref="E43:G43"/>
    <mergeCell ref="E44:G44"/>
    <mergeCell ref="E45:G45"/>
    <mergeCell ref="E46:G46"/>
    <mergeCell ref="E47:G47"/>
    <mergeCell ref="E37:G37"/>
    <mergeCell ref="E38:G38"/>
    <mergeCell ref="E39:G39"/>
    <mergeCell ref="E40:G40"/>
    <mergeCell ref="E41:G41"/>
    <mergeCell ref="H23:J23"/>
    <mergeCell ref="H24:J24"/>
    <mergeCell ref="H25:J25"/>
    <mergeCell ref="H36:J36"/>
    <mergeCell ref="H14:J14"/>
    <mergeCell ref="H15:J15"/>
    <mergeCell ref="H16:J16"/>
    <mergeCell ref="H17:J17"/>
    <mergeCell ref="H18:J18"/>
    <mergeCell ref="H19:J19"/>
    <mergeCell ref="H63:J63"/>
    <mergeCell ref="H62:J62"/>
    <mergeCell ref="H26:J26"/>
    <mergeCell ref="H27:J27"/>
    <mergeCell ref="H28:J28"/>
    <mergeCell ref="H29:J29"/>
    <mergeCell ref="H40:J40"/>
    <mergeCell ref="H41:J41"/>
    <mergeCell ref="H42:J42"/>
    <mergeCell ref="H43:J43"/>
    <mergeCell ref="H32:J32"/>
    <mergeCell ref="H33:J33"/>
    <mergeCell ref="H34:J34"/>
    <mergeCell ref="H35:J35"/>
    <mergeCell ref="H22:J22"/>
    <mergeCell ref="H6:J6"/>
    <mergeCell ref="H7:J7"/>
    <mergeCell ref="H8:J8"/>
    <mergeCell ref="H9:J9"/>
    <mergeCell ref="H10:J10"/>
    <mergeCell ref="H11:J11"/>
    <mergeCell ref="H12:J12"/>
    <mergeCell ref="H13:J13"/>
    <mergeCell ref="Q94:R94"/>
    <mergeCell ref="P6:Q7"/>
    <mergeCell ref="M5:O5"/>
    <mergeCell ref="H56:J56"/>
    <mergeCell ref="H57:J57"/>
    <mergeCell ref="H58:J58"/>
    <mergeCell ref="H59:J59"/>
    <mergeCell ref="H60:J60"/>
    <mergeCell ref="H61:J61"/>
    <mergeCell ref="H50:J50"/>
    <mergeCell ref="H51:J51"/>
    <mergeCell ref="H52:J52"/>
    <mergeCell ref="H53:J53"/>
    <mergeCell ref="H54:J54"/>
    <mergeCell ref="H55:J55"/>
    <mergeCell ref="H44:J44"/>
    <mergeCell ref="H45:J45"/>
    <mergeCell ref="H46:J46"/>
    <mergeCell ref="H47:J47"/>
    <mergeCell ref="H48:J48"/>
    <mergeCell ref="H49:J49"/>
    <mergeCell ref="H38:J38"/>
    <mergeCell ref="M37:O37"/>
    <mergeCell ref="H39:J39"/>
    <mergeCell ref="V9:W9"/>
    <mergeCell ref="V26:W27"/>
    <mergeCell ref="S25:U25"/>
    <mergeCell ref="V25:W25"/>
    <mergeCell ref="AA76:AC81"/>
    <mergeCell ref="AA128:AC133"/>
    <mergeCell ref="AA154:AC159"/>
    <mergeCell ref="AA180:AC185"/>
    <mergeCell ref="AA206:AC211"/>
    <mergeCell ref="AA232:AC237"/>
    <mergeCell ref="AA258:AC263"/>
    <mergeCell ref="P54:Q55"/>
    <mergeCell ref="M61:O61"/>
    <mergeCell ref="P61:Q61"/>
    <mergeCell ref="P62:Q63"/>
    <mergeCell ref="P38:Q39"/>
    <mergeCell ref="M45:O45"/>
    <mergeCell ref="P45:Q45"/>
    <mergeCell ref="P46:Q47"/>
    <mergeCell ref="M53:O53"/>
    <mergeCell ref="P53:Q53"/>
    <mergeCell ref="P22:Q23"/>
    <mergeCell ref="P21:Q21"/>
    <mergeCell ref="M29:O29"/>
    <mergeCell ref="P29:Q29"/>
    <mergeCell ref="P30:Q31"/>
    <mergeCell ref="P37:Q37"/>
    <mergeCell ref="U80:V80"/>
    <mergeCell ref="X80:Z80"/>
    <mergeCell ref="O94:P94"/>
    <mergeCell ref="S109:T109"/>
    <mergeCell ref="U109:V109"/>
    <mergeCell ref="AC528:AC529"/>
    <mergeCell ref="AC530:AC531"/>
    <mergeCell ref="AB528:AB529"/>
    <mergeCell ref="AB530:AB531"/>
    <mergeCell ref="Z528:AA529"/>
    <mergeCell ref="Z530:AA531"/>
    <mergeCell ref="Y540:Z540"/>
    <mergeCell ref="AA541:AB541"/>
    <mergeCell ref="AC541:AG541"/>
    <mergeCell ref="AE528:AH528"/>
    <mergeCell ref="P5:Q5"/>
    <mergeCell ref="M13:O13"/>
    <mergeCell ref="P13:Q13"/>
    <mergeCell ref="P14:Q15"/>
    <mergeCell ref="M21:O21"/>
    <mergeCell ref="V42:W43"/>
    <mergeCell ref="S41:U41"/>
    <mergeCell ref="V41:W41"/>
    <mergeCell ref="Y511:Z512"/>
    <mergeCell ref="W511:W512"/>
    <mergeCell ref="X511:X512"/>
    <mergeCell ref="W513:W514"/>
    <mergeCell ref="X513:X514"/>
    <mergeCell ref="Y513:Z514"/>
    <mergeCell ref="AA512:AB513"/>
    <mergeCell ref="AA510:AB510"/>
    <mergeCell ref="AC512:AG513"/>
    <mergeCell ref="AC510:AG510"/>
    <mergeCell ref="U70:V71"/>
    <mergeCell ref="K539:O540"/>
    <mergeCell ref="S9:U9"/>
    <mergeCell ref="V10:W11"/>
    <mergeCell ref="AB18:AB19"/>
    <mergeCell ref="Y17:AA17"/>
    <mergeCell ref="AB50:AB51"/>
    <mergeCell ref="Y49:AA49"/>
    <mergeCell ref="AG76:AH78"/>
    <mergeCell ref="AG79:AH81"/>
    <mergeCell ref="AD441:AF443"/>
    <mergeCell ref="AG441:AH443"/>
    <mergeCell ref="AD444:AF446"/>
    <mergeCell ref="AG444:AH446"/>
    <mergeCell ref="X472:Z472"/>
    <mergeCell ref="C500:C501"/>
    <mergeCell ref="C508:C509"/>
    <mergeCell ref="C516:C517"/>
    <mergeCell ref="C524:C525"/>
    <mergeCell ref="K500:O501"/>
    <mergeCell ref="G501:G502"/>
    <mergeCell ref="AD76:AF78"/>
    <mergeCell ref="AD79:AF81"/>
    <mergeCell ref="S107:T107"/>
    <mergeCell ref="U107:V107"/>
    <mergeCell ref="X107:Z107"/>
    <mergeCell ref="H37:J37"/>
    <mergeCell ref="E20:G20"/>
    <mergeCell ref="E21:G21"/>
    <mergeCell ref="H30:J30"/>
    <mergeCell ref="H31:J31"/>
    <mergeCell ref="H20:J20"/>
    <mergeCell ref="H21:J21"/>
    <mergeCell ref="AD32:AF32"/>
    <mergeCell ref="AG33:AG34"/>
    <mergeCell ref="E36:G36"/>
    <mergeCell ref="AI33:AI34"/>
    <mergeCell ref="C531:C532"/>
    <mergeCell ref="C539:C540"/>
    <mergeCell ref="C547:C548"/>
    <mergeCell ref="C555:C556"/>
    <mergeCell ref="L504:L505"/>
    <mergeCell ref="L520:L521"/>
    <mergeCell ref="L535:L536"/>
    <mergeCell ref="L551:L552"/>
    <mergeCell ref="T543:U544"/>
    <mergeCell ref="T512:U513"/>
    <mergeCell ref="X529:X530"/>
    <mergeCell ref="P550:Q551"/>
    <mergeCell ref="P552:Q553"/>
    <mergeCell ref="R550:S551"/>
    <mergeCell ref="R552:S553"/>
    <mergeCell ref="T550:U551"/>
    <mergeCell ref="T552:U553"/>
    <mergeCell ref="V551:W552"/>
    <mergeCell ref="X551:AB552"/>
    <mergeCell ref="G554:G555"/>
    <mergeCell ref="K555:O556"/>
    <mergeCell ref="G556:G557"/>
    <mergeCell ref="H555:J556"/>
    <mergeCell ref="F536:F537"/>
    <mergeCell ref="E519:E520"/>
    <mergeCell ref="F519:F520"/>
    <mergeCell ref="G546:G547"/>
    <mergeCell ref="K547:O548"/>
    <mergeCell ref="G548:G549"/>
    <mergeCell ref="AF529:AI530"/>
    <mergeCell ref="AD529:AE530"/>
  </mergeCells>
  <printOptions horizontalCentered="1" verticalCentered="1"/>
  <pageMargins left="0" right="0" top="0.39370078740157483" bottom="0.39370078740157483" header="0.51181102362204722" footer="0.51181102362204722"/>
  <pageSetup paperSize="9" scale="92" orientation="landscape" horizontalDpi="360" verticalDpi="360" r:id="rId1"/>
  <headerFooter alignWithMargins="0"/>
  <rowBreaks count="19" manualBreakCount="19">
    <brk id="34" max="16383" man="1"/>
    <brk id="73" max="16383" man="1"/>
    <brk id="99" max="16383" man="1"/>
    <brk id="125" max="16383" man="1"/>
    <brk id="151" max="16383" man="1"/>
    <brk id="177" max="16383" man="1"/>
    <brk id="203" max="16383" man="1"/>
    <brk id="229" max="16383" man="1"/>
    <brk id="255" max="16383" man="1"/>
    <brk id="282" max="16383" man="1"/>
    <brk id="308" max="16383" man="1"/>
    <brk id="334" max="16383" man="1"/>
    <brk id="360" max="16383" man="1"/>
    <brk id="386" max="16383" man="1"/>
    <brk id="412" max="16383" man="1"/>
    <brk id="438" max="16383" man="1"/>
    <brk id="464" max="16383" man="1"/>
    <brk id="491" max="16383" man="1"/>
    <brk id="527" max="16383" man="1"/>
  </row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A9E3B-98E5-41F3-BFD5-8FF92CCA3430}">
  <dimension ref="A1:U131"/>
  <sheetViews>
    <sheetView topLeftCell="A96" zoomScale="70" zoomScaleNormal="70" workbookViewId="0">
      <selection activeCell="B76" sqref="B76:B78"/>
    </sheetView>
  </sheetViews>
  <sheetFormatPr defaultColWidth="9.109375" defaultRowHeight="13.2" x14ac:dyDescent="0.3"/>
  <cols>
    <col min="1" max="1" width="3.33203125" style="3" bestFit="1" customWidth="1"/>
    <col min="2" max="2" width="6.88671875" style="3" customWidth="1"/>
    <col min="3" max="3" width="7" style="3" bestFit="1" customWidth="1"/>
    <col min="4" max="4" width="28.109375" style="3" customWidth="1"/>
    <col min="5" max="5" width="26.44140625" style="3" customWidth="1"/>
    <col min="6" max="8" width="5.44140625" style="3" customWidth="1"/>
    <col min="9" max="12" width="5.5546875" style="3" customWidth="1"/>
    <col min="13" max="13" width="5.77734375" style="3" customWidth="1"/>
    <col min="14" max="14" width="5.6640625" style="3" customWidth="1"/>
    <col min="15" max="16" width="5.5546875" style="3" customWidth="1"/>
    <col min="17" max="18" width="6.77734375" style="3" customWidth="1"/>
    <col min="19" max="21" width="6.88671875" style="3" customWidth="1"/>
    <col min="22" max="22" width="4.44140625" style="3" customWidth="1"/>
    <col min="23" max="256" width="9.109375" style="3"/>
    <col min="257" max="257" width="3.33203125" style="3" bestFit="1" customWidth="1"/>
    <col min="258" max="258" width="6.88671875" style="3" customWidth="1"/>
    <col min="259" max="259" width="7" style="3" bestFit="1" customWidth="1"/>
    <col min="260" max="260" width="28.109375" style="3" customWidth="1"/>
    <col min="261" max="261" width="26.44140625" style="3" customWidth="1"/>
    <col min="262" max="263" width="8.44140625" style="3" customWidth="1"/>
    <col min="264" max="264" width="6.88671875" style="3" bestFit="1" customWidth="1"/>
    <col min="265" max="267" width="5.109375" style="3" customWidth="1"/>
    <col min="268" max="268" width="2.33203125" style="3" customWidth="1"/>
    <col min="269" max="269" width="5.109375" style="3" customWidth="1"/>
    <col min="270" max="270" width="3.44140625" style="3" bestFit="1" customWidth="1"/>
    <col min="271" max="271" width="9.109375" style="3"/>
    <col min="272" max="272" width="5.88671875" style="3" bestFit="1" customWidth="1"/>
    <col min="273" max="273" width="8.88671875" style="3" bestFit="1" customWidth="1"/>
    <col min="274" max="277" width="6.88671875" style="3" customWidth="1"/>
    <col min="278" max="278" width="4.44140625" style="3" customWidth="1"/>
    <col min="279" max="512" width="9.109375" style="3"/>
    <col min="513" max="513" width="3.33203125" style="3" bestFit="1" customWidth="1"/>
    <col min="514" max="514" width="6.88671875" style="3" customWidth="1"/>
    <col min="515" max="515" width="7" style="3" bestFit="1" customWidth="1"/>
    <col min="516" max="516" width="28.109375" style="3" customWidth="1"/>
    <col min="517" max="517" width="26.44140625" style="3" customWidth="1"/>
    <col min="518" max="519" width="8.44140625" style="3" customWidth="1"/>
    <col min="520" max="520" width="6.88671875" style="3" bestFit="1" customWidth="1"/>
    <col min="521" max="523" width="5.109375" style="3" customWidth="1"/>
    <col min="524" max="524" width="2.33203125" style="3" customWidth="1"/>
    <col min="525" max="525" width="5.109375" style="3" customWidth="1"/>
    <col min="526" max="526" width="3.44140625" style="3" bestFit="1" customWidth="1"/>
    <col min="527" max="527" width="9.109375" style="3"/>
    <col min="528" max="528" width="5.88671875" style="3" bestFit="1" customWidth="1"/>
    <col min="529" max="529" width="8.88671875" style="3" bestFit="1" customWidth="1"/>
    <col min="530" max="533" width="6.88671875" style="3" customWidth="1"/>
    <col min="534" max="534" width="4.44140625" style="3" customWidth="1"/>
    <col min="535" max="768" width="9.109375" style="3"/>
    <col min="769" max="769" width="3.33203125" style="3" bestFit="1" customWidth="1"/>
    <col min="770" max="770" width="6.88671875" style="3" customWidth="1"/>
    <col min="771" max="771" width="7" style="3" bestFit="1" customWidth="1"/>
    <col min="772" max="772" width="28.109375" style="3" customWidth="1"/>
    <col min="773" max="773" width="26.44140625" style="3" customWidth="1"/>
    <col min="774" max="775" width="8.44140625" style="3" customWidth="1"/>
    <col min="776" max="776" width="6.88671875" style="3" bestFit="1" customWidth="1"/>
    <col min="777" max="779" width="5.109375" style="3" customWidth="1"/>
    <col min="780" max="780" width="2.33203125" style="3" customWidth="1"/>
    <col min="781" max="781" width="5.109375" style="3" customWidth="1"/>
    <col min="782" max="782" width="3.44140625" style="3" bestFit="1" customWidth="1"/>
    <col min="783" max="783" width="9.109375" style="3"/>
    <col min="784" max="784" width="5.88671875" style="3" bestFit="1" customWidth="1"/>
    <col min="785" max="785" width="8.88671875" style="3" bestFit="1" customWidth="1"/>
    <col min="786" max="789" width="6.88671875" style="3" customWidth="1"/>
    <col min="790" max="790" width="4.44140625" style="3" customWidth="1"/>
    <col min="791" max="1024" width="9.109375" style="3"/>
    <col min="1025" max="1025" width="3.33203125" style="3" bestFit="1" customWidth="1"/>
    <col min="1026" max="1026" width="6.88671875" style="3" customWidth="1"/>
    <col min="1027" max="1027" width="7" style="3" bestFit="1" customWidth="1"/>
    <col min="1028" max="1028" width="28.109375" style="3" customWidth="1"/>
    <col min="1029" max="1029" width="26.44140625" style="3" customWidth="1"/>
    <col min="1030" max="1031" width="8.44140625" style="3" customWidth="1"/>
    <col min="1032" max="1032" width="6.88671875" style="3" bestFit="1" customWidth="1"/>
    <col min="1033" max="1035" width="5.109375" style="3" customWidth="1"/>
    <col min="1036" max="1036" width="2.33203125" style="3" customWidth="1"/>
    <col min="1037" max="1037" width="5.109375" style="3" customWidth="1"/>
    <col min="1038" max="1038" width="3.44140625" style="3" bestFit="1" customWidth="1"/>
    <col min="1039" max="1039" width="9.109375" style="3"/>
    <col min="1040" max="1040" width="5.88671875" style="3" bestFit="1" customWidth="1"/>
    <col min="1041" max="1041" width="8.88671875" style="3" bestFit="1" customWidth="1"/>
    <col min="1042" max="1045" width="6.88671875" style="3" customWidth="1"/>
    <col min="1046" max="1046" width="4.44140625" style="3" customWidth="1"/>
    <col min="1047" max="1280" width="9.109375" style="3"/>
    <col min="1281" max="1281" width="3.33203125" style="3" bestFit="1" customWidth="1"/>
    <col min="1282" max="1282" width="6.88671875" style="3" customWidth="1"/>
    <col min="1283" max="1283" width="7" style="3" bestFit="1" customWidth="1"/>
    <col min="1284" max="1284" width="28.109375" style="3" customWidth="1"/>
    <col min="1285" max="1285" width="26.44140625" style="3" customWidth="1"/>
    <col min="1286" max="1287" width="8.44140625" style="3" customWidth="1"/>
    <col min="1288" max="1288" width="6.88671875" style="3" bestFit="1" customWidth="1"/>
    <col min="1289" max="1291" width="5.109375" style="3" customWidth="1"/>
    <col min="1292" max="1292" width="2.33203125" style="3" customWidth="1"/>
    <col min="1293" max="1293" width="5.109375" style="3" customWidth="1"/>
    <col min="1294" max="1294" width="3.44140625" style="3" bestFit="1" customWidth="1"/>
    <col min="1295" max="1295" width="9.109375" style="3"/>
    <col min="1296" max="1296" width="5.88671875" style="3" bestFit="1" customWidth="1"/>
    <col min="1297" max="1297" width="8.88671875" style="3" bestFit="1" customWidth="1"/>
    <col min="1298" max="1301" width="6.88671875" style="3" customWidth="1"/>
    <col min="1302" max="1302" width="4.44140625" style="3" customWidth="1"/>
    <col min="1303" max="1536" width="9.109375" style="3"/>
    <col min="1537" max="1537" width="3.33203125" style="3" bestFit="1" customWidth="1"/>
    <col min="1538" max="1538" width="6.88671875" style="3" customWidth="1"/>
    <col min="1539" max="1539" width="7" style="3" bestFit="1" customWidth="1"/>
    <col min="1540" max="1540" width="28.109375" style="3" customWidth="1"/>
    <col min="1541" max="1541" width="26.44140625" style="3" customWidth="1"/>
    <col min="1542" max="1543" width="8.44140625" style="3" customWidth="1"/>
    <col min="1544" max="1544" width="6.88671875" style="3" bestFit="1" customWidth="1"/>
    <col min="1545" max="1547" width="5.109375" style="3" customWidth="1"/>
    <col min="1548" max="1548" width="2.33203125" style="3" customWidth="1"/>
    <col min="1549" max="1549" width="5.109375" style="3" customWidth="1"/>
    <col min="1550" max="1550" width="3.44140625" style="3" bestFit="1" customWidth="1"/>
    <col min="1551" max="1551" width="9.109375" style="3"/>
    <col min="1552" max="1552" width="5.88671875" style="3" bestFit="1" customWidth="1"/>
    <col min="1553" max="1553" width="8.88671875" style="3" bestFit="1" customWidth="1"/>
    <col min="1554" max="1557" width="6.88671875" style="3" customWidth="1"/>
    <col min="1558" max="1558" width="4.44140625" style="3" customWidth="1"/>
    <col min="1559" max="1792" width="9.109375" style="3"/>
    <col min="1793" max="1793" width="3.33203125" style="3" bestFit="1" customWidth="1"/>
    <col min="1794" max="1794" width="6.88671875" style="3" customWidth="1"/>
    <col min="1795" max="1795" width="7" style="3" bestFit="1" customWidth="1"/>
    <col min="1796" max="1796" width="28.109375" style="3" customWidth="1"/>
    <col min="1797" max="1797" width="26.44140625" style="3" customWidth="1"/>
    <col min="1798" max="1799" width="8.44140625" style="3" customWidth="1"/>
    <col min="1800" max="1800" width="6.88671875" style="3" bestFit="1" customWidth="1"/>
    <col min="1801" max="1803" width="5.109375" style="3" customWidth="1"/>
    <col min="1804" max="1804" width="2.33203125" style="3" customWidth="1"/>
    <col min="1805" max="1805" width="5.109375" style="3" customWidth="1"/>
    <col min="1806" max="1806" width="3.44140625" style="3" bestFit="1" customWidth="1"/>
    <col min="1807" max="1807" width="9.109375" style="3"/>
    <col min="1808" max="1808" width="5.88671875" style="3" bestFit="1" customWidth="1"/>
    <col min="1809" max="1809" width="8.88671875" style="3" bestFit="1" customWidth="1"/>
    <col min="1810" max="1813" width="6.88671875" style="3" customWidth="1"/>
    <col min="1814" max="1814" width="4.44140625" style="3" customWidth="1"/>
    <col min="1815" max="2048" width="9.109375" style="3"/>
    <col min="2049" max="2049" width="3.33203125" style="3" bestFit="1" customWidth="1"/>
    <col min="2050" max="2050" width="6.88671875" style="3" customWidth="1"/>
    <col min="2051" max="2051" width="7" style="3" bestFit="1" customWidth="1"/>
    <col min="2052" max="2052" width="28.109375" style="3" customWidth="1"/>
    <col min="2053" max="2053" width="26.44140625" style="3" customWidth="1"/>
    <col min="2054" max="2055" width="8.44140625" style="3" customWidth="1"/>
    <col min="2056" max="2056" width="6.88671875" style="3" bestFit="1" customWidth="1"/>
    <col min="2057" max="2059" width="5.109375" style="3" customWidth="1"/>
    <col min="2060" max="2060" width="2.33203125" style="3" customWidth="1"/>
    <col min="2061" max="2061" width="5.109375" style="3" customWidth="1"/>
    <col min="2062" max="2062" width="3.44140625" style="3" bestFit="1" customWidth="1"/>
    <col min="2063" max="2063" width="9.109375" style="3"/>
    <col min="2064" max="2064" width="5.88671875" style="3" bestFit="1" customWidth="1"/>
    <col min="2065" max="2065" width="8.88671875" style="3" bestFit="1" customWidth="1"/>
    <col min="2066" max="2069" width="6.88671875" style="3" customWidth="1"/>
    <col min="2070" max="2070" width="4.44140625" style="3" customWidth="1"/>
    <col min="2071" max="2304" width="9.109375" style="3"/>
    <col min="2305" max="2305" width="3.33203125" style="3" bestFit="1" customWidth="1"/>
    <col min="2306" max="2306" width="6.88671875" style="3" customWidth="1"/>
    <col min="2307" max="2307" width="7" style="3" bestFit="1" customWidth="1"/>
    <col min="2308" max="2308" width="28.109375" style="3" customWidth="1"/>
    <col min="2309" max="2309" width="26.44140625" style="3" customWidth="1"/>
    <col min="2310" max="2311" width="8.44140625" style="3" customWidth="1"/>
    <col min="2312" max="2312" width="6.88671875" style="3" bestFit="1" customWidth="1"/>
    <col min="2313" max="2315" width="5.109375" style="3" customWidth="1"/>
    <col min="2316" max="2316" width="2.33203125" style="3" customWidth="1"/>
    <col min="2317" max="2317" width="5.109375" style="3" customWidth="1"/>
    <col min="2318" max="2318" width="3.44140625" style="3" bestFit="1" customWidth="1"/>
    <col min="2319" max="2319" width="9.109375" style="3"/>
    <col min="2320" max="2320" width="5.88671875" style="3" bestFit="1" customWidth="1"/>
    <col min="2321" max="2321" width="8.88671875" style="3" bestFit="1" customWidth="1"/>
    <col min="2322" max="2325" width="6.88671875" style="3" customWidth="1"/>
    <col min="2326" max="2326" width="4.44140625" style="3" customWidth="1"/>
    <col min="2327" max="2560" width="9.109375" style="3"/>
    <col min="2561" max="2561" width="3.33203125" style="3" bestFit="1" customWidth="1"/>
    <col min="2562" max="2562" width="6.88671875" style="3" customWidth="1"/>
    <col min="2563" max="2563" width="7" style="3" bestFit="1" customWidth="1"/>
    <col min="2564" max="2564" width="28.109375" style="3" customWidth="1"/>
    <col min="2565" max="2565" width="26.44140625" style="3" customWidth="1"/>
    <col min="2566" max="2567" width="8.44140625" style="3" customWidth="1"/>
    <col min="2568" max="2568" width="6.88671875" style="3" bestFit="1" customWidth="1"/>
    <col min="2569" max="2571" width="5.109375" style="3" customWidth="1"/>
    <col min="2572" max="2572" width="2.33203125" style="3" customWidth="1"/>
    <col min="2573" max="2573" width="5.109375" style="3" customWidth="1"/>
    <col min="2574" max="2574" width="3.44140625" style="3" bestFit="1" customWidth="1"/>
    <col min="2575" max="2575" width="9.109375" style="3"/>
    <col min="2576" max="2576" width="5.88671875" style="3" bestFit="1" customWidth="1"/>
    <col min="2577" max="2577" width="8.88671875" style="3" bestFit="1" customWidth="1"/>
    <col min="2578" max="2581" width="6.88671875" style="3" customWidth="1"/>
    <col min="2582" max="2582" width="4.44140625" style="3" customWidth="1"/>
    <col min="2583" max="2816" width="9.109375" style="3"/>
    <col min="2817" max="2817" width="3.33203125" style="3" bestFit="1" customWidth="1"/>
    <col min="2818" max="2818" width="6.88671875" style="3" customWidth="1"/>
    <col min="2819" max="2819" width="7" style="3" bestFit="1" customWidth="1"/>
    <col min="2820" max="2820" width="28.109375" style="3" customWidth="1"/>
    <col min="2821" max="2821" width="26.44140625" style="3" customWidth="1"/>
    <col min="2822" max="2823" width="8.44140625" style="3" customWidth="1"/>
    <col min="2824" max="2824" width="6.88671875" style="3" bestFit="1" customWidth="1"/>
    <col min="2825" max="2827" width="5.109375" style="3" customWidth="1"/>
    <col min="2828" max="2828" width="2.33203125" style="3" customWidth="1"/>
    <col min="2829" max="2829" width="5.109375" style="3" customWidth="1"/>
    <col min="2830" max="2830" width="3.44140625" style="3" bestFit="1" customWidth="1"/>
    <col min="2831" max="2831" width="9.109375" style="3"/>
    <col min="2832" max="2832" width="5.88671875" style="3" bestFit="1" customWidth="1"/>
    <col min="2833" max="2833" width="8.88671875" style="3" bestFit="1" customWidth="1"/>
    <col min="2834" max="2837" width="6.88671875" style="3" customWidth="1"/>
    <col min="2838" max="2838" width="4.44140625" style="3" customWidth="1"/>
    <col min="2839" max="3072" width="9.109375" style="3"/>
    <col min="3073" max="3073" width="3.33203125" style="3" bestFit="1" customWidth="1"/>
    <col min="3074" max="3074" width="6.88671875" style="3" customWidth="1"/>
    <col min="3075" max="3075" width="7" style="3" bestFit="1" customWidth="1"/>
    <col min="3076" max="3076" width="28.109375" style="3" customWidth="1"/>
    <col min="3077" max="3077" width="26.44140625" style="3" customWidth="1"/>
    <col min="3078" max="3079" width="8.44140625" style="3" customWidth="1"/>
    <col min="3080" max="3080" width="6.88671875" style="3" bestFit="1" customWidth="1"/>
    <col min="3081" max="3083" width="5.109375" style="3" customWidth="1"/>
    <col min="3084" max="3084" width="2.33203125" style="3" customWidth="1"/>
    <col min="3085" max="3085" width="5.109375" style="3" customWidth="1"/>
    <col min="3086" max="3086" width="3.44140625" style="3" bestFit="1" customWidth="1"/>
    <col min="3087" max="3087" width="9.109375" style="3"/>
    <col min="3088" max="3088" width="5.88671875" style="3" bestFit="1" customWidth="1"/>
    <col min="3089" max="3089" width="8.88671875" style="3" bestFit="1" customWidth="1"/>
    <col min="3090" max="3093" width="6.88671875" style="3" customWidth="1"/>
    <col min="3094" max="3094" width="4.44140625" style="3" customWidth="1"/>
    <col min="3095" max="3328" width="9.109375" style="3"/>
    <col min="3329" max="3329" width="3.33203125" style="3" bestFit="1" customWidth="1"/>
    <col min="3330" max="3330" width="6.88671875" style="3" customWidth="1"/>
    <col min="3331" max="3331" width="7" style="3" bestFit="1" customWidth="1"/>
    <col min="3332" max="3332" width="28.109375" style="3" customWidth="1"/>
    <col min="3333" max="3333" width="26.44140625" style="3" customWidth="1"/>
    <col min="3334" max="3335" width="8.44140625" style="3" customWidth="1"/>
    <col min="3336" max="3336" width="6.88671875" style="3" bestFit="1" customWidth="1"/>
    <col min="3337" max="3339" width="5.109375" style="3" customWidth="1"/>
    <col min="3340" max="3340" width="2.33203125" style="3" customWidth="1"/>
    <col min="3341" max="3341" width="5.109375" style="3" customWidth="1"/>
    <col min="3342" max="3342" width="3.44140625" style="3" bestFit="1" customWidth="1"/>
    <col min="3343" max="3343" width="9.109375" style="3"/>
    <col min="3344" max="3344" width="5.88671875" style="3" bestFit="1" customWidth="1"/>
    <col min="3345" max="3345" width="8.88671875" style="3" bestFit="1" customWidth="1"/>
    <col min="3346" max="3349" width="6.88671875" style="3" customWidth="1"/>
    <col min="3350" max="3350" width="4.44140625" style="3" customWidth="1"/>
    <col min="3351" max="3584" width="9.109375" style="3"/>
    <col min="3585" max="3585" width="3.33203125" style="3" bestFit="1" customWidth="1"/>
    <col min="3586" max="3586" width="6.88671875" style="3" customWidth="1"/>
    <col min="3587" max="3587" width="7" style="3" bestFit="1" customWidth="1"/>
    <col min="3588" max="3588" width="28.109375" style="3" customWidth="1"/>
    <col min="3589" max="3589" width="26.44140625" style="3" customWidth="1"/>
    <col min="3590" max="3591" width="8.44140625" style="3" customWidth="1"/>
    <col min="3592" max="3592" width="6.88671875" style="3" bestFit="1" customWidth="1"/>
    <col min="3593" max="3595" width="5.109375" style="3" customWidth="1"/>
    <col min="3596" max="3596" width="2.33203125" style="3" customWidth="1"/>
    <col min="3597" max="3597" width="5.109375" style="3" customWidth="1"/>
    <col min="3598" max="3598" width="3.44140625" style="3" bestFit="1" customWidth="1"/>
    <col min="3599" max="3599" width="9.109375" style="3"/>
    <col min="3600" max="3600" width="5.88671875" style="3" bestFit="1" customWidth="1"/>
    <col min="3601" max="3601" width="8.88671875" style="3" bestFit="1" customWidth="1"/>
    <col min="3602" max="3605" width="6.88671875" style="3" customWidth="1"/>
    <col min="3606" max="3606" width="4.44140625" style="3" customWidth="1"/>
    <col min="3607" max="3840" width="9.109375" style="3"/>
    <col min="3841" max="3841" width="3.33203125" style="3" bestFit="1" customWidth="1"/>
    <col min="3842" max="3842" width="6.88671875" style="3" customWidth="1"/>
    <col min="3843" max="3843" width="7" style="3" bestFit="1" customWidth="1"/>
    <col min="3844" max="3844" width="28.109375" style="3" customWidth="1"/>
    <col min="3845" max="3845" width="26.44140625" style="3" customWidth="1"/>
    <col min="3846" max="3847" width="8.44140625" style="3" customWidth="1"/>
    <col min="3848" max="3848" width="6.88671875" style="3" bestFit="1" customWidth="1"/>
    <col min="3849" max="3851" width="5.109375" style="3" customWidth="1"/>
    <col min="3852" max="3852" width="2.33203125" style="3" customWidth="1"/>
    <col min="3853" max="3853" width="5.109375" style="3" customWidth="1"/>
    <col min="3854" max="3854" width="3.44140625" style="3" bestFit="1" customWidth="1"/>
    <col min="3855" max="3855" width="9.109375" style="3"/>
    <col min="3856" max="3856" width="5.88671875" style="3" bestFit="1" customWidth="1"/>
    <col min="3857" max="3857" width="8.88671875" style="3" bestFit="1" customWidth="1"/>
    <col min="3858" max="3861" width="6.88671875" style="3" customWidth="1"/>
    <col min="3862" max="3862" width="4.44140625" style="3" customWidth="1"/>
    <col min="3863" max="4096" width="9.109375" style="3"/>
    <col min="4097" max="4097" width="3.33203125" style="3" bestFit="1" customWidth="1"/>
    <col min="4098" max="4098" width="6.88671875" style="3" customWidth="1"/>
    <col min="4099" max="4099" width="7" style="3" bestFit="1" customWidth="1"/>
    <col min="4100" max="4100" width="28.109375" style="3" customWidth="1"/>
    <col min="4101" max="4101" width="26.44140625" style="3" customWidth="1"/>
    <col min="4102" max="4103" width="8.44140625" style="3" customWidth="1"/>
    <col min="4104" max="4104" width="6.88671875" style="3" bestFit="1" customWidth="1"/>
    <col min="4105" max="4107" width="5.109375" style="3" customWidth="1"/>
    <col min="4108" max="4108" width="2.33203125" style="3" customWidth="1"/>
    <col min="4109" max="4109" width="5.109375" style="3" customWidth="1"/>
    <col min="4110" max="4110" width="3.44140625" style="3" bestFit="1" customWidth="1"/>
    <col min="4111" max="4111" width="9.109375" style="3"/>
    <col min="4112" max="4112" width="5.88671875" style="3" bestFit="1" customWidth="1"/>
    <col min="4113" max="4113" width="8.88671875" style="3" bestFit="1" customWidth="1"/>
    <col min="4114" max="4117" width="6.88671875" style="3" customWidth="1"/>
    <col min="4118" max="4118" width="4.44140625" style="3" customWidth="1"/>
    <col min="4119" max="4352" width="9.109375" style="3"/>
    <col min="4353" max="4353" width="3.33203125" style="3" bestFit="1" customWidth="1"/>
    <col min="4354" max="4354" width="6.88671875" style="3" customWidth="1"/>
    <col min="4355" max="4355" width="7" style="3" bestFit="1" customWidth="1"/>
    <col min="4356" max="4356" width="28.109375" style="3" customWidth="1"/>
    <col min="4357" max="4357" width="26.44140625" style="3" customWidth="1"/>
    <col min="4358" max="4359" width="8.44140625" style="3" customWidth="1"/>
    <col min="4360" max="4360" width="6.88671875" style="3" bestFit="1" customWidth="1"/>
    <col min="4361" max="4363" width="5.109375" style="3" customWidth="1"/>
    <col min="4364" max="4364" width="2.33203125" style="3" customWidth="1"/>
    <col min="4365" max="4365" width="5.109375" style="3" customWidth="1"/>
    <col min="4366" max="4366" width="3.44140625" style="3" bestFit="1" customWidth="1"/>
    <col min="4367" max="4367" width="9.109375" style="3"/>
    <col min="4368" max="4368" width="5.88671875" style="3" bestFit="1" customWidth="1"/>
    <col min="4369" max="4369" width="8.88671875" style="3" bestFit="1" customWidth="1"/>
    <col min="4370" max="4373" width="6.88671875" style="3" customWidth="1"/>
    <col min="4374" max="4374" width="4.44140625" style="3" customWidth="1"/>
    <col min="4375" max="4608" width="9.109375" style="3"/>
    <col min="4609" max="4609" width="3.33203125" style="3" bestFit="1" customWidth="1"/>
    <col min="4610" max="4610" width="6.88671875" style="3" customWidth="1"/>
    <col min="4611" max="4611" width="7" style="3" bestFit="1" customWidth="1"/>
    <col min="4612" max="4612" width="28.109375" style="3" customWidth="1"/>
    <col min="4613" max="4613" width="26.44140625" style="3" customWidth="1"/>
    <col min="4614" max="4615" width="8.44140625" style="3" customWidth="1"/>
    <col min="4616" max="4616" width="6.88671875" style="3" bestFit="1" customWidth="1"/>
    <col min="4617" max="4619" width="5.109375" style="3" customWidth="1"/>
    <col min="4620" max="4620" width="2.33203125" style="3" customWidth="1"/>
    <col min="4621" max="4621" width="5.109375" style="3" customWidth="1"/>
    <col min="4622" max="4622" width="3.44140625" style="3" bestFit="1" customWidth="1"/>
    <col min="4623" max="4623" width="9.109375" style="3"/>
    <col min="4624" max="4624" width="5.88671875" style="3" bestFit="1" customWidth="1"/>
    <col min="4625" max="4625" width="8.88671875" style="3" bestFit="1" customWidth="1"/>
    <col min="4626" max="4629" width="6.88671875" style="3" customWidth="1"/>
    <col min="4630" max="4630" width="4.44140625" style="3" customWidth="1"/>
    <col min="4631" max="4864" width="9.109375" style="3"/>
    <col min="4865" max="4865" width="3.33203125" style="3" bestFit="1" customWidth="1"/>
    <col min="4866" max="4866" width="6.88671875" style="3" customWidth="1"/>
    <col min="4867" max="4867" width="7" style="3" bestFit="1" customWidth="1"/>
    <col min="4868" max="4868" width="28.109375" style="3" customWidth="1"/>
    <col min="4869" max="4869" width="26.44140625" style="3" customWidth="1"/>
    <col min="4870" max="4871" width="8.44140625" style="3" customWidth="1"/>
    <col min="4872" max="4872" width="6.88671875" style="3" bestFit="1" customWidth="1"/>
    <col min="4873" max="4875" width="5.109375" style="3" customWidth="1"/>
    <col min="4876" max="4876" width="2.33203125" style="3" customWidth="1"/>
    <col min="4877" max="4877" width="5.109375" style="3" customWidth="1"/>
    <col min="4878" max="4878" width="3.44140625" style="3" bestFit="1" customWidth="1"/>
    <col min="4879" max="4879" width="9.109375" style="3"/>
    <col min="4880" max="4880" width="5.88671875" style="3" bestFit="1" customWidth="1"/>
    <col min="4881" max="4881" width="8.88671875" style="3" bestFit="1" customWidth="1"/>
    <col min="4882" max="4885" width="6.88671875" style="3" customWidth="1"/>
    <col min="4886" max="4886" width="4.44140625" style="3" customWidth="1"/>
    <col min="4887" max="5120" width="9.109375" style="3"/>
    <col min="5121" max="5121" width="3.33203125" style="3" bestFit="1" customWidth="1"/>
    <col min="5122" max="5122" width="6.88671875" style="3" customWidth="1"/>
    <col min="5123" max="5123" width="7" style="3" bestFit="1" customWidth="1"/>
    <col min="5124" max="5124" width="28.109375" style="3" customWidth="1"/>
    <col min="5125" max="5125" width="26.44140625" style="3" customWidth="1"/>
    <col min="5126" max="5127" width="8.44140625" style="3" customWidth="1"/>
    <col min="5128" max="5128" width="6.88671875" style="3" bestFit="1" customWidth="1"/>
    <col min="5129" max="5131" width="5.109375" style="3" customWidth="1"/>
    <col min="5132" max="5132" width="2.33203125" style="3" customWidth="1"/>
    <col min="5133" max="5133" width="5.109375" style="3" customWidth="1"/>
    <col min="5134" max="5134" width="3.44140625" style="3" bestFit="1" customWidth="1"/>
    <col min="5135" max="5135" width="9.109375" style="3"/>
    <col min="5136" max="5136" width="5.88671875" style="3" bestFit="1" customWidth="1"/>
    <col min="5137" max="5137" width="8.88671875" style="3" bestFit="1" customWidth="1"/>
    <col min="5138" max="5141" width="6.88671875" style="3" customWidth="1"/>
    <col min="5142" max="5142" width="4.44140625" style="3" customWidth="1"/>
    <col min="5143" max="5376" width="9.109375" style="3"/>
    <col min="5377" max="5377" width="3.33203125" style="3" bestFit="1" customWidth="1"/>
    <col min="5378" max="5378" width="6.88671875" style="3" customWidth="1"/>
    <col min="5379" max="5379" width="7" style="3" bestFit="1" customWidth="1"/>
    <col min="5380" max="5380" width="28.109375" style="3" customWidth="1"/>
    <col min="5381" max="5381" width="26.44140625" style="3" customWidth="1"/>
    <col min="5382" max="5383" width="8.44140625" style="3" customWidth="1"/>
    <col min="5384" max="5384" width="6.88671875" style="3" bestFit="1" customWidth="1"/>
    <col min="5385" max="5387" width="5.109375" style="3" customWidth="1"/>
    <col min="5388" max="5388" width="2.33203125" style="3" customWidth="1"/>
    <col min="5389" max="5389" width="5.109375" style="3" customWidth="1"/>
    <col min="5390" max="5390" width="3.44140625" style="3" bestFit="1" customWidth="1"/>
    <col min="5391" max="5391" width="9.109375" style="3"/>
    <col min="5392" max="5392" width="5.88671875" style="3" bestFit="1" customWidth="1"/>
    <col min="5393" max="5393" width="8.88671875" style="3" bestFit="1" customWidth="1"/>
    <col min="5394" max="5397" width="6.88671875" style="3" customWidth="1"/>
    <col min="5398" max="5398" width="4.44140625" style="3" customWidth="1"/>
    <col min="5399" max="5632" width="9.109375" style="3"/>
    <col min="5633" max="5633" width="3.33203125" style="3" bestFit="1" customWidth="1"/>
    <col min="5634" max="5634" width="6.88671875" style="3" customWidth="1"/>
    <col min="5635" max="5635" width="7" style="3" bestFit="1" customWidth="1"/>
    <col min="5636" max="5636" width="28.109375" style="3" customWidth="1"/>
    <col min="5637" max="5637" width="26.44140625" style="3" customWidth="1"/>
    <col min="5638" max="5639" width="8.44140625" style="3" customWidth="1"/>
    <col min="5640" max="5640" width="6.88671875" style="3" bestFit="1" customWidth="1"/>
    <col min="5641" max="5643" width="5.109375" style="3" customWidth="1"/>
    <col min="5644" max="5644" width="2.33203125" style="3" customWidth="1"/>
    <col min="5645" max="5645" width="5.109375" style="3" customWidth="1"/>
    <col min="5646" max="5646" width="3.44140625" style="3" bestFit="1" customWidth="1"/>
    <col min="5647" max="5647" width="9.109375" style="3"/>
    <col min="5648" max="5648" width="5.88671875" style="3" bestFit="1" customWidth="1"/>
    <col min="5649" max="5649" width="8.88671875" style="3" bestFit="1" customWidth="1"/>
    <col min="5650" max="5653" width="6.88671875" style="3" customWidth="1"/>
    <col min="5654" max="5654" width="4.44140625" style="3" customWidth="1"/>
    <col min="5655" max="5888" width="9.109375" style="3"/>
    <col min="5889" max="5889" width="3.33203125" style="3" bestFit="1" customWidth="1"/>
    <col min="5890" max="5890" width="6.88671875" style="3" customWidth="1"/>
    <col min="5891" max="5891" width="7" style="3" bestFit="1" customWidth="1"/>
    <col min="5892" max="5892" width="28.109375" style="3" customWidth="1"/>
    <col min="5893" max="5893" width="26.44140625" style="3" customWidth="1"/>
    <col min="5894" max="5895" width="8.44140625" style="3" customWidth="1"/>
    <col min="5896" max="5896" width="6.88671875" style="3" bestFit="1" customWidth="1"/>
    <col min="5897" max="5899" width="5.109375" style="3" customWidth="1"/>
    <col min="5900" max="5900" width="2.33203125" style="3" customWidth="1"/>
    <col min="5901" max="5901" width="5.109375" style="3" customWidth="1"/>
    <col min="5902" max="5902" width="3.44140625" style="3" bestFit="1" customWidth="1"/>
    <col min="5903" max="5903" width="9.109375" style="3"/>
    <col min="5904" max="5904" width="5.88671875" style="3" bestFit="1" customWidth="1"/>
    <col min="5905" max="5905" width="8.88671875" style="3" bestFit="1" customWidth="1"/>
    <col min="5906" max="5909" width="6.88671875" style="3" customWidth="1"/>
    <col min="5910" max="5910" width="4.44140625" style="3" customWidth="1"/>
    <col min="5911" max="6144" width="9.109375" style="3"/>
    <col min="6145" max="6145" width="3.33203125" style="3" bestFit="1" customWidth="1"/>
    <col min="6146" max="6146" width="6.88671875" style="3" customWidth="1"/>
    <col min="6147" max="6147" width="7" style="3" bestFit="1" customWidth="1"/>
    <col min="6148" max="6148" width="28.109375" style="3" customWidth="1"/>
    <col min="6149" max="6149" width="26.44140625" style="3" customWidth="1"/>
    <col min="6150" max="6151" width="8.44140625" style="3" customWidth="1"/>
    <col min="6152" max="6152" width="6.88671875" style="3" bestFit="1" customWidth="1"/>
    <col min="6153" max="6155" width="5.109375" style="3" customWidth="1"/>
    <col min="6156" max="6156" width="2.33203125" style="3" customWidth="1"/>
    <col min="6157" max="6157" width="5.109375" style="3" customWidth="1"/>
    <col min="6158" max="6158" width="3.44140625" style="3" bestFit="1" customWidth="1"/>
    <col min="6159" max="6159" width="9.109375" style="3"/>
    <col min="6160" max="6160" width="5.88671875" style="3" bestFit="1" customWidth="1"/>
    <col min="6161" max="6161" width="8.88671875" style="3" bestFit="1" customWidth="1"/>
    <col min="6162" max="6165" width="6.88671875" style="3" customWidth="1"/>
    <col min="6166" max="6166" width="4.44140625" style="3" customWidth="1"/>
    <col min="6167" max="6400" width="9.109375" style="3"/>
    <col min="6401" max="6401" width="3.33203125" style="3" bestFit="1" customWidth="1"/>
    <col min="6402" max="6402" width="6.88671875" style="3" customWidth="1"/>
    <col min="6403" max="6403" width="7" style="3" bestFit="1" customWidth="1"/>
    <col min="6404" max="6404" width="28.109375" style="3" customWidth="1"/>
    <col min="6405" max="6405" width="26.44140625" style="3" customWidth="1"/>
    <col min="6406" max="6407" width="8.44140625" style="3" customWidth="1"/>
    <col min="6408" max="6408" width="6.88671875" style="3" bestFit="1" customWidth="1"/>
    <col min="6409" max="6411" width="5.109375" style="3" customWidth="1"/>
    <col min="6412" max="6412" width="2.33203125" style="3" customWidth="1"/>
    <col min="6413" max="6413" width="5.109375" style="3" customWidth="1"/>
    <col min="6414" max="6414" width="3.44140625" style="3" bestFit="1" customWidth="1"/>
    <col min="6415" max="6415" width="9.109375" style="3"/>
    <col min="6416" max="6416" width="5.88671875" style="3" bestFit="1" customWidth="1"/>
    <col min="6417" max="6417" width="8.88671875" style="3" bestFit="1" customWidth="1"/>
    <col min="6418" max="6421" width="6.88671875" style="3" customWidth="1"/>
    <col min="6422" max="6422" width="4.44140625" style="3" customWidth="1"/>
    <col min="6423" max="6656" width="9.109375" style="3"/>
    <col min="6657" max="6657" width="3.33203125" style="3" bestFit="1" customWidth="1"/>
    <col min="6658" max="6658" width="6.88671875" style="3" customWidth="1"/>
    <col min="6659" max="6659" width="7" style="3" bestFit="1" customWidth="1"/>
    <col min="6660" max="6660" width="28.109375" style="3" customWidth="1"/>
    <col min="6661" max="6661" width="26.44140625" style="3" customWidth="1"/>
    <col min="6662" max="6663" width="8.44140625" style="3" customWidth="1"/>
    <col min="6664" max="6664" width="6.88671875" style="3" bestFit="1" customWidth="1"/>
    <col min="6665" max="6667" width="5.109375" style="3" customWidth="1"/>
    <col min="6668" max="6668" width="2.33203125" style="3" customWidth="1"/>
    <col min="6669" max="6669" width="5.109375" style="3" customWidth="1"/>
    <col min="6670" max="6670" width="3.44140625" style="3" bestFit="1" customWidth="1"/>
    <col min="6671" max="6671" width="9.109375" style="3"/>
    <col min="6672" max="6672" width="5.88671875" style="3" bestFit="1" customWidth="1"/>
    <col min="6673" max="6673" width="8.88671875" style="3" bestFit="1" customWidth="1"/>
    <col min="6674" max="6677" width="6.88671875" style="3" customWidth="1"/>
    <col min="6678" max="6678" width="4.44140625" style="3" customWidth="1"/>
    <col min="6679" max="6912" width="9.109375" style="3"/>
    <col min="6913" max="6913" width="3.33203125" style="3" bestFit="1" customWidth="1"/>
    <col min="6914" max="6914" width="6.88671875" style="3" customWidth="1"/>
    <col min="6915" max="6915" width="7" style="3" bestFit="1" customWidth="1"/>
    <col min="6916" max="6916" width="28.109375" style="3" customWidth="1"/>
    <col min="6917" max="6917" width="26.44140625" style="3" customWidth="1"/>
    <col min="6918" max="6919" width="8.44140625" style="3" customWidth="1"/>
    <col min="6920" max="6920" width="6.88671875" style="3" bestFit="1" customWidth="1"/>
    <col min="6921" max="6923" width="5.109375" style="3" customWidth="1"/>
    <col min="6924" max="6924" width="2.33203125" style="3" customWidth="1"/>
    <col min="6925" max="6925" width="5.109375" style="3" customWidth="1"/>
    <col min="6926" max="6926" width="3.44140625" style="3" bestFit="1" customWidth="1"/>
    <col min="6927" max="6927" width="9.109375" style="3"/>
    <col min="6928" max="6928" width="5.88671875" style="3" bestFit="1" customWidth="1"/>
    <col min="6929" max="6929" width="8.88671875" style="3" bestFit="1" customWidth="1"/>
    <col min="6930" max="6933" width="6.88671875" style="3" customWidth="1"/>
    <col min="6934" max="6934" width="4.44140625" style="3" customWidth="1"/>
    <col min="6935" max="7168" width="9.109375" style="3"/>
    <col min="7169" max="7169" width="3.33203125" style="3" bestFit="1" customWidth="1"/>
    <col min="7170" max="7170" width="6.88671875" style="3" customWidth="1"/>
    <col min="7171" max="7171" width="7" style="3" bestFit="1" customWidth="1"/>
    <col min="7172" max="7172" width="28.109375" style="3" customWidth="1"/>
    <col min="7173" max="7173" width="26.44140625" style="3" customWidth="1"/>
    <col min="7174" max="7175" width="8.44140625" style="3" customWidth="1"/>
    <col min="7176" max="7176" width="6.88671875" style="3" bestFit="1" customWidth="1"/>
    <col min="7177" max="7179" width="5.109375" style="3" customWidth="1"/>
    <col min="7180" max="7180" width="2.33203125" style="3" customWidth="1"/>
    <col min="7181" max="7181" width="5.109375" style="3" customWidth="1"/>
    <col min="7182" max="7182" width="3.44140625" style="3" bestFit="1" customWidth="1"/>
    <col min="7183" max="7183" width="9.109375" style="3"/>
    <col min="7184" max="7184" width="5.88671875" style="3" bestFit="1" customWidth="1"/>
    <col min="7185" max="7185" width="8.88671875" style="3" bestFit="1" customWidth="1"/>
    <col min="7186" max="7189" width="6.88671875" style="3" customWidth="1"/>
    <col min="7190" max="7190" width="4.44140625" style="3" customWidth="1"/>
    <col min="7191" max="7424" width="9.109375" style="3"/>
    <col min="7425" max="7425" width="3.33203125" style="3" bestFit="1" customWidth="1"/>
    <col min="7426" max="7426" width="6.88671875" style="3" customWidth="1"/>
    <col min="7427" max="7427" width="7" style="3" bestFit="1" customWidth="1"/>
    <col min="7428" max="7428" width="28.109375" style="3" customWidth="1"/>
    <col min="7429" max="7429" width="26.44140625" style="3" customWidth="1"/>
    <col min="7430" max="7431" width="8.44140625" style="3" customWidth="1"/>
    <col min="7432" max="7432" width="6.88671875" style="3" bestFit="1" customWidth="1"/>
    <col min="7433" max="7435" width="5.109375" style="3" customWidth="1"/>
    <col min="7436" max="7436" width="2.33203125" style="3" customWidth="1"/>
    <col min="7437" max="7437" width="5.109375" style="3" customWidth="1"/>
    <col min="7438" max="7438" width="3.44140625" style="3" bestFit="1" customWidth="1"/>
    <col min="7439" max="7439" width="9.109375" style="3"/>
    <col min="7440" max="7440" width="5.88671875" style="3" bestFit="1" customWidth="1"/>
    <col min="7441" max="7441" width="8.88671875" style="3" bestFit="1" customWidth="1"/>
    <col min="7442" max="7445" width="6.88671875" style="3" customWidth="1"/>
    <col min="7446" max="7446" width="4.44140625" style="3" customWidth="1"/>
    <col min="7447" max="7680" width="9.109375" style="3"/>
    <col min="7681" max="7681" width="3.33203125" style="3" bestFit="1" customWidth="1"/>
    <col min="7682" max="7682" width="6.88671875" style="3" customWidth="1"/>
    <col min="7683" max="7683" width="7" style="3" bestFit="1" customWidth="1"/>
    <col min="7684" max="7684" width="28.109375" style="3" customWidth="1"/>
    <col min="7685" max="7685" width="26.44140625" style="3" customWidth="1"/>
    <col min="7686" max="7687" width="8.44140625" style="3" customWidth="1"/>
    <col min="7688" max="7688" width="6.88671875" style="3" bestFit="1" customWidth="1"/>
    <col min="7689" max="7691" width="5.109375" style="3" customWidth="1"/>
    <col min="7692" max="7692" width="2.33203125" style="3" customWidth="1"/>
    <col min="7693" max="7693" width="5.109375" style="3" customWidth="1"/>
    <col min="7694" max="7694" width="3.44140625" style="3" bestFit="1" customWidth="1"/>
    <col min="7695" max="7695" width="9.109375" style="3"/>
    <col min="7696" max="7696" width="5.88671875" style="3" bestFit="1" customWidth="1"/>
    <col min="7697" max="7697" width="8.88671875" style="3" bestFit="1" customWidth="1"/>
    <col min="7698" max="7701" width="6.88671875" style="3" customWidth="1"/>
    <col min="7702" max="7702" width="4.44140625" style="3" customWidth="1"/>
    <col min="7703" max="7936" width="9.109375" style="3"/>
    <col min="7937" max="7937" width="3.33203125" style="3" bestFit="1" customWidth="1"/>
    <col min="7938" max="7938" width="6.88671875" style="3" customWidth="1"/>
    <col min="7939" max="7939" width="7" style="3" bestFit="1" customWidth="1"/>
    <col min="7940" max="7940" width="28.109375" style="3" customWidth="1"/>
    <col min="7941" max="7941" width="26.44140625" style="3" customWidth="1"/>
    <col min="7942" max="7943" width="8.44140625" style="3" customWidth="1"/>
    <col min="7944" max="7944" width="6.88671875" style="3" bestFit="1" customWidth="1"/>
    <col min="7945" max="7947" width="5.109375" style="3" customWidth="1"/>
    <col min="7948" max="7948" width="2.33203125" style="3" customWidth="1"/>
    <col min="7949" max="7949" width="5.109375" style="3" customWidth="1"/>
    <col min="7950" max="7950" width="3.44140625" style="3" bestFit="1" customWidth="1"/>
    <col min="7951" max="7951" width="9.109375" style="3"/>
    <col min="7952" max="7952" width="5.88671875" style="3" bestFit="1" customWidth="1"/>
    <col min="7953" max="7953" width="8.88671875" style="3" bestFit="1" customWidth="1"/>
    <col min="7954" max="7957" width="6.88671875" style="3" customWidth="1"/>
    <col min="7958" max="7958" width="4.44140625" style="3" customWidth="1"/>
    <col min="7959" max="8192" width="9.109375" style="3"/>
    <col min="8193" max="8193" width="3.33203125" style="3" bestFit="1" customWidth="1"/>
    <col min="8194" max="8194" width="6.88671875" style="3" customWidth="1"/>
    <col min="8195" max="8195" width="7" style="3" bestFit="1" customWidth="1"/>
    <col min="8196" max="8196" width="28.109375" style="3" customWidth="1"/>
    <col min="8197" max="8197" width="26.44140625" style="3" customWidth="1"/>
    <col min="8198" max="8199" width="8.44140625" style="3" customWidth="1"/>
    <col min="8200" max="8200" width="6.88671875" style="3" bestFit="1" customWidth="1"/>
    <col min="8201" max="8203" width="5.109375" style="3" customWidth="1"/>
    <col min="8204" max="8204" width="2.33203125" style="3" customWidth="1"/>
    <col min="8205" max="8205" width="5.109375" style="3" customWidth="1"/>
    <col min="8206" max="8206" width="3.44140625" style="3" bestFit="1" customWidth="1"/>
    <col min="8207" max="8207" width="9.109375" style="3"/>
    <col min="8208" max="8208" width="5.88671875" style="3" bestFit="1" customWidth="1"/>
    <col min="8209" max="8209" width="8.88671875" style="3" bestFit="1" customWidth="1"/>
    <col min="8210" max="8213" width="6.88671875" style="3" customWidth="1"/>
    <col min="8214" max="8214" width="4.44140625" style="3" customWidth="1"/>
    <col min="8215" max="8448" width="9.109375" style="3"/>
    <col min="8449" max="8449" width="3.33203125" style="3" bestFit="1" customWidth="1"/>
    <col min="8450" max="8450" width="6.88671875" style="3" customWidth="1"/>
    <col min="8451" max="8451" width="7" style="3" bestFit="1" customWidth="1"/>
    <col min="8452" max="8452" width="28.109375" style="3" customWidth="1"/>
    <col min="8453" max="8453" width="26.44140625" style="3" customWidth="1"/>
    <col min="8454" max="8455" width="8.44140625" style="3" customWidth="1"/>
    <col min="8456" max="8456" width="6.88671875" style="3" bestFit="1" customWidth="1"/>
    <col min="8457" max="8459" width="5.109375" style="3" customWidth="1"/>
    <col min="8460" max="8460" width="2.33203125" style="3" customWidth="1"/>
    <col min="8461" max="8461" width="5.109375" style="3" customWidth="1"/>
    <col min="8462" max="8462" width="3.44140625" style="3" bestFit="1" customWidth="1"/>
    <col min="8463" max="8463" width="9.109375" style="3"/>
    <col min="8464" max="8464" width="5.88671875" style="3" bestFit="1" customWidth="1"/>
    <col min="8465" max="8465" width="8.88671875" style="3" bestFit="1" customWidth="1"/>
    <col min="8466" max="8469" width="6.88671875" style="3" customWidth="1"/>
    <col min="8470" max="8470" width="4.44140625" style="3" customWidth="1"/>
    <col min="8471" max="8704" width="9.109375" style="3"/>
    <col min="8705" max="8705" width="3.33203125" style="3" bestFit="1" customWidth="1"/>
    <col min="8706" max="8706" width="6.88671875" style="3" customWidth="1"/>
    <col min="8707" max="8707" width="7" style="3" bestFit="1" customWidth="1"/>
    <col min="8708" max="8708" width="28.109375" style="3" customWidth="1"/>
    <col min="8709" max="8709" width="26.44140625" style="3" customWidth="1"/>
    <col min="8710" max="8711" width="8.44140625" style="3" customWidth="1"/>
    <col min="8712" max="8712" width="6.88671875" style="3" bestFit="1" customWidth="1"/>
    <col min="8713" max="8715" width="5.109375" style="3" customWidth="1"/>
    <col min="8716" max="8716" width="2.33203125" style="3" customWidth="1"/>
    <col min="8717" max="8717" width="5.109375" style="3" customWidth="1"/>
    <col min="8718" max="8718" width="3.44140625" style="3" bestFit="1" customWidth="1"/>
    <col min="8719" max="8719" width="9.109375" style="3"/>
    <col min="8720" max="8720" width="5.88671875" style="3" bestFit="1" customWidth="1"/>
    <col min="8721" max="8721" width="8.88671875" style="3" bestFit="1" customWidth="1"/>
    <col min="8722" max="8725" width="6.88671875" style="3" customWidth="1"/>
    <col min="8726" max="8726" width="4.44140625" style="3" customWidth="1"/>
    <col min="8727" max="8960" width="9.109375" style="3"/>
    <col min="8961" max="8961" width="3.33203125" style="3" bestFit="1" customWidth="1"/>
    <col min="8962" max="8962" width="6.88671875" style="3" customWidth="1"/>
    <col min="8963" max="8963" width="7" style="3" bestFit="1" customWidth="1"/>
    <col min="8964" max="8964" width="28.109375" style="3" customWidth="1"/>
    <col min="8965" max="8965" width="26.44140625" style="3" customWidth="1"/>
    <col min="8966" max="8967" width="8.44140625" style="3" customWidth="1"/>
    <col min="8968" max="8968" width="6.88671875" style="3" bestFit="1" customWidth="1"/>
    <col min="8969" max="8971" width="5.109375" style="3" customWidth="1"/>
    <col min="8972" max="8972" width="2.33203125" style="3" customWidth="1"/>
    <col min="8973" max="8973" width="5.109375" style="3" customWidth="1"/>
    <col min="8974" max="8974" width="3.44140625" style="3" bestFit="1" customWidth="1"/>
    <col min="8975" max="8975" width="9.109375" style="3"/>
    <col min="8976" max="8976" width="5.88671875" style="3" bestFit="1" customWidth="1"/>
    <col min="8977" max="8977" width="8.88671875" style="3" bestFit="1" customWidth="1"/>
    <col min="8978" max="8981" width="6.88671875" style="3" customWidth="1"/>
    <col min="8982" max="8982" width="4.44140625" style="3" customWidth="1"/>
    <col min="8983" max="9216" width="9.109375" style="3"/>
    <col min="9217" max="9217" width="3.33203125" style="3" bestFit="1" customWidth="1"/>
    <col min="9218" max="9218" width="6.88671875" style="3" customWidth="1"/>
    <col min="9219" max="9219" width="7" style="3" bestFit="1" customWidth="1"/>
    <col min="9220" max="9220" width="28.109375" style="3" customWidth="1"/>
    <col min="9221" max="9221" width="26.44140625" style="3" customWidth="1"/>
    <col min="9222" max="9223" width="8.44140625" style="3" customWidth="1"/>
    <col min="9224" max="9224" width="6.88671875" style="3" bestFit="1" customWidth="1"/>
    <col min="9225" max="9227" width="5.109375" style="3" customWidth="1"/>
    <col min="9228" max="9228" width="2.33203125" style="3" customWidth="1"/>
    <col min="9229" max="9229" width="5.109375" style="3" customWidth="1"/>
    <col min="9230" max="9230" width="3.44140625" style="3" bestFit="1" customWidth="1"/>
    <col min="9231" max="9231" width="9.109375" style="3"/>
    <col min="9232" max="9232" width="5.88671875" style="3" bestFit="1" customWidth="1"/>
    <col min="9233" max="9233" width="8.88671875" style="3" bestFit="1" customWidth="1"/>
    <col min="9234" max="9237" width="6.88671875" style="3" customWidth="1"/>
    <col min="9238" max="9238" width="4.44140625" style="3" customWidth="1"/>
    <col min="9239" max="9472" width="9.109375" style="3"/>
    <col min="9473" max="9473" width="3.33203125" style="3" bestFit="1" customWidth="1"/>
    <col min="9474" max="9474" width="6.88671875" style="3" customWidth="1"/>
    <col min="9475" max="9475" width="7" style="3" bestFit="1" customWidth="1"/>
    <col min="9476" max="9476" width="28.109375" style="3" customWidth="1"/>
    <col min="9477" max="9477" width="26.44140625" style="3" customWidth="1"/>
    <col min="9478" max="9479" width="8.44140625" style="3" customWidth="1"/>
    <col min="9480" max="9480" width="6.88671875" style="3" bestFit="1" customWidth="1"/>
    <col min="9481" max="9483" width="5.109375" style="3" customWidth="1"/>
    <col min="9484" max="9484" width="2.33203125" style="3" customWidth="1"/>
    <col min="9485" max="9485" width="5.109375" style="3" customWidth="1"/>
    <col min="9486" max="9486" width="3.44140625" style="3" bestFit="1" customWidth="1"/>
    <col min="9487" max="9487" width="9.109375" style="3"/>
    <col min="9488" max="9488" width="5.88671875" style="3" bestFit="1" customWidth="1"/>
    <col min="9489" max="9489" width="8.88671875" style="3" bestFit="1" customWidth="1"/>
    <col min="9490" max="9493" width="6.88671875" style="3" customWidth="1"/>
    <col min="9494" max="9494" width="4.44140625" style="3" customWidth="1"/>
    <col min="9495" max="9728" width="9.109375" style="3"/>
    <col min="9729" max="9729" width="3.33203125" style="3" bestFit="1" customWidth="1"/>
    <col min="9730" max="9730" width="6.88671875" style="3" customWidth="1"/>
    <col min="9731" max="9731" width="7" style="3" bestFit="1" customWidth="1"/>
    <col min="9732" max="9732" width="28.109375" style="3" customWidth="1"/>
    <col min="9733" max="9733" width="26.44140625" style="3" customWidth="1"/>
    <col min="9734" max="9735" width="8.44140625" style="3" customWidth="1"/>
    <col min="9736" max="9736" width="6.88671875" style="3" bestFit="1" customWidth="1"/>
    <col min="9737" max="9739" width="5.109375" style="3" customWidth="1"/>
    <col min="9740" max="9740" width="2.33203125" style="3" customWidth="1"/>
    <col min="9741" max="9741" width="5.109375" style="3" customWidth="1"/>
    <col min="9742" max="9742" width="3.44140625" style="3" bestFit="1" customWidth="1"/>
    <col min="9743" max="9743" width="9.109375" style="3"/>
    <col min="9744" max="9744" width="5.88671875" style="3" bestFit="1" customWidth="1"/>
    <col min="9745" max="9745" width="8.88671875" style="3" bestFit="1" customWidth="1"/>
    <col min="9746" max="9749" width="6.88671875" style="3" customWidth="1"/>
    <col min="9750" max="9750" width="4.44140625" style="3" customWidth="1"/>
    <col min="9751" max="9984" width="9.109375" style="3"/>
    <col min="9985" max="9985" width="3.33203125" style="3" bestFit="1" customWidth="1"/>
    <col min="9986" max="9986" width="6.88671875" style="3" customWidth="1"/>
    <col min="9987" max="9987" width="7" style="3" bestFit="1" customWidth="1"/>
    <col min="9988" max="9988" width="28.109375" style="3" customWidth="1"/>
    <col min="9989" max="9989" width="26.44140625" style="3" customWidth="1"/>
    <col min="9990" max="9991" width="8.44140625" style="3" customWidth="1"/>
    <col min="9992" max="9992" width="6.88671875" style="3" bestFit="1" customWidth="1"/>
    <col min="9993" max="9995" width="5.109375" style="3" customWidth="1"/>
    <col min="9996" max="9996" width="2.33203125" style="3" customWidth="1"/>
    <col min="9997" max="9997" width="5.109375" style="3" customWidth="1"/>
    <col min="9998" max="9998" width="3.44140625" style="3" bestFit="1" customWidth="1"/>
    <col min="9999" max="9999" width="9.109375" style="3"/>
    <col min="10000" max="10000" width="5.88671875" style="3" bestFit="1" customWidth="1"/>
    <col min="10001" max="10001" width="8.88671875" style="3" bestFit="1" customWidth="1"/>
    <col min="10002" max="10005" width="6.88671875" style="3" customWidth="1"/>
    <col min="10006" max="10006" width="4.44140625" style="3" customWidth="1"/>
    <col min="10007" max="10240" width="9.109375" style="3"/>
    <col min="10241" max="10241" width="3.33203125" style="3" bestFit="1" customWidth="1"/>
    <col min="10242" max="10242" width="6.88671875" style="3" customWidth="1"/>
    <col min="10243" max="10243" width="7" style="3" bestFit="1" customWidth="1"/>
    <col min="10244" max="10244" width="28.109375" style="3" customWidth="1"/>
    <col min="10245" max="10245" width="26.44140625" style="3" customWidth="1"/>
    <col min="10246" max="10247" width="8.44140625" style="3" customWidth="1"/>
    <col min="10248" max="10248" width="6.88671875" style="3" bestFit="1" customWidth="1"/>
    <col min="10249" max="10251" width="5.109375" style="3" customWidth="1"/>
    <col min="10252" max="10252" width="2.33203125" style="3" customWidth="1"/>
    <col min="10253" max="10253" width="5.109375" style="3" customWidth="1"/>
    <col min="10254" max="10254" width="3.44140625" style="3" bestFit="1" customWidth="1"/>
    <col min="10255" max="10255" width="9.109375" style="3"/>
    <col min="10256" max="10256" width="5.88671875" style="3" bestFit="1" customWidth="1"/>
    <col min="10257" max="10257" width="8.88671875" style="3" bestFit="1" customWidth="1"/>
    <col min="10258" max="10261" width="6.88671875" style="3" customWidth="1"/>
    <col min="10262" max="10262" width="4.44140625" style="3" customWidth="1"/>
    <col min="10263" max="10496" width="9.109375" style="3"/>
    <col min="10497" max="10497" width="3.33203125" style="3" bestFit="1" customWidth="1"/>
    <col min="10498" max="10498" width="6.88671875" style="3" customWidth="1"/>
    <col min="10499" max="10499" width="7" style="3" bestFit="1" customWidth="1"/>
    <col min="10500" max="10500" width="28.109375" style="3" customWidth="1"/>
    <col min="10501" max="10501" width="26.44140625" style="3" customWidth="1"/>
    <col min="10502" max="10503" width="8.44140625" style="3" customWidth="1"/>
    <col min="10504" max="10504" width="6.88671875" style="3" bestFit="1" customWidth="1"/>
    <col min="10505" max="10507" width="5.109375" style="3" customWidth="1"/>
    <col min="10508" max="10508" width="2.33203125" style="3" customWidth="1"/>
    <col min="10509" max="10509" width="5.109375" style="3" customWidth="1"/>
    <col min="10510" max="10510" width="3.44140625" style="3" bestFit="1" customWidth="1"/>
    <col min="10511" max="10511" width="9.109375" style="3"/>
    <col min="10512" max="10512" width="5.88671875" style="3" bestFit="1" customWidth="1"/>
    <col min="10513" max="10513" width="8.88671875" style="3" bestFit="1" customWidth="1"/>
    <col min="10514" max="10517" width="6.88671875" style="3" customWidth="1"/>
    <col min="10518" max="10518" width="4.44140625" style="3" customWidth="1"/>
    <col min="10519" max="10752" width="9.109375" style="3"/>
    <col min="10753" max="10753" width="3.33203125" style="3" bestFit="1" customWidth="1"/>
    <col min="10754" max="10754" width="6.88671875" style="3" customWidth="1"/>
    <col min="10755" max="10755" width="7" style="3" bestFit="1" customWidth="1"/>
    <col min="10756" max="10756" width="28.109375" style="3" customWidth="1"/>
    <col min="10757" max="10757" width="26.44140625" style="3" customWidth="1"/>
    <col min="10758" max="10759" width="8.44140625" style="3" customWidth="1"/>
    <col min="10760" max="10760" width="6.88671875" style="3" bestFit="1" customWidth="1"/>
    <col min="10761" max="10763" width="5.109375" style="3" customWidth="1"/>
    <col min="10764" max="10764" width="2.33203125" style="3" customWidth="1"/>
    <col min="10765" max="10765" width="5.109375" style="3" customWidth="1"/>
    <col min="10766" max="10766" width="3.44140625" style="3" bestFit="1" customWidth="1"/>
    <col min="10767" max="10767" width="9.109375" style="3"/>
    <col min="10768" max="10768" width="5.88671875" style="3" bestFit="1" customWidth="1"/>
    <col min="10769" max="10769" width="8.88671875" style="3" bestFit="1" customWidth="1"/>
    <col min="10770" max="10773" width="6.88671875" style="3" customWidth="1"/>
    <col min="10774" max="10774" width="4.44140625" style="3" customWidth="1"/>
    <col min="10775" max="11008" width="9.109375" style="3"/>
    <col min="11009" max="11009" width="3.33203125" style="3" bestFit="1" customWidth="1"/>
    <col min="11010" max="11010" width="6.88671875" style="3" customWidth="1"/>
    <col min="11011" max="11011" width="7" style="3" bestFit="1" customWidth="1"/>
    <col min="11012" max="11012" width="28.109375" style="3" customWidth="1"/>
    <col min="11013" max="11013" width="26.44140625" style="3" customWidth="1"/>
    <col min="11014" max="11015" width="8.44140625" style="3" customWidth="1"/>
    <col min="11016" max="11016" width="6.88671875" style="3" bestFit="1" customWidth="1"/>
    <col min="11017" max="11019" width="5.109375" style="3" customWidth="1"/>
    <col min="11020" max="11020" width="2.33203125" style="3" customWidth="1"/>
    <col min="11021" max="11021" width="5.109375" style="3" customWidth="1"/>
    <col min="11022" max="11022" width="3.44140625" style="3" bestFit="1" customWidth="1"/>
    <col min="11023" max="11023" width="9.109375" style="3"/>
    <col min="11024" max="11024" width="5.88671875" style="3" bestFit="1" customWidth="1"/>
    <col min="11025" max="11025" width="8.88671875" style="3" bestFit="1" customWidth="1"/>
    <col min="11026" max="11029" width="6.88671875" style="3" customWidth="1"/>
    <col min="11030" max="11030" width="4.44140625" style="3" customWidth="1"/>
    <col min="11031" max="11264" width="9.109375" style="3"/>
    <col min="11265" max="11265" width="3.33203125" style="3" bestFit="1" customWidth="1"/>
    <col min="11266" max="11266" width="6.88671875" style="3" customWidth="1"/>
    <col min="11267" max="11267" width="7" style="3" bestFit="1" customWidth="1"/>
    <col min="11268" max="11268" width="28.109375" style="3" customWidth="1"/>
    <col min="11269" max="11269" width="26.44140625" style="3" customWidth="1"/>
    <col min="11270" max="11271" width="8.44140625" style="3" customWidth="1"/>
    <col min="11272" max="11272" width="6.88671875" style="3" bestFit="1" customWidth="1"/>
    <col min="11273" max="11275" width="5.109375" style="3" customWidth="1"/>
    <col min="11276" max="11276" width="2.33203125" style="3" customWidth="1"/>
    <col min="11277" max="11277" width="5.109375" style="3" customWidth="1"/>
    <col min="11278" max="11278" width="3.44140625" style="3" bestFit="1" customWidth="1"/>
    <col min="11279" max="11279" width="9.109375" style="3"/>
    <col min="11280" max="11280" width="5.88671875" style="3" bestFit="1" customWidth="1"/>
    <col min="11281" max="11281" width="8.88671875" style="3" bestFit="1" customWidth="1"/>
    <col min="11282" max="11285" width="6.88671875" style="3" customWidth="1"/>
    <col min="11286" max="11286" width="4.44140625" style="3" customWidth="1"/>
    <col min="11287" max="11520" width="9.109375" style="3"/>
    <col min="11521" max="11521" width="3.33203125" style="3" bestFit="1" customWidth="1"/>
    <col min="11522" max="11522" width="6.88671875" style="3" customWidth="1"/>
    <col min="11523" max="11523" width="7" style="3" bestFit="1" customWidth="1"/>
    <col min="11524" max="11524" width="28.109375" style="3" customWidth="1"/>
    <col min="11525" max="11525" width="26.44140625" style="3" customWidth="1"/>
    <col min="11526" max="11527" width="8.44140625" style="3" customWidth="1"/>
    <col min="11528" max="11528" width="6.88671875" style="3" bestFit="1" customWidth="1"/>
    <col min="11529" max="11531" width="5.109375" style="3" customWidth="1"/>
    <col min="11532" max="11532" width="2.33203125" style="3" customWidth="1"/>
    <col min="11533" max="11533" width="5.109375" style="3" customWidth="1"/>
    <col min="11534" max="11534" width="3.44140625" style="3" bestFit="1" customWidth="1"/>
    <col min="11535" max="11535" width="9.109375" style="3"/>
    <col min="11536" max="11536" width="5.88671875" style="3" bestFit="1" customWidth="1"/>
    <col min="11537" max="11537" width="8.88671875" style="3" bestFit="1" customWidth="1"/>
    <col min="11538" max="11541" width="6.88671875" style="3" customWidth="1"/>
    <col min="11542" max="11542" width="4.44140625" style="3" customWidth="1"/>
    <col min="11543" max="11776" width="9.109375" style="3"/>
    <col min="11777" max="11777" width="3.33203125" style="3" bestFit="1" customWidth="1"/>
    <col min="11778" max="11778" width="6.88671875" style="3" customWidth="1"/>
    <col min="11779" max="11779" width="7" style="3" bestFit="1" customWidth="1"/>
    <col min="11780" max="11780" width="28.109375" style="3" customWidth="1"/>
    <col min="11781" max="11781" width="26.44140625" style="3" customWidth="1"/>
    <col min="11782" max="11783" width="8.44140625" style="3" customWidth="1"/>
    <col min="11784" max="11784" width="6.88671875" style="3" bestFit="1" customWidth="1"/>
    <col min="11785" max="11787" width="5.109375" style="3" customWidth="1"/>
    <col min="11788" max="11788" width="2.33203125" style="3" customWidth="1"/>
    <col min="11789" max="11789" width="5.109375" style="3" customWidth="1"/>
    <col min="11790" max="11790" width="3.44140625" style="3" bestFit="1" customWidth="1"/>
    <col min="11791" max="11791" width="9.109375" style="3"/>
    <col min="11792" max="11792" width="5.88671875" style="3" bestFit="1" customWidth="1"/>
    <col min="11793" max="11793" width="8.88671875" style="3" bestFit="1" customWidth="1"/>
    <col min="11794" max="11797" width="6.88671875" style="3" customWidth="1"/>
    <col min="11798" max="11798" width="4.44140625" style="3" customWidth="1"/>
    <col min="11799" max="12032" width="9.109375" style="3"/>
    <col min="12033" max="12033" width="3.33203125" style="3" bestFit="1" customWidth="1"/>
    <col min="12034" max="12034" width="6.88671875" style="3" customWidth="1"/>
    <col min="12035" max="12035" width="7" style="3" bestFit="1" customWidth="1"/>
    <col min="12036" max="12036" width="28.109375" style="3" customWidth="1"/>
    <col min="12037" max="12037" width="26.44140625" style="3" customWidth="1"/>
    <col min="12038" max="12039" width="8.44140625" style="3" customWidth="1"/>
    <col min="12040" max="12040" width="6.88671875" style="3" bestFit="1" customWidth="1"/>
    <col min="12041" max="12043" width="5.109375" style="3" customWidth="1"/>
    <col min="12044" max="12044" width="2.33203125" style="3" customWidth="1"/>
    <col min="12045" max="12045" width="5.109375" style="3" customWidth="1"/>
    <col min="12046" max="12046" width="3.44140625" style="3" bestFit="1" customWidth="1"/>
    <col min="12047" max="12047" width="9.109375" style="3"/>
    <col min="12048" max="12048" width="5.88671875" style="3" bestFit="1" customWidth="1"/>
    <col min="12049" max="12049" width="8.88671875" style="3" bestFit="1" customWidth="1"/>
    <col min="12050" max="12053" width="6.88671875" style="3" customWidth="1"/>
    <col min="12054" max="12054" width="4.44140625" style="3" customWidth="1"/>
    <col min="12055" max="12288" width="9.109375" style="3"/>
    <col min="12289" max="12289" width="3.33203125" style="3" bestFit="1" customWidth="1"/>
    <col min="12290" max="12290" width="6.88671875" style="3" customWidth="1"/>
    <col min="12291" max="12291" width="7" style="3" bestFit="1" customWidth="1"/>
    <col min="12292" max="12292" width="28.109375" style="3" customWidth="1"/>
    <col min="12293" max="12293" width="26.44140625" style="3" customWidth="1"/>
    <col min="12294" max="12295" width="8.44140625" style="3" customWidth="1"/>
    <col min="12296" max="12296" width="6.88671875" style="3" bestFit="1" customWidth="1"/>
    <col min="12297" max="12299" width="5.109375" style="3" customWidth="1"/>
    <col min="12300" max="12300" width="2.33203125" style="3" customWidth="1"/>
    <col min="12301" max="12301" width="5.109375" style="3" customWidth="1"/>
    <col min="12302" max="12302" width="3.44140625" style="3" bestFit="1" customWidth="1"/>
    <col min="12303" max="12303" width="9.109375" style="3"/>
    <col min="12304" max="12304" width="5.88671875" style="3" bestFit="1" customWidth="1"/>
    <col min="12305" max="12305" width="8.88671875" style="3" bestFit="1" customWidth="1"/>
    <col min="12306" max="12309" width="6.88671875" style="3" customWidth="1"/>
    <col min="12310" max="12310" width="4.44140625" style="3" customWidth="1"/>
    <col min="12311" max="12544" width="9.109375" style="3"/>
    <col min="12545" max="12545" width="3.33203125" style="3" bestFit="1" customWidth="1"/>
    <col min="12546" max="12546" width="6.88671875" style="3" customWidth="1"/>
    <col min="12547" max="12547" width="7" style="3" bestFit="1" customWidth="1"/>
    <col min="12548" max="12548" width="28.109375" style="3" customWidth="1"/>
    <col min="12549" max="12549" width="26.44140625" style="3" customWidth="1"/>
    <col min="12550" max="12551" width="8.44140625" style="3" customWidth="1"/>
    <col min="12552" max="12552" width="6.88671875" style="3" bestFit="1" customWidth="1"/>
    <col min="12553" max="12555" width="5.109375" style="3" customWidth="1"/>
    <col min="12556" max="12556" width="2.33203125" style="3" customWidth="1"/>
    <col min="12557" max="12557" width="5.109375" style="3" customWidth="1"/>
    <col min="12558" max="12558" width="3.44140625" style="3" bestFit="1" customWidth="1"/>
    <col min="12559" max="12559" width="9.109375" style="3"/>
    <col min="12560" max="12560" width="5.88671875" style="3" bestFit="1" customWidth="1"/>
    <col min="12561" max="12561" width="8.88671875" style="3" bestFit="1" customWidth="1"/>
    <col min="12562" max="12565" width="6.88671875" style="3" customWidth="1"/>
    <col min="12566" max="12566" width="4.44140625" style="3" customWidth="1"/>
    <col min="12567" max="12800" width="9.109375" style="3"/>
    <col min="12801" max="12801" width="3.33203125" style="3" bestFit="1" customWidth="1"/>
    <col min="12802" max="12802" width="6.88671875" style="3" customWidth="1"/>
    <col min="12803" max="12803" width="7" style="3" bestFit="1" customWidth="1"/>
    <col min="12804" max="12804" width="28.109375" style="3" customWidth="1"/>
    <col min="12805" max="12805" width="26.44140625" style="3" customWidth="1"/>
    <col min="12806" max="12807" width="8.44140625" style="3" customWidth="1"/>
    <col min="12808" max="12808" width="6.88671875" style="3" bestFit="1" customWidth="1"/>
    <col min="12809" max="12811" width="5.109375" style="3" customWidth="1"/>
    <col min="12812" max="12812" width="2.33203125" style="3" customWidth="1"/>
    <col min="12813" max="12813" width="5.109375" style="3" customWidth="1"/>
    <col min="12814" max="12814" width="3.44140625" style="3" bestFit="1" customWidth="1"/>
    <col min="12815" max="12815" width="9.109375" style="3"/>
    <col min="12816" max="12816" width="5.88671875" style="3" bestFit="1" customWidth="1"/>
    <col min="12817" max="12817" width="8.88671875" style="3" bestFit="1" customWidth="1"/>
    <col min="12818" max="12821" width="6.88671875" style="3" customWidth="1"/>
    <col min="12822" max="12822" width="4.44140625" style="3" customWidth="1"/>
    <col min="12823" max="13056" width="9.109375" style="3"/>
    <col min="13057" max="13057" width="3.33203125" style="3" bestFit="1" customWidth="1"/>
    <col min="13058" max="13058" width="6.88671875" style="3" customWidth="1"/>
    <col min="13059" max="13059" width="7" style="3" bestFit="1" customWidth="1"/>
    <col min="13060" max="13060" width="28.109375" style="3" customWidth="1"/>
    <col min="13061" max="13061" width="26.44140625" style="3" customWidth="1"/>
    <col min="13062" max="13063" width="8.44140625" style="3" customWidth="1"/>
    <col min="13064" max="13064" width="6.88671875" style="3" bestFit="1" customWidth="1"/>
    <col min="13065" max="13067" width="5.109375" style="3" customWidth="1"/>
    <col min="13068" max="13068" width="2.33203125" style="3" customWidth="1"/>
    <col min="13069" max="13069" width="5.109375" style="3" customWidth="1"/>
    <col min="13070" max="13070" width="3.44140625" style="3" bestFit="1" customWidth="1"/>
    <col min="13071" max="13071" width="9.109375" style="3"/>
    <col min="13072" max="13072" width="5.88671875" style="3" bestFit="1" customWidth="1"/>
    <col min="13073" max="13073" width="8.88671875" style="3" bestFit="1" customWidth="1"/>
    <col min="13074" max="13077" width="6.88671875" style="3" customWidth="1"/>
    <col min="13078" max="13078" width="4.44140625" style="3" customWidth="1"/>
    <col min="13079" max="13312" width="9.109375" style="3"/>
    <col min="13313" max="13313" width="3.33203125" style="3" bestFit="1" customWidth="1"/>
    <col min="13314" max="13314" width="6.88671875" style="3" customWidth="1"/>
    <col min="13315" max="13315" width="7" style="3" bestFit="1" customWidth="1"/>
    <col min="13316" max="13316" width="28.109375" style="3" customWidth="1"/>
    <col min="13317" max="13317" width="26.44140625" style="3" customWidth="1"/>
    <col min="13318" max="13319" width="8.44140625" style="3" customWidth="1"/>
    <col min="13320" max="13320" width="6.88671875" style="3" bestFit="1" customWidth="1"/>
    <col min="13321" max="13323" width="5.109375" style="3" customWidth="1"/>
    <col min="13324" max="13324" width="2.33203125" style="3" customWidth="1"/>
    <col min="13325" max="13325" width="5.109375" style="3" customWidth="1"/>
    <col min="13326" max="13326" width="3.44140625" style="3" bestFit="1" customWidth="1"/>
    <col min="13327" max="13327" width="9.109375" style="3"/>
    <col min="13328" max="13328" width="5.88671875" style="3" bestFit="1" customWidth="1"/>
    <col min="13329" max="13329" width="8.88671875" style="3" bestFit="1" customWidth="1"/>
    <col min="13330" max="13333" width="6.88671875" style="3" customWidth="1"/>
    <col min="13334" max="13334" width="4.44140625" style="3" customWidth="1"/>
    <col min="13335" max="13568" width="9.109375" style="3"/>
    <col min="13569" max="13569" width="3.33203125" style="3" bestFit="1" customWidth="1"/>
    <col min="13570" max="13570" width="6.88671875" style="3" customWidth="1"/>
    <col min="13571" max="13571" width="7" style="3" bestFit="1" customWidth="1"/>
    <col min="13572" max="13572" width="28.109375" style="3" customWidth="1"/>
    <col min="13573" max="13573" width="26.44140625" style="3" customWidth="1"/>
    <col min="13574" max="13575" width="8.44140625" style="3" customWidth="1"/>
    <col min="13576" max="13576" width="6.88671875" style="3" bestFit="1" customWidth="1"/>
    <col min="13577" max="13579" width="5.109375" style="3" customWidth="1"/>
    <col min="13580" max="13580" width="2.33203125" style="3" customWidth="1"/>
    <col min="13581" max="13581" width="5.109375" style="3" customWidth="1"/>
    <col min="13582" max="13582" width="3.44140625" style="3" bestFit="1" customWidth="1"/>
    <col min="13583" max="13583" width="9.109375" style="3"/>
    <col min="13584" max="13584" width="5.88671875" style="3" bestFit="1" customWidth="1"/>
    <col min="13585" max="13585" width="8.88671875" style="3" bestFit="1" customWidth="1"/>
    <col min="13586" max="13589" width="6.88671875" style="3" customWidth="1"/>
    <col min="13590" max="13590" width="4.44140625" style="3" customWidth="1"/>
    <col min="13591" max="13824" width="9.109375" style="3"/>
    <col min="13825" max="13825" width="3.33203125" style="3" bestFit="1" customWidth="1"/>
    <col min="13826" max="13826" width="6.88671875" style="3" customWidth="1"/>
    <col min="13827" max="13827" width="7" style="3" bestFit="1" customWidth="1"/>
    <col min="13828" max="13828" width="28.109375" style="3" customWidth="1"/>
    <col min="13829" max="13829" width="26.44140625" style="3" customWidth="1"/>
    <col min="13830" max="13831" width="8.44140625" style="3" customWidth="1"/>
    <col min="13832" max="13832" width="6.88671875" style="3" bestFit="1" customWidth="1"/>
    <col min="13833" max="13835" width="5.109375" style="3" customWidth="1"/>
    <col min="13836" max="13836" width="2.33203125" style="3" customWidth="1"/>
    <col min="13837" max="13837" width="5.109375" style="3" customWidth="1"/>
    <col min="13838" max="13838" width="3.44140625" style="3" bestFit="1" customWidth="1"/>
    <col min="13839" max="13839" width="9.109375" style="3"/>
    <col min="13840" max="13840" width="5.88671875" style="3" bestFit="1" customWidth="1"/>
    <col min="13841" max="13841" width="8.88671875" style="3" bestFit="1" customWidth="1"/>
    <col min="13842" max="13845" width="6.88671875" style="3" customWidth="1"/>
    <col min="13846" max="13846" width="4.44140625" style="3" customWidth="1"/>
    <col min="13847" max="14080" width="9.109375" style="3"/>
    <col min="14081" max="14081" width="3.33203125" style="3" bestFit="1" customWidth="1"/>
    <col min="14082" max="14082" width="6.88671875" style="3" customWidth="1"/>
    <col min="14083" max="14083" width="7" style="3" bestFit="1" customWidth="1"/>
    <col min="14084" max="14084" width="28.109375" style="3" customWidth="1"/>
    <col min="14085" max="14085" width="26.44140625" style="3" customWidth="1"/>
    <col min="14086" max="14087" width="8.44140625" style="3" customWidth="1"/>
    <col min="14088" max="14088" width="6.88671875" style="3" bestFit="1" customWidth="1"/>
    <col min="14089" max="14091" width="5.109375" style="3" customWidth="1"/>
    <col min="14092" max="14092" width="2.33203125" style="3" customWidth="1"/>
    <col min="14093" max="14093" width="5.109375" style="3" customWidth="1"/>
    <col min="14094" max="14094" width="3.44140625" style="3" bestFit="1" customWidth="1"/>
    <col min="14095" max="14095" width="9.109375" style="3"/>
    <col min="14096" max="14096" width="5.88671875" style="3" bestFit="1" customWidth="1"/>
    <col min="14097" max="14097" width="8.88671875" style="3" bestFit="1" customWidth="1"/>
    <col min="14098" max="14101" width="6.88671875" style="3" customWidth="1"/>
    <col min="14102" max="14102" width="4.44140625" style="3" customWidth="1"/>
    <col min="14103" max="14336" width="9.109375" style="3"/>
    <col min="14337" max="14337" width="3.33203125" style="3" bestFit="1" customWidth="1"/>
    <col min="14338" max="14338" width="6.88671875" style="3" customWidth="1"/>
    <col min="14339" max="14339" width="7" style="3" bestFit="1" customWidth="1"/>
    <col min="14340" max="14340" width="28.109375" style="3" customWidth="1"/>
    <col min="14341" max="14341" width="26.44140625" style="3" customWidth="1"/>
    <col min="14342" max="14343" width="8.44140625" style="3" customWidth="1"/>
    <col min="14344" max="14344" width="6.88671875" style="3" bestFit="1" customWidth="1"/>
    <col min="14345" max="14347" width="5.109375" style="3" customWidth="1"/>
    <col min="14348" max="14348" width="2.33203125" style="3" customWidth="1"/>
    <col min="14349" max="14349" width="5.109375" style="3" customWidth="1"/>
    <col min="14350" max="14350" width="3.44140625" style="3" bestFit="1" customWidth="1"/>
    <col min="14351" max="14351" width="9.109375" style="3"/>
    <col min="14352" max="14352" width="5.88671875" style="3" bestFit="1" customWidth="1"/>
    <col min="14353" max="14353" width="8.88671875" style="3" bestFit="1" customWidth="1"/>
    <col min="14354" max="14357" width="6.88671875" style="3" customWidth="1"/>
    <col min="14358" max="14358" width="4.44140625" style="3" customWidth="1"/>
    <col min="14359" max="14592" width="9.109375" style="3"/>
    <col min="14593" max="14593" width="3.33203125" style="3" bestFit="1" customWidth="1"/>
    <col min="14594" max="14594" width="6.88671875" style="3" customWidth="1"/>
    <col min="14595" max="14595" width="7" style="3" bestFit="1" customWidth="1"/>
    <col min="14596" max="14596" width="28.109375" style="3" customWidth="1"/>
    <col min="14597" max="14597" width="26.44140625" style="3" customWidth="1"/>
    <col min="14598" max="14599" width="8.44140625" style="3" customWidth="1"/>
    <col min="14600" max="14600" width="6.88671875" style="3" bestFit="1" customWidth="1"/>
    <col min="14601" max="14603" width="5.109375" style="3" customWidth="1"/>
    <col min="14604" max="14604" width="2.33203125" style="3" customWidth="1"/>
    <col min="14605" max="14605" width="5.109375" style="3" customWidth="1"/>
    <col min="14606" max="14606" width="3.44140625" style="3" bestFit="1" customWidth="1"/>
    <col min="14607" max="14607" width="9.109375" style="3"/>
    <col min="14608" max="14608" width="5.88671875" style="3" bestFit="1" customWidth="1"/>
    <col min="14609" max="14609" width="8.88671875" style="3" bestFit="1" customWidth="1"/>
    <col min="14610" max="14613" width="6.88671875" style="3" customWidth="1"/>
    <col min="14614" max="14614" width="4.44140625" style="3" customWidth="1"/>
    <col min="14615" max="14848" width="9.109375" style="3"/>
    <col min="14849" max="14849" width="3.33203125" style="3" bestFit="1" customWidth="1"/>
    <col min="14850" max="14850" width="6.88671875" style="3" customWidth="1"/>
    <col min="14851" max="14851" width="7" style="3" bestFit="1" customWidth="1"/>
    <col min="14852" max="14852" width="28.109375" style="3" customWidth="1"/>
    <col min="14853" max="14853" width="26.44140625" style="3" customWidth="1"/>
    <col min="14854" max="14855" width="8.44140625" style="3" customWidth="1"/>
    <col min="14856" max="14856" width="6.88671875" style="3" bestFit="1" customWidth="1"/>
    <col min="14857" max="14859" width="5.109375" style="3" customWidth="1"/>
    <col min="14860" max="14860" width="2.33203125" style="3" customWidth="1"/>
    <col min="14861" max="14861" width="5.109375" style="3" customWidth="1"/>
    <col min="14862" max="14862" width="3.44140625" style="3" bestFit="1" customWidth="1"/>
    <col min="14863" max="14863" width="9.109375" style="3"/>
    <col min="14864" max="14864" width="5.88671875" style="3" bestFit="1" customWidth="1"/>
    <col min="14865" max="14865" width="8.88671875" style="3" bestFit="1" customWidth="1"/>
    <col min="14866" max="14869" width="6.88671875" style="3" customWidth="1"/>
    <col min="14870" max="14870" width="4.44140625" style="3" customWidth="1"/>
    <col min="14871" max="15104" width="9.109375" style="3"/>
    <col min="15105" max="15105" width="3.33203125" style="3" bestFit="1" customWidth="1"/>
    <col min="15106" max="15106" width="6.88671875" style="3" customWidth="1"/>
    <col min="15107" max="15107" width="7" style="3" bestFit="1" customWidth="1"/>
    <col min="15108" max="15108" width="28.109375" style="3" customWidth="1"/>
    <col min="15109" max="15109" width="26.44140625" style="3" customWidth="1"/>
    <col min="15110" max="15111" width="8.44140625" style="3" customWidth="1"/>
    <col min="15112" max="15112" width="6.88671875" style="3" bestFit="1" customWidth="1"/>
    <col min="15113" max="15115" width="5.109375" style="3" customWidth="1"/>
    <col min="15116" max="15116" width="2.33203125" style="3" customWidth="1"/>
    <col min="15117" max="15117" width="5.109375" style="3" customWidth="1"/>
    <col min="15118" max="15118" width="3.44140625" style="3" bestFit="1" customWidth="1"/>
    <col min="15119" max="15119" width="9.109375" style="3"/>
    <col min="15120" max="15120" width="5.88671875" style="3" bestFit="1" customWidth="1"/>
    <col min="15121" max="15121" width="8.88671875" style="3" bestFit="1" customWidth="1"/>
    <col min="15122" max="15125" width="6.88671875" style="3" customWidth="1"/>
    <col min="15126" max="15126" width="4.44140625" style="3" customWidth="1"/>
    <col min="15127" max="15360" width="9.109375" style="3"/>
    <col min="15361" max="15361" width="3.33203125" style="3" bestFit="1" customWidth="1"/>
    <col min="15362" max="15362" width="6.88671875" style="3" customWidth="1"/>
    <col min="15363" max="15363" width="7" style="3" bestFit="1" customWidth="1"/>
    <col min="15364" max="15364" width="28.109375" style="3" customWidth="1"/>
    <col min="15365" max="15365" width="26.44140625" style="3" customWidth="1"/>
    <col min="15366" max="15367" width="8.44140625" style="3" customWidth="1"/>
    <col min="15368" max="15368" width="6.88671875" style="3" bestFit="1" customWidth="1"/>
    <col min="15369" max="15371" width="5.109375" style="3" customWidth="1"/>
    <col min="15372" max="15372" width="2.33203125" style="3" customWidth="1"/>
    <col min="15373" max="15373" width="5.109375" style="3" customWidth="1"/>
    <col min="15374" max="15374" width="3.44140625" style="3" bestFit="1" customWidth="1"/>
    <col min="15375" max="15375" width="9.109375" style="3"/>
    <col min="15376" max="15376" width="5.88671875" style="3" bestFit="1" customWidth="1"/>
    <col min="15377" max="15377" width="8.88671875" style="3" bestFit="1" customWidth="1"/>
    <col min="15378" max="15381" width="6.88671875" style="3" customWidth="1"/>
    <col min="15382" max="15382" width="4.44140625" style="3" customWidth="1"/>
    <col min="15383" max="15616" width="9.109375" style="3"/>
    <col min="15617" max="15617" width="3.33203125" style="3" bestFit="1" customWidth="1"/>
    <col min="15618" max="15618" width="6.88671875" style="3" customWidth="1"/>
    <col min="15619" max="15619" width="7" style="3" bestFit="1" customWidth="1"/>
    <col min="15620" max="15620" width="28.109375" style="3" customWidth="1"/>
    <col min="15621" max="15621" width="26.44140625" style="3" customWidth="1"/>
    <col min="15622" max="15623" width="8.44140625" style="3" customWidth="1"/>
    <col min="15624" max="15624" width="6.88671875" style="3" bestFit="1" customWidth="1"/>
    <col min="15625" max="15627" width="5.109375" style="3" customWidth="1"/>
    <col min="15628" max="15628" width="2.33203125" style="3" customWidth="1"/>
    <col min="15629" max="15629" width="5.109375" style="3" customWidth="1"/>
    <col min="15630" max="15630" width="3.44140625" style="3" bestFit="1" customWidth="1"/>
    <col min="15631" max="15631" width="9.109375" style="3"/>
    <col min="15632" max="15632" width="5.88671875" style="3" bestFit="1" customWidth="1"/>
    <col min="15633" max="15633" width="8.88671875" style="3" bestFit="1" customWidth="1"/>
    <col min="15634" max="15637" width="6.88671875" style="3" customWidth="1"/>
    <col min="15638" max="15638" width="4.44140625" style="3" customWidth="1"/>
    <col min="15639" max="15872" width="9.109375" style="3"/>
    <col min="15873" max="15873" width="3.33203125" style="3" bestFit="1" customWidth="1"/>
    <col min="15874" max="15874" width="6.88671875" style="3" customWidth="1"/>
    <col min="15875" max="15875" width="7" style="3" bestFit="1" customWidth="1"/>
    <col min="15876" max="15876" width="28.109375" style="3" customWidth="1"/>
    <col min="15877" max="15877" width="26.44140625" style="3" customWidth="1"/>
    <col min="15878" max="15879" width="8.44140625" style="3" customWidth="1"/>
    <col min="15880" max="15880" width="6.88671875" style="3" bestFit="1" customWidth="1"/>
    <col min="15881" max="15883" width="5.109375" style="3" customWidth="1"/>
    <col min="15884" max="15884" width="2.33203125" style="3" customWidth="1"/>
    <col min="15885" max="15885" width="5.109375" style="3" customWidth="1"/>
    <col min="15886" max="15886" width="3.44140625" style="3" bestFit="1" customWidth="1"/>
    <col min="15887" max="15887" width="9.109375" style="3"/>
    <col min="15888" max="15888" width="5.88671875" style="3" bestFit="1" customWidth="1"/>
    <col min="15889" max="15889" width="8.88671875" style="3" bestFit="1" customWidth="1"/>
    <col min="15890" max="15893" width="6.88671875" style="3" customWidth="1"/>
    <col min="15894" max="15894" width="4.44140625" style="3" customWidth="1"/>
    <col min="15895" max="16128" width="9.109375" style="3"/>
    <col min="16129" max="16129" width="3.33203125" style="3" bestFit="1" customWidth="1"/>
    <col min="16130" max="16130" width="6.88671875" style="3" customWidth="1"/>
    <col min="16131" max="16131" width="7" style="3" bestFit="1" customWidth="1"/>
    <col min="16132" max="16132" width="28.109375" style="3" customWidth="1"/>
    <col min="16133" max="16133" width="26.44140625" style="3" customWidth="1"/>
    <col min="16134" max="16135" width="8.44140625" style="3" customWidth="1"/>
    <col min="16136" max="16136" width="6.88671875" style="3" bestFit="1" customWidth="1"/>
    <col min="16137" max="16139" width="5.109375" style="3" customWidth="1"/>
    <col min="16140" max="16140" width="2.33203125" style="3" customWidth="1"/>
    <col min="16141" max="16141" width="5.109375" style="3" customWidth="1"/>
    <col min="16142" max="16142" width="3.44140625" style="3" bestFit="1" customWidth="1"/>
    <col min="16143" max="16143" width="9.109375" style="3"/>
    <col min="16144" max="16144" width="5.88671875" style="3" bestFit="1" customWidth="1"/>
    <col min="16145" max="16145" width="8.88671875" style="3" bestFit="1" customWidth="1"/>
    <col min="16146" max="16149" width="6.88671875" style="3" customWidth="1"/>
    <col min="16150" max="16150" width="4.44140625" style="3" customWidth="1"/>
    <col min="16151" max="16384" width="9.109375" style="3"/>
  </cols>
  <sheetData>
    <row r="1" spans="1:20" ht="24.75" customHeight="1" thickTop="1" x14ac:dyDescent="0.3">
      <c r="A1" s="1" t="s">
        <v>0</v>
      </c>
      <c r="B1" s="2" t="s">
        <v>1</v>
      </c>
      <c r="E1" s="240"/>
      <c r="F1" s="240"/>
      <c r="I1" s="3" t="s">
        <v>73</v>
      </c>
      <c r="O1" s="463"/>
      <c r="P1" s="464"/>
      <c r="Q1" s="464"/>
      <c r="R1" s="464"/>
      <c r="S1" s="464"/>
      <c r="T1" s="465"/>
    </row>
    <row r="2" spans="1:20" s="133" customFormat="1" ht="13.5" customHeight="1" x14ac:dyDescent="0.3">
      <c r="A2" s="4"/>
      <c r="B2" s="3"/>
      <c r="C2" s="3"/>
      <c r="D2" s="3"/>
      <c r="E2" s="24"/>
      <c r="F2" s="406" t="s">
        <v>9</v>
      </c>
      <c r="G2" s="406"/>
      <c r="H2" s="3" t="s">
        <v>9</v>
      </c>
      <c r="L2" s="148"/>
      <c r="O2" s="466"/>
      <c r="P2" s="467"/>
      <c r="Q2" s="467"/>
      <c r="R2" s="467"/>
      <c r="S2" s="467"/>
      <c r="T2" s="468"/>
    </row>
    <row r="3" spans="1:20" ht="12.75" customHeight="1" thickBot="1" x14ac:dyDescent="0.35">
      <c r="A3" s="4"/>
      <c r="B3" s="135" t="s">
        <v>3</v>
      </c>
      <c r="C3" s="133" t="s">
        <v>6</v>
      </c>
      <c r="D3" s="133" t="s">
        <v>7</v>
      </c>
      <c r="E3" s="134" t="s">
        <v>8</v>
      </c>
      <c r="F3" s="441" t="s">
        <v>39</v>
      </c>
      <c r="G3" s="441"/>
      <c r="H3" s="3" t="s">
        <v>3</v>
      </c>
      <c r="L3" s="148"/>
      <c r="O3" s="466"/>
      <c r="P3" s="467"/>
      <c r="Q3" s="467"/>
      <c r="R3" s="467"/>
      <c r="S3" s="467"/>
      <c r="T3" s="468"/>
    </row>
    <row r="4" spans="1:20" ht="12.75" customHeight="1" thickBot="1" x14ac:dyDescent="0.35">
      <c r="B4" s="694">
        <v>1</v>
      </c>
      <c r="C4" s="137"/>
      <c r="D4" s="138" t="str">
        <f>IF($C4=0," ",VLOOKUP($C4,[1]Inschr!$B$1:$K$65536,3,FALSE))</f>
        <v xml:space="preserve"> </v>
      </c>
      <c r="E4" s="284" t="str">
        <f>IF($C4=0," ",VLOOKUP($C4,[1]Inschr!$B$1:$K$65536,4,FALSE))</f>
        <v xml:space="preserve"> </v>
      </c>
      <c r="F4" s="422" t="str">
        <f>IF($C4=0," ",1+H4+IF(AND(OR(I27=C4,I29=C4),OR(C$31&lt;&gt;0,C$32&lt;&gt;0)),1,0)+IF(AND(OR(I36=C4,I38=C4),OR(C$40&lt;&gt;0,C$41&lt;&gt;0)),1,0))</f>
        <v xml:space="preserve"> </v>
      </c>
      <c r="G4" s="401"/>
      <c r="H4" s="140">
        <f t="shared" ref="H4:H13" si="0">$F50</f>
        <v>0</v>
      </c>
      <c r="L4" s="148"/>
      <c r="O4" s="469"/>
      <c r="P4" s="470"/>
      <c r="Q4" s="470"/>
      <c r="R4" s="470"/>
      <c r="S4" s="470"/>
      <c r="T4" s="471"/>
    </row>
    <row r="5" spans="1:20" ht="12.75" customHeight="1" thickTop="1" thickBot="1" x14ac:dyDescent="0.35">
      <c r="B5" s="695"/>
      <c r="C5" s="278"/>
      <c r="D5" s="145" t="str">
        <f>IF($C5=0," ",VLOOKUP($C5,[1]Inschr!$B$1:$K$65536,3,FALSE))</f>
        <v xml:space="preserve"> </v>
      </c>
      <c r="E5" s="285" t="str">
        <f>IF($C5=0," ",VLOOKUP($C5,[1]Inschr!$B$1:$K$65536,4,FALSE))</f>
        <v xml:space="preserve"> </v>
      </c>
      <c r="F5" s="474" t="str">
        <f>IF($C5=0," ",1+H5+IF(AND(OR(I27=C5,I29=C5),OR(C$31&lt;&gt;0,C$32&lt;&gt;0)),1,0)+IF(AND(OR(I36=C5,I38=C5),OR(C$40&lt;&gt;0,C$41&lt;&gt;0)),1,0))</f>
        <v xml:space="preserve"> </v>
      </c>
      <c r="G5" s="431"/>
      <c r="H5" s="147">
        <f t="shared" si="0"/>
        <v>0</v>
      </c>
      <c r="O5" s="136"/>
    </row>
    <row r="6" spans="1:20" ht="12.75" customHeight="1" thickBot="1" x14ac:dyDescent="0.35">
      <c r="B6" s="695"/>
      <c r="C6" s="137"/>
      <c r="D6" s="138" t="str">
        <f>IF($C6=0," ",VLOOKUP($C6,[1]Inschr!$B$1:$K$65536,3,FALSE))</f>
        <v xml:space="preserve"> </v>
      </c>
      <c r="E6" s="284" t="str">
        <f>IF($C6=0," ",VLOOKUP($C6,[1]Inschr!$B$1:$K$65536,4,FALSE))</f>
        <v xml:space="preserve"> </v>
      </c>
      <c r="F6" s="422" t="str">
        <f>IF($C6=0," ",1+H6+IF(AND(OR(I27=C6,I29=C6),OR(C$31&lt;&gt;0,C$32&lt;&gt;0)),1,0)+IF(AND(OR(I36=C6,I38=C6),OR(C$40&lt;&gt;0,C$41&lt;&gt;0)),1,0))</f>
        <v xml:space="preserve"> </v>
      </c>
      <c r="G6" s="401"/>
      <c r="H6" s="140">
        <f t="shared" si="0"/>
        <v>0</v>
      </c>
      <c r="O6" s="136"/>
    </row>
    <row r="7" spans="1:20" ht="12.75" customHeight="1" thickBot="1" x14ac:dyDescent="0.35">
      <c r="B7" s="695"/>
      <c r="C7" s="278"/>
      <c r="D7" s="145" t="str">
        <f>IF($C7=0," ",VLOOKUP($C7,[1]Inschr!$B$1:$K$65536,3,FALSE))</f>
        <v xml:space="preserve"> </v>
      </c>
      <c r="E7" s="285" t="str">
        <f>IF($C7=0," ",VLOOKUP($C7,[1]Inschr!$B$1:$K$65536,4,FALSE))</f>
        <v xml:space="preserve"> </v>
      </c>
      <c r="F7" s="474" t="str">
        <f>IF($C7=0," ",1+H7+IF(AND(OR(I27=C7,I29=C7),OR(C$31&lt;&gt;0,C$32&lt;&gt;0)),1,0)+IF(AND(OR(I36=C7,I38=C7),OR(C$40&lt;&gt;0,C$41&lt;&gt;0)),1,0))</f>
        <v xml:space="preserve"> </v>
      </c>
      <c r="G7" s="431"/>
      <c r="H7" s="147">
        <f t="shared" si="0"/>
        <v>0</v>
      </c>
      <c r="I7" s="356"/>
      <c r="J7" s="3" t="s">
        <v>4</v>
      </c>
      <c r="O7" s="136"/>
    </row>
    <row r="8" spans="1:20" ht="12.75" customHeight="1" thickBot="1" x14ac:dyDescent="0.35">
      <c r="B8" s="695"/>
      <c r="C8" s="137"/>
      <c r="D8" s="138" t="str">
        <f>IF($C8=0," ",VLOOKUP($C8,[1]Inschr!$B$1:$K$65536,3,FALSE))</f>
        <v xml:space="preserve"> </v>
      </c>
      <c r="E8" s="284" t="str">
        <f>IF($C8=0," ",VLOOKUP($C8,[1]Inschr!$B$1:$K$65536,4,FALSE))</f>
        <v xml:space="preserve"> </v>
      </c>
      <c r="F8" s="422" t="str">
        <f>IF($C8=0," ",1+H8+IF(AND(OR(I27=C8,I29=C8),OR(C$31&lt;&gt;0,C$32&lt;&gt;0)),1,0)+IF(AND(OR(I36=C8,I38=C8),OR(C$40&lt;&gt;0,C$41&lt;&gt;0)),1,0))</f>
        <v xml:space="preserve"> </v>
      </c>
      <c r="G8" s="401"/>
      <c r="H8" s="140">
        <f t="shared" si="0"/>
        <v>0</v>
      </c>
      <c r="I8" s="358"/>
      <c r="O8" s="136"/>
    </row>
    <row r="9" spans="1:20" ht="12.75" customHeight="1" thickBot="1" x14ac:dyDescent="0.35">
      <c r="B9" s="695"/>
      <c r="C9" s="278"/>
      <c r="D9" s="145" t="str">
        <f>IF($C9=0," ",VLOOKUP($C9,[1]Inschr!$B$1:$K$65536,3,FALSE))</f>
        <v xml:space="preserve"> </v>
      </c>
      <c r="E9" s="285" t="str">
        <f>IF($C9=0," ",VLOOKUP($C9,[1]Inschr!$B$1:$K$65536,4,FALSE))</f>
        <v xml:space="preserve"> </v>
      </c>
      <c r="F9" s="474" t="str">
        <f>IF($C9=0," ",1+H9+IF(AND(OR(I27=C9,I29=C9),OR(C$31&lt;&gt;0,C$32&lt;&gt;0)),1,0)+IF(AND(OR(I36=C9,I38=C9),OR(C$40&lt;&gt;0,C$41&lt;&gt;0)),1,0))</f>
        <v xml:space="preserve"> </v>
      </c>
      <c r="G9" s="431"/>
      <c r="H9" s="147">
        <f t="shared" si="0"/>
        <v>0</v>
      </c>
      <c r="O9" s="136"/>
    </row>
    <row r="10" spans="1:20" ht="13.5" customHeight="1" x14ac:dyDescent="0.3">
      <c r="B10" s="695"/>
      <c r="C10" s="137"/>
      <c r="D10" s="138" t="str">
        <f>IF($C10=0," ",VLOOKUP($C10,[1]Inschr!$B$1:$K$65536,3,FALSE))</f>
        <v xml:space="preserve"> </v>
      </c>
      <c r="E10" s="284" t="str">
        <f>IF($C10=0," ",VLOOKUP($C10,[1]Inschr!$B$1:$K$65536,4,FALSE))</f>
        <v xml:space="preserve"> </v>
      </c>
      <c r="F10" s="422" t="str">
        <f>IF($C10=0," ",1+H10+IF(AND(OR(I27=C10,I29=C10),OR(C$31&lt;&gt;0,C$32&lt;&gt;0)),1,0)+IF(AND(OR(I36=C10,I38=C10),OR(C$40&lt;&gt;0,C$41&lt;&gt;0)),1,0))</f>
        <v xml:space="preserve"> </v>
      </c>
      <c r="G10" s="401"/>
      <c r="H10" s="140">
        <f t="shared" si="0"/>
        <v>0</v>
      </c>
    </row>
    <row r="11" spans="1:20" ht="12.75" customHeight="1" thickBot="1" x14ac:dyDescent="0.35">
      <c r="B11" s="695"/>
      <c r="C11" s="278"/>
      <c r="D11" s="145" t="str">
        <f>IF($C11=0," ",VLOOKUP($C11,[1]Inschr!$B$1:$K$65536,3,FALSE))</f>
        <v xml:space="preserve"> </v>
      </c>
      <c r="E11" s="285" t="str">
        <f>IF($C11=0," ",VLOOKUP($C11,[1]Inschr!$B$1:$K$65536,4,FALSE))</f>
        <v xml:space="preserve"> </v>
      </c>
      <c r="F11" s="474" t="str">
        <f>IF($C11=0," ",1+H11+IF(AND(OR(I27=C11,I29=C11),OR(C$31&lt;&gt;0,C$32&lt;&gt;0)),1,0)+IF(AND(OR(I36=C11,I38=C11),OR(C$40&lt;&gt;0,C$41&lt;&gt;0)),1,0))</f>
        <v xml:space="preserve"> </v>
      </c>
      <c r="G11" s="431"/>
      <c r="H11" s="147">
        <f t="shared" si="0"/>
        <v>0</v>
      </c>
      <c r="J11" s="4"/>
    </row>
    <row r="12" spans="1:20" ht="12.75" customHeight="1" x14ac:dyDescent="0.3">
      <c r="B12" s="695"/>
      <c r="C12" s="137"/>
      <c r="D12" s="138" t="str">
        <f>IF($C12=0," ",VLOOKUP($C12,[1]Inschr!$B$1:$K$65536,3,FALSE))</f>
        <v xml:space="preserve"> </v>
      </c>
      <c r="E12" s="284" t="str">
        <f>IF($C12=0," ",VLOOKUP($C12,[1]Inschr!$B$1:$K$65536,4,FALSE))</f>
        <v xml:space="preserve"> </v>
      </c>
      <c r="F12" s="422" t="str">
        <f>IF($C12=0," ",1+H12+IF(AND(OR(I27=C12,I29=C12),OR(C$31&lt;&gt;0,C$32&lt;&gt;0)),1,0)+IF(AND(OR(I36=C12,I38=C12),OR(C$40&lt;&gt;0,C$41&lt;&gt;0)),1,0))</f>
        <v xml:space="preserve"> </v>
      </c>
      <c r="G12" s="401"/>
      <c r="H12" s="140">
        <f t="shared" si="0"/>
        <v>0</v>
      </c>
      <c r="J12" s="406"/>
      <c r="M12" s="4"/>
    </row>
    <row r="13" spans="1:20" ht="12.75" customHeight="1" thickBot="1" x14ac:dyDescent="0.35">
      <c r="B13" s="696"/>
      <c r="C13" s="278"/>
      <c r="D13" s="145" t="str">
        <f>IF($C13=0," ",VLOOKUP($C13,[1]Inschr!$B$1:$K$65536,3,FALSE))</f>
        <v xml:space="preserve"> </v>
      </c>
      <c r="E13" s="285" t="str">
        <f>IF($C13=0," ",VLOOKUP($C13,[1]Inschr!$B$1:$K$65536,4,FALSE))</f>
        <v xml:space="preserve"> </v>
      </c>
      <c r="F13" s="474" t="str">
        <f>IF($C13=0," ",1+H13+IF(AND(OR(I27=C13,I29=C13),OR(C$31&lt;&gt;0,C$32&lt;&gt;0)),1,0)+IF(AND(OR(I36=C13,I38=C13),OR(C$40&lt;&gt;0,C$41&lt;&gt;0)),1,0))</f>
        <v xml:space="preserve"> </v>
      </c>
      <c r="G13" s="431"/>
      <c r="H13" s="147">
        <f t="shared" si="0"/>
        <v>0</v>
      </c>
      <c r="J13" s="406"/>
      <c r="K13" s="133"/>
      <c r="M13" s="4"/>
      <c r="N13" s="133"/>
    </row>
    <row r="14" spans="1:20" ht="13.5" customHeight="1" x14ac:dyDescent="0.3">
      <c r="B14" s="694">
        <v>2</v>
      </c>
      <c r="C14" s="137"/>
      <c r="D14" s="138" t="str">
        <f>IF($C14=0," ",VLOOKUP($C14,[1]Inschr!$B$1:$K$65536,3,FALSE))</f>
        <v xml:space="preserve"> </v>
      </c>
      <c r="E14" s="284" t="str">
        <f>IF($C14=0," ",VLOOKUP($C14,[1]Inschr!$B$1:$K$65536,4,FALSE))</f>
        <v xml:space="preserve"> </v>
      </c>
      <c r="F14" s="422" t="str">
        <f>IF($C14=0," ",1+H14+IF(AND(OR(I27=C14,I29=C14),OR(C$25&lt;&gt;0,C$26&lt;&gt;0)),1,0)+IF(AND(OR(I36=C14,I38=C14),OR(C$34&lt;&gt;0,C$35&lt;&gt;0)),1,0))</f>
        <v xml:space="preserve"> </v>
      </c>
      <c r="G14" s="401"/>
      <c r="H14" s="140">
        <f t="shared" ref="H14:H23" si="1">$F81</f>
        <v>0</v>
      </c>
      <c r="J14" s="406"/>
      <c r="M14" s="4"/>
    </row>
    <row r="15" spans="1:20" ht="12.75" customHeight="1" thickBot="1" x14ac:dyDescent="0.35">
      <c r="B15" s="695"/>
      <c r="C15" s="278"/>
      <c r="D15" s="145" t="str">
        <f>IF($C15=0," ",VLOOKUP($C15,[1]Inschr!$B$1:$K$65536,3,FALSE))</f>
        <v xml:space="preserve"> </v>
      </c>
      <c r="E15" s="285" t="str">
        <f>IF($C15=0," ",VLOOKUP($C15,[1]Inschr!$B$1:$K$65536,4,FALSE))</f>
        <v xml:space="preserve"> </v>
      </c>
      <c r="F15" s="474" t="str">
        <f>IF($C15=0," ",1+H15+IF(AND(OR(I27=C15,I29=C15),OR(C$25&lt;&gt;0,C$26&lt;&gt;0)),1,0)+IF(AND(OR(I36=C15,I38=C15),OR(C$34&lt;&gt;0,C$35&lt;&gt;0)),1,0))</f>
        <v xml:space="preserve"> </v>
      </c>
      <c r="G15" s="431"/>
      <c r="H15" s="147">
        <f t="shared" si="1"/>
        <v>0</v>
      </c>
      <c r="J15" s="406"/>
      <c r="M15" s="4"/>
    </row>
    <row r="16" spans="1:20" ht="12.75" customHeight="1" x14ac:dyDescent="0.3">
      <c r="B16" s="695"/>
      <c r="C16" s="137"/>
      <c r="D16" s="138" t="str">
        <f>IF($C16=0," ",VLOOKUP($C16,[1]Inschr!$B$1:$K$65536,3,FALSE))</f>
        <v xml:space="preserve"> </v>
      </c>
      <c r="E16" s="284" t="str">
        <f>IF($C16=0," ",VLOOKUP($C16,[1]Inschr!$B$1:$K$65536,4,FALSE))</f>
        <v xml:space="preserve"> </v>
      </c>
      <c r="F16" s="422" t="str">
        <f>IF($C16=0," ",1+H16+IF(AND(OR(I27=C16,I29=C16),OR(C$25&lt;&gt;0,C$26&lt;&gt;0)),1,0)+IF(AND(OR(I36=C16,I38=C16),OR(C$34&lt;&gt;0,C$35&lt;&gt;0)),1,0))</f>
        <v xml:space="preserve"> </v>
      </c>
      <c r="G16" s="401"/>
      <c r="H16" s="140">
        <f t="shared" si="1"/>
        <v>0</v>
      </c>
      <c r="J16" s="4"/>
      <c r="M16" s="4"/>
    </row>
    <row r="17" spans="2:15" ht="12.75" customHeight="1" thickBot="1" x14ac:dyDescent="0.35">
      <c r="B17" s="695"/>
      <c r="C17" s="278"/>
      <c r="D17" s="145" t="str">
        <f>IF($C17=0," ",VLOOKUP($C17,[1]Inschr!$B$1:$K$65536,3,FALSE))</f>
        <v xml:space="preserve"> </v>
      </c>
      <c r="E17" s="285" t="str">
        <f>IF($C17=0," ",VLOOKUP($C17,[1]Inschr!$B$1:$K$65536,4,FALSE))</f>
        <v xml:space="preserve"> </v>
      </c>
      <c r="F17" s="474" t="str">
        <f>IF($C17=0," ",1+H17+IF(AND(OR(I27=C17,I29=C17),OR(C$25&lt;&gt;0,C$26&lt;&gt;0)),1,0)+IF(AND(OR(I36=C17,I38=C17),OR(C$34&lt;&gt;0,C$35&lt;&gt;0)),1,0))</f>
        <v xml:space="preserve"> </v>
      </c>
      <c r="G17" s="431"/>
      <c r="H17" s="147">
        <f t="shared" si="1"/>
        <v>0</v>
      </c>
      <c r="J17" s="4"/>
      <c r="M17" s="4"/>
    </row>
    <row r="18" spans="2:15" ht="12.75" customHeight="1" thickBot="1" x14ac:dyDescent="0.35">
      <c r="B18" s="695"/>
      <c r="C18" s="137"/>
      <c r="D18" s="138" t="str">
        <f>IF($C18=0," ",VLOOKUP($C18,[1]Inschr!$B$1:$K$65536,3,FALSE))</f>
        <v xml:space="preserve"> </v>
      </c>
      <c r="E18" s="284" t="str">
        <f>IF($C18=0," ",VLOOKUP($C18,[1]Inschr!$B$1:$K$65536,4,FALSE))</f>
        <v xml:space="preserve"> </v>
      </c>
      <c r="F18" s="422" t="str">
        <f>IF($C18=0," ",1+H18+IF(AND(OR(I27=C18,I29=C18),OR(C$25&lt;&gt;0,C$26&lt;&gt;0)),1,0)+IF(AND(OR(I36=C18,I38=C18),OR(C$34&lt;&gt;0,C$35&lt;&gt;0)),1,0))</f>
        <v xml:space="preserve"> </v>
      </c>
      <c r="G18" s="401"/>
      <c r="H18" s="140">
        <f t="shared" si="1"/>
        <v>0</v>
      </c>
      <c r="J18" s="4"/>
      <c r="M18" s="4"/>
    </row>
    <row r="19" spans="2:15" ht="12.75" customHeight="1" thickBot="1" x14ac:dyDescent="0.35">
      <c r="B19" s="695"/>
      <c r="C19" s="278"/>
      <c r="D19" s="145" t="str">
        <f>IF($C19=0," ",VLOOKUP($C19,[1]Inschr!$B$1:$K$65536,3,FALSE))</f>
        <v xml:space="preserve"> </v>
      </c>
      <c r="E19" s="285" t="str">
        <f>IF($C19=0," ",VLOOKUP($C19,[1]Inschr!$B$1:$K$65536,4,FALSE))</f>
        <v xml:space="preserve"> </v>
      </c>
      <c r="F19" s="474" t="str">
        <f>IF($C19=0," ",1+H19+IF(AND(OR(I27=C19,I29=C19),OR(C$25&lt;&gt;0,C$26&lt;&gt;0)),1,0)+IF(AND(OR(I36=C19,I38=C19),OR(C$34&lt;&gt;0,C$35&lt;&gt;0)),1,0))</f>
        <v xml:space="preserve"> </v>
      </c>
      <c r="G19" s="431"/>
      <c r="H19" s="147">
        <f t="shared" si="1"/>
        <v>0</v>
      </c>
      <c r="I19" s="356"/>
      <c r="J19" s="3" t="s">
        <v>4</v>
      </c>
      <c r="M19" s="4"/>
    </row>
    <row r="20" spans="2:15" ht="13.5" customHeight="1" thickBot="1" x14ac:dyDescent="0.35">
      <c r="B20" s="695"/>
      <c r="C20" s="137"/>
      <c r="D20" s="138" t="str">
        <f>IF($C20=0," ",VLOOKUP($C20,[1]Inschr!$B$1:$K$65536,3,FALSE))</f>
        <v xml:space="preserve"> </v>
      </c>
      <c r="E20" s="284" t="str">
        <f>IF($C20=0," ",VLOOKUP($C20,[1]Inschr!$B$1:$K$65536,4,FALSE))</f>
        <v xml:space="preserve"> </v>
      </c>
      <c r="F20" s="422" t="str">
        <f>IF($C20=0," ",1+H20+IF(AND(OR(I27=C20,I29=C20),OR(C$25&lt;&gt;0,C$26&lt;&gt;0)),1,0)+IF(AND(OR(I36=C20,I38=C20),OR(C$34&lt;&gt;0,C$35&lt;&gt;0)),1,0))</f>
        <v xml:space="preserve"> </v>
      </c>
      <c r="G20" s="401"/>
      <c r="H20" s="140">
        <f t="shared" si="1"/>
        <v>0</v>
      </c>
      <c r="I20" s="358"/>
    </row>
    <row r="21" spans="2:15" ht="12.75" customHeight="1" thickBot="1" x14ac:dyDescent="0.35">
      <c r="B21" s="695"/>
      <c r="C21" s="278"/>
      <c r="D21" s="145" t="str">
        <f>IF($C21=0," ",VLOOKUP($C21,[1]Inschr!$B$1:$K$65536,3,FALSE))</f>
        <v xml:space="preserve"> </v>
      </c>
      <c r="E21" s="285" t="str">
        <f>IF($C21=0," ",VLOOKUP($C21,[1]Inschr!$B$1:$K$65536,4,FALSE))</f>
        <v xml:space="preserve"> </v>
      </c>
      <c r="F21" s="474" t="str">
        <f>IF($C21=0," ",1+H21+IF(AND(OR(I27=C21,I29=C21),OR(C$25&lt;&gt;0,C$26&lt;&gt;0)),1,0)+IF(AND(OR(I36=C21,I38=C21),OR(C$34&lt;&gt;0,C$35&lt;&gt;0)),1,0))</f>
        <v xml:space="preserve"> </v>
      </c>
      <c r="G21" s="431"/>
      <c r="H21" s="147">
        <f t="shared" si="1"/>
        <v>0</v>
      </c>
    </row>
    <row r="22" spans="2:15" ht="12.75" customHeight="1" x14ac:dyDescent="0.3">
      <c r="B22" s="695"/>
      <c r="C22" s="137"/>
      <c r="D22" s="138" t="str">
        <f>IF($C22=0," ",VLOOKUP($C22,[1]Inschr!$B$1:$K$65536,3,FALSE))</f>
        <v xml:space="preserve"> </v>
      </c>
      <c r="E22" s="284" t="str">
        <f>IF($C22=0," ",VLOOKUP($C22,[1]Inschr!$B$1:$K$65536,4,FALSE))</f>
        <v xml:space="preserve"> </v>
      </c>
      <c r="F22" s="422" t="str">
        <f>IF($C22=0," ",1+H22+IF(AND(OR(I27=C22,I29=C22),OR(C$25&lt;&gt;0,C$26&lt;&gt;0)),1,0)+IF(AND(OR(I36=C22,I38=C22),OR(C$34&lt;&gt;0,C$35&lt;&gt;0)),1,0))</f>
        <v xml:space="preserve"> </v>
      </c>
      <c r="G22" s="401"/>
      <c r="H22" s="140">
        <f t="shared" si="1"/>
        <v>0</v>
      </c>
    </row>
    <row r="23" spans="2:15" ht="12.75" customHeight="1" thickBot="1" x14ac:dyDescent="0.35">
      <c r="B23" s="696"/>
      <c r="C23" s="278"/>
      <c r="D23" s="145" t="str">
        <f>IF($C23=0," ",VLOOKUP($C23,[1]Inschr!$B$1:$K$65536,3,FALSE))</f>
        <v xml:space="preserve"> </v>
      </c>
      <c r="E23" s="285" t="str">
        <f>IF($C23=0," ",VLOOKUP($C23,[1]Inschr!$B$1:$K$65536,4,FALSE))</f>
        <v xml:space="preserve"> </v>
      </c>
      <c r="F23" s="474" t="str">
        <f>IF($C23=0," ",1+H23+IF(AND(OR(I27=C23,I29=C23),OR(C$25&lt;&gt;0,C$26&lt;&gt;0)),1,0)+IF(AND(OR(I36=C23,I38=C23),OR(C$34&lt;&gt;0,C$35&lt;&gt;0)),1,0))</f>
        <v xml:space="preserve"> </v>
      </c>
      <c r="G23" s="431"/>
      <c r="H23" s="147">
        <f t="shared" si="1"/>
        <v>0</v>
      </c>
    </row>
    <row r="24" spans="2:15" ht="13.5" customHeight="1" x14ac:dyDescent="0.3">
      <c r="E24" s="24"/>
      <c r="F24" s="24"/>
    </row>
    <row r="25" spans="2:15" ht="12.75" customHeight="1" x14ac:dyDescent="0.3">
      <c r="B25" s="148"/>
      <c r="C25" s="6">
        <f>C62</f>
        <v>0</v>
      </c>
      <c r="D25" s="19" t="str">
        <f>IF(C25=0," ",VLOOKUP(C25,[1]Inschr!$B$1:$K$65536,3,FALSE))</f>
        <v xml:space="preserve"> </v>
      </c>
      <c r="E25" s="279" t="str">
        <f>IF($C25=0," ",VLOOKUP($C25,[1]Inschr!$B$1:$K$65536,4,FALSE))</f>
        <v xml:space="preserve"> </v>
      </c>
      <c r="F25" s="149"/>
      <c r="G25" s="4" t="s">
        <v>9</v>
      </c>
      <c r="H25" s="24"/>
    </row>
    <row r="26" spans="2:15" ht="12.75" customHeight="1" x14ac:dyDescent="0.3">
      <c r="B26" s="148"/>
      <c r="C26" s="6">
        <f>C63</f>
        <v>0</v>
      </c>
      <c r="D26" s="19" t="str">
        <f>IF(C26=0," ",VLOOKUP(C26,[1]Inschr!$B$1:$K$65536,3,FALSE))</f>
        <v xml:space="preserve"> </v>
      </c>
      <c r="E26" s="256" t="str">
        <f>IF($C26=0," ",VLOOKUP($C26,[1]Inschr!$B$1:$K$65536,4,FALSE))</f>
        <v xml:space="preserve"> </v>
      </c>
      <c r="F26" s="369"/>
      <c r="G26" s="365"/>
      <c r="H26" s="369"/>
      <c r="I26" s="3" t="s">
        <v>6</v>
      </c>
      <c r="J26" s="3" t="s">
        <v>74</v>
      </c>
    </row>
    <row r="27" spans="2:15" ht="12.75" customHeight="1" thickBot="1" x14ac:dyDescent="0.35">
      <c r="B27" s="148"/>
      <c r="D27" s="149"/>
      <c r="E27" s="149"/>
      <c r="F27" s="370"/>
      <c r="G27" s="366"/>
      <c r="H27" s="361"/>
      <c r="I27" s="367" t="str">
        <f>IF(IF(F26&gt;F30,1,0)+IF(G26&gt;G30,1,0)+IF(H26&gt;H30,1,0)=IF(F30&gt;F26,1,0)+IF(G30&gt;G26,1,0)+IF(H30&gt;H26,1,0)," ",IF(IF(F26&gt;F30,1,0)+IF(G26&gt;G30,1,0)+IF(H26&gt;H30,1,0)&gt;IF(F30&gt;F26,1,0)+IF(G30&gt;G26,1,0)+IF(H30&gt;H26,1,0),C25,C31))</f>
        <v xml:space="preserve"> </v>
      </c>
      <c r="J27" s="367" t="str">
        <f>IF(I27=" "," ",VLOOKUP(I27,[1]Inschr!$B$1:$K$65536,3,FALSE))</f>
        <v xml:space="preserve"> </v>
      </c>
      <c r="K27" s="367"/>
      <c r="L27" s="367"/>
      <c r="M27" s="367"/>
      <c r="O27" s="149" t="s">
        <v>4</v>
      </c>
    </row>
    <row r="28" spans="2:15" ht="13.5" customHeight="1" x14ac:dyDescent="0.3">
      <c r="B28" s="148"/>
      <c r="C28" s="280" t="s">
        <v>75</v>
      </c>
      <c r="D28" s="280"/>
      <c r="E28" s="280"/>
      <c r="F28" s="288"/>
      <c r="G28" s="150"/>
      <c r="I28" s="367"/>
      <c r="J28" s="367"/>
      <c r="K28" s="367"/>
      <c r="L28" s="367"/>
      <c r="M28" s="367"/>
      <c r="O28" s="353"/>
    </row>
    <row r="29" spans="2:15" ht="12.75" customHeight="1" thickBot="1" x14ac:dyDescent="0.35">
      <c r="B29" s="148"/>
      <c r="C29" s="280"/>
      <c r="D29" s="280"/>
      <c r="E29" s="280"/>
      <c r="F29" s="280"/>
      <c r="G29" s="150"/>
      <c r="H29" s="3" t="str">
        <f>IF(AND($G$26=0,$G$30=0)," ",IF($G$26-$G$30&gt;0,C26,C32))</f>
        <v xml:space="preserve"> </v>
      </c>
      <c r="I29" s="367" t="str">
        <f>IF(IF(F26&gt;F30,1,0)+IF(G26&gt;G30,1,0)+IF(H26&gt;H30,1,0)=IF(F30&gt;F26,1,0)+IF(G30&gt;G26,1,0)+IF(H30&gt;H26,1,0)," ",IF(IF(F26&gt;F30,1,0)+IF(G26&gt;G30,1,0)+IF(H26&gt;H30,1,0)&gt;IF(F30&gt;F26,1,0)+IF(G30&gt;G26,1,0)+IF(H30&gt;H26,1,0),C26,C32))</f>
        <v xml:space="preserve"> </v>
      </c>
      <c r="J29" s="367" t="str">
        <f>IF(I29=" "," ",VLOOKUP(I29,[1]Inschr!$B$1:$K$65536,3,FALSE))</f>
        <v xml:space="preserve"> </v>
      </c>
      <c r="K29" s="367"/>
      <c r="L29" s="367"/>
      <c r="M29" s="367"/>
      <c r="O29" s="354"/>
    </row>
    <row r="30" spans="2:15" ht="12.75" customHeight="1" x14ac:dyDescent="0.3">
      <c r="B30" s="148"/>
      <c r="F30" s="369"/>
      <c r="G30" s="365"/>
      <c r="H30" s="359"/>
      <c r="I30" s="367"/>
      <c r="J30" s="367"/>
      <c r="K30" s="367"/>
      <c r="L30" s="367"/>
      <c r="M30" s="367"/>
    </row>
    <row r="31" spans="2:15" ht="12.75" customHeight="1" x14ac:dyDescent="0.3">
      <c r="B31" s="148"/>
      <c r="C31" s="6">
        <f>C93</f>
        <v>0</v>
      </c>
      <c r="D31" s="19" t="str">
        <f>IF(C31=0," ",VLOOKUP(C31,[1]Inschr!$B$1:$K$65536,3,FALSE))</f>
        <v xml:space="preserve"> </v>
      </c>
      <c r="E31" s="256" t="str">
        <f>IF($C31=0," ",VLOOKUP($C31,[1]Inschr!$B$1:$K$65536,4,FALSE))</f>
        <v xml:space="preserve"> </v>
      </c>
      <c r="F31" s="370"/>
      <c r="G31" s="366"/>
      <c r="H31" s="370"/>
      <c r="L31" s="4"/>
    </row>
    <row r="32" spans="2:15" ht="12.75" customHeight="1" x14ac:dyDescent="0.3">
      <c r="B32" s="148"/>
      <c r="C32" s="6">
        <f>C94</f>
        <v>0</v>
      </c>
      <c r="D32" s="19" t="str">
        <f>IF(C32=0," ",VLOOKUP(C32,[1]Inschr!$B$1:$K$65536,3,FALSE))</f>
        <v xml:space="preserve"> </v>
      </c>
      <c r="E32" s="279" t="str">
        <f>IF($C32=0," ",VLOOKUP($C32,[1]Inschr!$B$1:$K$65536,4,FALSE))</f>
        <v xml:space="preserve"> </v>
      </c>
      <c r="F32" s="149"/>
      <c r="G32" s="150"/>
      <c r="H32" s="24"/>
      <c r="L32" s="4"/>
    </row>
    <row r="33" spans="1:21" ht="12.75" customHeight="1" x14ac:dyDescent="0.3">
      <c r="B33" s="148"/>
      <c r="E33" s="24"/>
      <c r="F33" s="24"/>
      <c r="G33" s="150"/>
      <c r="H33" s="24"/>
    </row>
    <row r="34" spans="1:21" ht="12.75" customHeight="1" x14ac:dyDescent="0.3">
      <c r="B34" s="148"/>
      <c r="C34" s="6">
        <f>C66</f>
        <v>0</v>
      </c>
      <c r="D34" s="19" t="str">
        <f>IF(C34=0," ",VLOOKUP(C34,[1]Inschr!$B$1:$K$65536,3,FALSE))</f>
        <v xml:space="preserve"> </v>
      </c>
      <c r="E34" s="279" t="str">
        <f>IF($C34=0," ",VLOOKUP($C34,[1]Inschr!$B$1:$K$65536,4,FALSE))</f>
        <v xml:space="preserve"> </v>
      </c>
      <c r="F34" s="149"/>
      <c r="G34" s="25" t="s">
        <v>9</v>
      </c>
      <c r="H34" s="24"/>
    </row>
    <row r="35" spans="1:21" ht="12.75" customHeight="1" x14ac:dyDescent="0.3">
      <c r="B35" s="148"/>
      <c r="C35" s="6">
        <f>C67</f>
        <v>0</v>
      </c>
      <c r="D35" s="19" t="str">
        <f>IF(C35=0," ",VLOOKUP(C35,[1]Inschr!$B$1:$K$65536,3,FALSE))</f>
        <v xml:space="preserve"> </v>
      </c>
      <c r="E35" s="256" t="str">
        <f>IF($C35=0," ",VLOOKUP($C35,[1]Inschr!$B$1:$K$65536,4,FALSE))</f>
        <v xml:space="preserve"> </v>
      </c>
      <c r="F35" s="369"/>
      <c r="G35" s="365"/>
      <c r="H35" s="369"/>
      <c r="I35" s="3" t="s">
        <v>6</v>
      </c>
      <c r="J35" s="3" t="s">
        <v>74</v>
      </c>
    </row>
    <row r="36" spans="1:21" ht="12.75" customHeight="1" thickBot="1" x14ac:dyDescent="0.35">
      <c r="B36" s="148"/>
      <c r="D36" s="149"/>
      <c r="E36" s="149"/>
      <c r="F36" s="370"/>
      <c r="G36" s="366"/>
      <c r="H36" s="361"/>
      <c r="I36" s="367" t="str">
        <f>IF(IF(F35&gt;F39,1,0)+IF(G35&gt;G39,1,0)+IF(H35&gt;H39,1,0)=IF(F39&gt;F35,1,0)+IF(G39&gt;G35,1,0)+IF(H39&gt;H35,1,0)," ",IF(IF(F35&gt;F39,1,0)+IF(G35&gt;G39,1,0)+IF(H35&gt;H39,1,0)&gt;IF(F39&gt;F35,1,0)+IF(G39&gt;G35,1,0)+IF(H39&gt;H35,1,0),C34,C40))</f>
        <v xml:space="preserve"> </v>
      </c>
      <c r="J36" s="367" t="str">
        <f>IF(I36=" "," ",VLOOKUP(I36,[1]Inschr!$B$1:$K$65536,3,FALSE))</f>
        <v xml:space="preserve"> </v>
      </c>
      <c r="K36" s="367"/>
      <c r="L36" s="367"/>
      <c r="M36" s="367"/>
      <c r="O36" s="149" t="s">
        <v>4</v>
      </c>
    </row>
    <row r="37" spans="1:21" ht="12.75" customHeight="1" x14ac:dyDescent="0.3">
      <c r="B37" s="148"/>
      <c r="C37" s="280" t="s">
        <v>76</v>
      </c>
      <c r="D37" s="280"/>
      <c r="E37" s="280"/>
      <c r="F37" s="288"/>
      <c r="G37" s="150"/>
      <c r="I37" s="367"/>
      <c r="J37" s="367"/>
      <c r="K37" s="367"/>
      <c r="L37" s="367"/>
      <c r="M37" s="367"/>
      <c r="O37" s="353"/>
    </row>
    <row r="38" spans="1:21" ht="12.75" customHeight="1" thickBot="1" x14ac:dyDescent="0.35">
      <c r="B38" s="148"/>
      <c r="C38" s="280"/>
      <c r="D38" s="280"/>
      <c r="E38" s="280"/>
      <c r="F38" s="280"/>
      <c r="G38" s="150"/>
      <c r="H38" s="3" t="str">
        <f>IF(AND($G$26=0,$G$30=0)," ",IF($G$26-$G$30&gt;0,C35,C41))</f>
        <v xml:space="preserve"> </v>
      </c>
      <c r="I38" s="367" t="str">
        <f>IF(IF(F35&gt;F39,1,0)+IF(G35&gt;G39,1,0)+IF(H35&gt;H39,1,0)=IF(F39&gt;F35,1,0)+IF(G39&gt;G35,1,0)+IF(H39&gt;H35,1,0)," ",IF(IF(F35&gt;F39,1,0)+IF(G35&gt;G39,1,0)+IF(H35&gt;H39,1,0)&gt;IF(F39&gt;F35,1,0)+IF(G39&gt;G35,1,0)+IF(H39&gt;H35,1,0),C35,C41))</f>
        <v xml:space="preserve"> </v>
      </c>
      <c r="J38" s="367" t="str">
        <f>IF(I38=" "," ",VLOOKUP(I38,[1]Inschr!$B$1:$K$65536,3,FALSE))</f>
        <v xml:space="preserve"> </v>
      </c>
      <c r="K38" s="367"/>
      <c r="L38" s="367"/>
      <c r="M38" s="367"/>
      <c r="O38" s="354"/>
    </row>
    <row r="39" spans="1:21" ht="12.75" customHeight="1" x14ac:dyDescent="0.3">
      <c r="B39" s="148"/>
      <c r="F39" s="369"/>
      <c r="G39" s="365"/>
      <c r="H39" s="359"/>
      <c r="I39" s="367"/>
      <c r="J39" s="367"/>
      <c r="K39" s="367"/>
      <c r="L39" s="367"/>
      <c r="M39" s="367"/>
    </row>
    <row r="40" spans="1:21" ht="12.75" customHeight="1" x14ac:dyDescent="0.3">
      <c r="B40" s="148"/>
      <c r="C40" s="6">
        <f>C97</f>
        <v>0</v>
      </c>
      <c r="D40" s="19" t="str">
        <f>IF(C40=0," ",VLOOKUP(C40,[1]Inschr!$B$1:$K$65536,3,FALSE))</f>
        <v xml:space="preserve"> </v>
      </c>
      <c r="E40" s="256" t="str">
        <f>IF($C40=0," ",VLOOKUP($C40,[1]Inschr!$B$1:$K$65536,4,FALSE))</f>
        <v xml:space="preserve"> </v>
      </c>
      <c r="F40" s="370"/>
      <c r="G40" s="366"/>
      <c r="H40" s="370"/>
      <c r="L40" s="4"/>
    </row>
    <row r="41" spans="1:21" ht="12.75" customHeight="1" x14ac:dyDescent="0.3">
      <c r="B41" s="148"/>
      <c r="C41" s="6">
        <f>C98</f>
        <v>0</v>
      </c>
      <c r="D41" s="19" t="str">
        <f>IF(C41=0," ",VLOOKUP(C41,[1]Inschr!$B$1:$K$65536,3,FALSE))</f>
        <v xml:space="preserve"> </v>
      </c>
      <c r="E41" s="279" t="str">
        <f>IF($C41=0," ",VLOOKUP($C41,[1]Inschr!$B$1:$K$65536,4,FALSE))</f>
        <v xml:space="preserve"> </v>
      </c>
      <c r="F41" s="149"/>
      <c r="G41" s="24"/>
      <c r="H41" s="24"/>
      <c r="L41" s="4"/>
    </row>
    <row r="42" spans="1:21" ht="11.25" customHeight="1" x14ac:dyDescent="0.3">
      <c r="C42" s="41"/>
    </row>
    <row r="43" spans="1:21" ht="21" x14ac:dyDescent="0.3">
      <c r="A43" s="1" t="s">
        <v>0</v>
      </c>
      <c r="B43" s="2" t="s">
        <v>1</v>
      </c>
      <c r="C43" s="136"/>
      <c r="D43" s="136"/>
      <c r="E43" s="151" t="str">
        <f>IF($E$1=0," ",$E$1)</f>
        <v xml:space="preserve"> </v>
      </c>
      <c r="F43" s="151"/>
      <c r="G43" s="136"/>
      <c r="H43" s="136"/>
      <c r="I43" s="3" t="s">
        <v>73</v>
      </c>
    </row>
    <row r="44" spans="1:21" ht="13.5" customHeight="1" thickBot="1" x14ac:dyDescent="0.35">
      <c r="A44" s="1"/>
      <c r="B44" s="2"/>
      <c r="C44" s="136"/>
      <c r="D44" s="136"/>
      <c r="E44" s="136"/>
      <c r="F44" s="136"/>
      <c r="G44" s="136"/>
      <c r="H44" s="136"/>
    </row>
    <row r="45" spans="1:21" ht="13.5" customHeight="1" thickTop="1" x14ac:dyDescent="0.25">
      <c r="B45" s="878" t="s">
        <v>81</v>
      </c>
      <c r="C45" s="2"/>
      <c r="R45" s="807" t="str">
        <f>IF($O$1=0," ",$O$1)</f>
        <v xml:space="preserve"> </v>
      </c>
      <c r="S45" s="808"/>
      <c r="T45" s="494" t="s">
        <v>3</v>
      </c>
      <c r="U45" s="497">
        <v>1</v>
      </c>
    </row>
    <row r="46" spans="1:21" ht="12.75" customHeight="1" x14ac:dyDescent="0.25">
      <c r="A46" s="4"/>
      <c r="B46" s="878" t="s">
        <v>82</v>
      </c>
      <c r="C46" s="2"/>
      <c r="R46" s="809"/>
      <c r="S46" s="810"/>
      <c r="T46" s="496"/>
      <c r="U46" s="499"/>
    </row>
    <row r="47" spans="1:21" ht="12.75" customHeight="1" x14ac:dyDescent="0.25">
      <c r="B47" s="878" t="s">
        <v>83</v>
      </c>
      <c r="C47" s="2"/>
      <c r="R47" s="809"/>
      <c r="S47" s="810"/>
      <c r="T47" s="500" t="s">
        <v>4</v>
      </c>
      <c r="U47" s="502" t="str">
        <f>IF($I$7=0,"",$I$7)</f>
        <v/>
      </c>
    </row>
    <row r="48" spans="1:21" ht="13.5" customHeight="1" thickBot="1" x14ac:dyDescent="0.35">
      <c r="R48" s="811"/>
      <c r="S48" s="812"/>
      <c r="T48" s="501"/>
      <c r="U48" s="504"/>
    </row>
    <row r="49" spans="2:18" ht="15.6" customHeight="1" thickTop="1" thickBot="1" x14ac:dyDescent="0.35">
      <c r="B49" s="281" t="s">
        <v>5</v>
      </c>
      <c r="C49" s="213" t="s">
        <v>6</v>
      </c>
      <c r="D49" s="119" t="s">
        <v>7</v>
      </c>
      <c r="E49" s="119" t="s">
        <v>8</v>
      </c>
      <c r="F49" s="430" t="s">
        <v>9</v>
      </c>
      <c r="G49" s="473"/>
      <c r="H49" s="18">
        <v>1</v>
      </c>
      <c r="I49" s="18">
        <v>2</v>
      </c>
      <c r="J49" s="18">
        <v>3</v>
      </c>
      <c r="K49" s="18">
        <v>4</v>
      </c>
      <c r="L49" s="8">
        <v>5</v>
      </c>
      <c r="M49" s="11" t="s">
        <v>10</v>
      </c>
      <c r="N49" s="155" t="s">
        <v>11</v>
      </c>
      <c r="O49" s="155" t="s">
        <v>12</v>
      </c>
      <c r="P49" s="796" t="s">
        <v>13</v>
      </c>
      <c r="Q49" s="846"/>
    </row>
    <row r="50" spans="2:18" ht="14.4" customHeight="1" x14ac:dyDescent="0.3">
      <c r="B50" s="801">
        <v>1</v>
      </c>
      <c r="C50" s="282">
        <f>$C4</f>
        <v>0</v>
      </c>
      <c r="D50" s="237" t="str">
        <f>IF(C50=0," ",VLOOKUP(C50,[1]Inschr!B$1:K$65536,3,FALSE))</f>
        <v xml:space="preserve"> </v>
      </c>
      <c r="E50" s="155" t="str">
        <f>IF(C50=0," ",VLOOKUP(C50,[1]Inschr!B$1:K$65536,4,FALSE))</f>
        <v xml:space="preserve"> </v>
      </c>
      <c r="F50" s="422">
        <f>M50</f>
        <v>0</v>
      </c>
      <c r="G50" s="401"/>
      <c r="H50" s="803"/>
      <c r="I50" s="805">
        <f>IF(Q64&gt;R64,1,0)</f>
        <v>0</v>
      </c>
      <c r="J50" s="805">
        <f>IF(Q67&gt;R67,1,0)</f>
        <v>0</v>
      </c>
      <c r="K50" s="805">
        <f>IF(Q70&gt;R70,1,0)</f>
        <v>0</v>
      </c>
      <c r="L50" s="798">
        <f>IF(Q72&gt;R72,1,0)</f>
        <v>0</v>
      </c>
      <c r="M50" s="799">
        <f>SUM(H50:L50)</f>
        <v>0</v>
      </c>
      <c r="N50" s="367">
        <f>IF(M50=0,0,IF(2&lt;IF(M50=M50,1,0)+IF(M50=M52,1,0)+IF(M50=M54,1,0)+IF(M50=M56,1,0)+IF(M50=M58,1,0),Q64+Q67+Q70+Q72-R64-R67-R70-R72,IF(2=IF(M50=M50,1,0)+IF(M50=M52,1,0)+IF(M50=M54,1,0)+IF(M50=M56,1,0)+IF(M50=M58,1,0),"-","_")))</f>
        <v>0</v>
      </c>
      <c r="O50" s="367">
        <f>IF(OR(N50=0,N50="-",N50="_"),N50,IF(2&lt;IF(N50=N50,1,0)+IF(N50=N52,1,0)+IF(N50=N54,1,0)+IF(N50=N56,1,0)+IF(N50=N58,1,0),K64+M64+O64+K67+M67+O67+K70+M70+O70+K72+M72+O72-L64-N64-P64-L67-N67-P67-L70-N70-P70-L72-N72-P72,IF(2=IF(N50=N50,1,0)+IF(N50=N52,1,0)+IF(N50=N54,1,0)+IF(N50=N56,1,0)+IF(N50=N58,1,0),"-","_")))</f>
        <v>0</v>
      </c>
      <c r="P50" s="386">
        <f>IF(M50=0,0,IF(N50="-",IF(M50=M52,IF(Q64&lt;R64,"Verliezer","Winnaar"),IF(M50=M54,IF(Q67&lt;R67,"Verliezer","Winnaar"),IF(M50=M56,IF(Q70&lt;R70,"Verliezer","Winnaar"),IF(M50=M58,IF(Q72&lt;R72,"Verliezer","Winnaar"))))),IF(O50="-",IF(N50=N52,IF(Q64&lt;R64,"Verliezer","Winnaar"),IF(N50=N54,IF(Q67&lt;R67,"Verliezer","Winnaar"),IF(N50=N56,IF(Q70&lt;R70,"Verliezer","Winnaar"),IF(N50=N58,IF(Q72&lt;R72,"Verliezer","Winnaar"))))),"_")))</f>
        <v>0</v>
      </c>
      <c r="Q50" s="640"/>
    </row>
    <row r="51" spans="2:18" ht="15" customHeight="1" thickBot="1" x14ac:dyDescent="0.35">
      <c r="B51" s="802"/>
      <c r="C51" s="283">
        <f t="shared" ref="C51:C59" si="2">$C5</f>
        <v>0</v>
      </c>
      <c r="D51" s="119" t="str">
        <f>IF(C51=0," ",VLOOKUP(C51,[1]Inschr!B$1:K$65536,3,FALSE))</f>
        <v xml:space="preserve"> </v>
      </c>
      <c r="E51" s="23" t="str">
        <f>IF(C51=0," ",VLOOKUP(C51,[1]Inschr!B$1:K$65536,4,FALSE))</f>
        <v xml:space="preserve"> </v>
      </c>
      <c r="F51" s="474">
        <f>M50</f>
        <v>0</v>
      </c>
      <c r="G51" s="431"/>
      <c r="H51" s="804"/>
      <c r="I51" s="806"/>
      <c r="J51" s="806"/>
      <c r="K51" s="806"/>
      <c r="L51" s="438"/>
      <c r="M51" s="799"/>
      <c r="N51" s="367"/>
      <c r="O51" s="367"/>
      <c r="P51" s="386"/>
      <c r="Q51" s="640"/>
    </row>
    <row r="52" spans="2:18" ht="14.4" customHeight="1" x14ac:dyDescent="0.3">
      <c r="B52" s="801">
        <v>2</v>
      </c>
      <c r="C52" s="282">
        <f t="shared" si="2"/>
        <v>0</v>
      </c>
      <c r="D52" s="237" t="str">
        <f>IF(C52=0," ",VLOOKUP(C52,[1]Inschr!B$1:K$65536,3,FALSE))</f>
        <v xml:space="preserve"> </v>
      </c>
      <c r="E52" s="257" t="str">
        <f>IF(C52=0," ",VLOOKUP(C52,[1]Inschr!B$1:K$65536,4,FALSE))</f>
        <v xml:space="preserve"> </v>
      </c>
      <c r="F52" s="422">
        <f>M52</f>
        <v>0</v>
      </c>
      <c r="G52" s="401"/>
      <c r="H52" s="813">
        <f>IF(Q64&lt;R64,1,0)</f>
        <v>0</v>
      </c>
      <c r="I52" s="814"/>
      <c r="J52" s="806">
        <f>IF(Q71&gt;R71,1,0)</f>
        <v>0</v>
      </c>
      <c r="K52" s="806">
        <f>IF(Q68&gt;R68,1,0)</f>
        <v>0</v>
      </c>
      <c r="L52" s="438">
        <f>IF(Q66&gt;R66,1,0)</f>
        <v>0</v>
      </c>
      <c r="M52" s="799">
        <f>SUM(H52:L52)</f>
        <v>0</v>
      </c>
      <c r="N52" s="367">
        <f>IF(M52=0,0,IF(2&lt;IF(M52=M50,1,0)+IF(M52=M52,1,0)+IF(M52=M54,1,0)+IF(M52=M56,1,0)+IF(M52=M58,1,0),R64+Q66+Q68+Q71-Q64-R66-R68-R71,IF(2=IF(M52=M50,1,0)+IF(M52=M52,1,0)+IF(M52=M54,1,0)+IF(M52=M56,1,0)+IF(M52=M58,1,0),"-","_")))</f>
        <v>0</v>
      </c>
      <c r="O52" s="367">
        <f>IF(OR(N52=0,N52="-",N52="_"),N52,IF(2&lt;IF(N52=N50,1,0)+IF(N52=N52,1,0)+IF(N52=N54,1,0)+IF(N52=N56,1,0)+IF(N52=N58,1,0),L64+N64+P64+K66+M66+O66+K68+M68+O68+K71+M71+O71-K64-M64-O64-L66-N66-P66-L68-N68-P68-L71-N71-P71,IF(2=IF(N52=N50,1,0)+IF(N52=N52,1,0)+IF(N52=N54,1,0)+IF(N52=N56,1,0)+IF(N52=N58,1,0),"-","_")))</f>
        <v>0</v>
      </c>
      <c r="P52" s="386">
        <f>IF(M52=0,0,IF(N52="-",IF(M52=M50,IF(R64&lt;Q64,"Verliezer","Winnaar"),IF(M52=M54,IF(Q71&lt;R71,"Verliezer","Winnaar"),IF(M52=M56,IF(Q68&lt;R68,"Verliezer","Winnaar"),IF(M52=M58,IF(Q66&lt;R66,"Verliezer","Winnaar"))))),IF(O52="-",IF(N52=N50,IF(R64&lt;Q64,"Verliezer","Winnaar"),IF(N52=N54,IF(Q71&lt;R71,"Verliezer","Winnaar"),IF(N52=N56,IF(Q68&lt;R68,"Verliezer","Winnaar"),IF(N52=N58,IF(Q66&lt;R66,"Verliezer","Winnaar"))))),"_")))</f>
        <v>0</v>
      </c>
      <c r="Q52" s="640"/>
    </row>
    <row r="53" spans="2:18" ht="15" customHeight="1" thickBot="1" x14ac:dyDescent="0.35">
      <c r="B53" s="802"/>
      <c r="C53" s="283">
        <f t="shared" si="2"/>
        <v>0</v>
      </c>
      <c r="D53" s="119" t="str">
        <f>IF(C53=0," ",VLOOKUP(C53,[1]Inschr!B$1:K$65536,3,FALSE))</f>
        <v xml:space="preserve"> </v>
      </c>
      <c r="E53" s="23" t="str">
        <f>IF(C53=0," ",VLOOKUP(C53,[1]Inschr!B$1:K$65536,4,FALSE))</f>
        <v xml:space="preserve"> </v>
      </c>
      <c r="F53" s="474">
        <f>M52</f>
        <v>0</v>
      </c>
      <c r="G53" s="431"/>
      <c r="H53" s="813"/>
      <c r="I53" s="815"/>
      <c r="J53" s="806"/>
      <c r="K53" s="806"/>
      <c r="L53" s="438"/>
      <c r="M53" s="799"/>
      <c r="N53" s="367"/>
      <c r="O53" s="367"/>
      <c r="P53" s="386"/>
      <c r="Q53" s="640"/>
    </row>
    <row r="54" spans="2:18" ht="14.4" customHeight="1" x14ac:dyDescent="0.3">
      <c r="B54" s="801">
        <v>3</v>
      </c>
      <c r="C54" s="282">
        <f t="shared" si="2"/>
        <v>0</v>
      </c>
      <c r="D54" s="237" t="str">
        <f>IF(C54=0," ",VLOOKUP(C54,[1]Inschr!B$1:K$65536,3,FALSE))</f>
        <v xml:space="preserve"> </v>
      </c>
      <c r="E54" s="257" t="str">
        <f>IF(C54=0," ",VLOOKUP(C54,[1]Inschr!B$1:K$65536,4,FALSE))</f>
        <v xml:space="preserve"> </v>
      </c>
      <c r="F54" s="422">
        <f>M54</f>
        <v>0</v>
      </c>
      <c r="G54" s="401"/>
      <c r="H54" s="813">
        <f>IF(Q67&lt;R67,1,0)</f>
        <v>0</v>
      </c>
      <c r="I54" s="806">
        <f>IF(Q71&lt;R71,1,0)</f>
        <v>0</v>
      </c>
      <c r="J54" s="814"/>
      <c r="K54" s="806">
        <f>IF(Q65&gt;R65,1,0)</f>
        <v>0</v>
      </c>
      <c r="L54" s="438">
        <f>IF(Q69&gt;R69,1,0)</f>
        <v>0</v>
      </c>
      <c r="M54" s="799">
        <f>SUM(H54:L54)</f>
        <v>0</v>
      </c>
      <c r="N54" s="367">
        <f>IF(M54=0,0,IF(2&lt;IF(M54=M50,1,0)+IF(M54=M52,1,0)+IF(M54=M54,1,0)+IF(M54=M56,1,0)+IF(M54=M58,1,0),Q65+R67+Q69+R71-R65-Q67-R69-Q71,IF(2=IF(M54=M50,1,0)+IF(M54=M52,1,0)+IF(M54=M54,1,0)+IF(M54=M56,1,0)+IF(M54=M58,1,0),"-","_")))</f>
        <v>0</v>
      </c>
      <c r="O54" s="367">
        <f>IF(OR(N54=0,N54="-",N54="_"),N54,IF(2&lt;IF(N54=N50,1,0)+IF(N54=N52,1,0)+IF(N54=N54,1,0)+IF(N54=N56,1,0)+IF(N54=N58,1,0),K65+M65+O65+L67+N67+P67+K69+M69+O69+L71+N71+P71-L65-N65-P65-K67-M67-O67-L69-N69-P69-K71-M71-O71,IF(2=IF(N54=N50,1,0)+IF(N54=N52,1,0)+IF(N54=N54,1,0)+IF(N54=N56,1,0)+IF(N54=N58,1,0),"-","_")))</f>
        <v>0</v>
      </c>
      <c r="P54" s="386">
        <f>IF(M54=0,0,IF(N54="-",IF(M54=M50,IF(R67&lt;Q67,"Verliezer","Winnaar"),IF(M54=M52,IF(R71&lt;Q71,"Verliezer","Winnaar"),IF(M54=M56,IF(Q65&lt;R65,"Verliezer","Winnaar"),IF(M54=M58,IF(Q69&lt;R69,"Verliezer","Winnaar"))))),IF(O54="-",IF(N54=N50,IF(R67&lt;Q67,"Verliezer","Winnaar"),IF(N54=N52,IF(R71&lt;Q71,"Verliezer","Winnaar"),IF(N54=N56,IF(Q65&lt;R65,"Verliezer","Winnaar"),IF(N54=N58,IF(Q69&lt;R69,"Verliezer","Winnaar"))))),"_")))</f>
        <v>0</v>
      </c>
      <c r="Q54" s="640"/>
    </row>
    <row r="55" spans="2:18" ht="15" customHeight="1" thickBot="1" x14ac:dyDescent="0.35">
      <c r="B55" s="802"/>
      <c r="C55" s="283">
        <f t="shared" si="2"/>
        <v>0</v>
      </c>
      <c r="D55" s="119" t="str">
        <f>IF(C55=0," ",VLOOKUP(C55,[1]Inschr!B$1:K$65536,3,FALSE))</f>
        <v xml:space="preserve"> </v>
      </c>
      <c r="E55" s="23" t="str">
        <f>IF(C55=0," ",VLOOKUP(C55,[1]Inschr!B$1:K$65536,4,FALSE))</f>
        <v xml:space="preserve"> </v>
      </c>
      <c r="F55" s="474">
        <f>M54</f>
        <v>0</v>
      </c>
      <c r="G55" s="431"/>
      <c r="H55" s="813"/>
      <c r="I55" s="806"/>
      <c r="J55" s="815"/>
      <c r="K55" s="806"/>
      <c r="L55" s="438"/>
      <c r="M55" s="799"/>
      <c r="N55" s="367"/>
      <c r="O55" s="367"/>
      <c r="P55" s="386"/>
      <c r="Q55" s="640"/>
    </row>
    <row r="56" spans="2:18" ht="14.4" customHeight="1" x14ac:dyDescent="0.3">
      <c r="B56" s="801">
        <v>4</v>
      </c>
      <c r="C56" s="282">
        <f t="shared" si="2"/>
        <v>0</v>
      </c>
      <c r="D56" s="237" t="str">
        <f>IF(C56=0," ",VLOOKUP(C56,[1]Inschr!B$1:K$65536,3,FALSE))</f>
        <v xml:space="preserve"> </v>
      </c>
      <c r="E56" s="257" t="str">
        <f>IF(C56=0," ",VLOOKUP(C56,[1]Inschr!B$1:K$65536,4,FALSE))</f>
        <v xml:space="preserve"> </v>
      </c>
      <c r="F56" s="422">
        <f>M56</f>
        <v>0</v>
      </c>
      <c r="G56" s="401"/>
      <c r="H56" s="813">
        <f>IF(Q70&lt;R70,1,0)</f>
        <v>0</v>
      </c>
      <c r="I56" s="806">
        <f>IF(Q68&lt;R68,1,0)</f>
        <v>0</v>
      </c>
      <c r="J56" s="806">
        <f>IF(Q65&lt;R65,1,0)</f>
        <v>0</v>
      </c>
      <c r="K56" s="814"/>
      <c r="L56" s="438">
        <f>IF(Q63&gt;R63,1,0)</f>
        <v>0</v>
      </c>
      <c r="M56" s="799">
        <f>SUM(H56:L56)</f>
        <v>0</v>
      </c>
      <c r="N56" s="367">
        <f>IF(M56=0,0,IF(2&lt;IF(M56=M50,1,0)+IF(M56=M52,1,0)+IF(M56=M54,1,0)+IF(M56=M56,1,0)+IF(M56=M58,1,0),Q63+R65+R68+R70-R63-Q65-Q68-Q70,IF(2=IF(M56=M50,1,0)+IF(M56=M52,1,0)+IF(M56=M54,1,0)+IF(M56=M56,1,0)+IF(M56=M58,1,0),"-","_")))</f>
        <v>0</v>
      </c>
      <c r="O56" s="367">
        <f>IF(OR(N56=0,N56="-",N56="_"),N56,IF(2&lt;IF(N56=N50,1,0)+IF(N56=N52,1,0)+IF(N56=N54,1,0)+IF(N56=N56,1,0)+IF(N56=N58,1,0),K63+M63+O63+L65+N65+P65+L68+N68+P68+L70+N70+P70-L63-N63-P63-K65-M65-O65-K68-M68-O68-K70-M70-O70,IF(2=IF(N56=N50,1,0)+IF(N56=N52,1,0)+IF(N56=N54,1,0)+IF(N56=N56,1,0)+IF(N56=N58,1,0),"-","_")))</f>
        <v>0</v>
      </c>
      <c r="P56" s="386">
        <f>IF(M56=0,0,IF(N56="-",IF(M56=M50,IF(R70&lt;Q70,"Verliezer","Winnaar"),IF(M56=M52,IF(R68&lt;Q68,"Verliezer","Winnaar"),IF(M56=M54,IF(R65&lt;Q65,"Verliezer","Winnaar"),IF(M56=M58,IF(Q63&lt;R63,"Verliezer","Winnaar"))))),IF(O56="-",IF(N56=N50,IF(R70&lt;Q70,"Verliezer","Winnaar"),IF(N56=N52,IF(R68&lt;Q68,"Verliezer","Winnaar"),IF(N56=N54,IF(R65&lt;Q65,"Verliezer","Winnaar"),IF(N56=N58,IF(Q63&lt;R63,"Verliezer","Winnaar"))))),"_")))</f>
        <v>0</v>
      </c>
      <c r="Q56" s="640"/>
    </row>
    <row r="57" spans="2:18" ht="15" customHeight="1" thickBot="1" x14ac:dyDescent="0.35">
      <c r="B57" s="802"/>
      <c r="C57" s="283">
        <f t="shared" si="2"/>
        <v>0</v>
      </c>
      <c r="D57" s="119" t="str">
        <f>IF(C57=0," ",VLOOKUP(C57,[1]Inschr!B$1:K$65536,3,FALSE))</f>
        <v xml:space="preserve"> </v>
      </c>
      <c r="E57" s="23" t="str">
        <f>IF(C57=0," ",VLOOKUP(C57,[1]Inschr!B$1:K$65536,4,FALSE))</f>
        <v xml:space="preserve"> </v>
      </c>
      <c r="F57" s="474">
        <f>M56</f>
        <v>0</v>
      </c>
      <c r="G57" s="431"/>
      <c r="H57" s="813"/>
      <c r="I57" s="806"/>
      <c r="J57" s="806"/>
      <c r="K57" s="815"/>
      <c r="L57" s="438"/>
      <c r="M57" s="799"/>
      <c r="N57" s="367"/>
      <c r="O57" s="367"/>
      <c r="P57" s="386"/>
      <c r="Q57" s="640"/>
    </row>
    <row r="58" spans="2:18" ht="14.4" customHeight="1" x14ac:dyDescent="0.3">
      <c r="B58" s="801">
        <v>5</v>
      </c>
      <c r="C58" s="282">
        <f t="shared" si="2"/>
        <v>0</v>
      </c>
      <c r="D58" s="237" t="str">
        <f>IF(C58=0," ",VLOOKUP(C58,[1]Inschr!B$1:K$65536,3,FALSE))</f>
        <v xml:space="preserve"> </v>
      </c>
      <c r="E58" s="257" t="str">
        <f>IF(C58=0," ",VLOOKUP(C58,[1]Inschr!B$1:K$65536,4,FALSE))</f>
        <v xml:space="preserve"> </v>
      </c>
      <c r="F58" s="422">
        <f>M58</f>
        <v>0</v>
      </c>
      <c r="G58" s="401"/>
      <c r="H58" s="813">
        <f>IF(Q72&lt;R72,1,0)</f>
        <v>0</v>
      </c>
      <c r="I58" s="806">
        <f>IF(Q66&lt;R66,1,0)</f>
        <v>0</v>
      </c>
      <c r="J58" s="806">
        <f>IF(Q69&lt;R69,1,0)</f>
        <v>0</v>
      </c>
      <c r="K58" s="806">
        <f>IF(Q63&lt;R63,1,0)</f>
        <v>0</v>
      </c>
      <c r="L58" s="816"/>
      <c r="M58" s="799">
        <f>SUM(H58:L58)</f>
        <v>0</v>
      </c>
      <c r="N58" s="367">
        <f>IF(M58=0,0,IF(2&lt;IF(M58=M50,1,0)+IF(M58=M52,1,0)+IF(M58=M54,1,0)+IF(M58=M56,1,0)+IF(M58=M58,1,0),R63+R66+R69+R72-Q63-Q66-Q69-Q72,IF(2=IF(M58=M50,1,0)+IF(M58=M52,1,0)+IF(M58=M54,1,0)+IF(M58=M56,1,0)+IF(M58=M58,1,0),"-","_")))</f>
        <v>0</v>
      </c>
      <c r="O58" s="367">
        <f>IF(OR(N58=0,N58="-",N58="_"),N58,IF(2&lt;IF(N58=N50,1,0)+IF(N58=N52,1,0)+IF(N58=N54,1,0)+IF(N58=N56,1,0)+IF(N58=N58,1,0),L63+N63+P63+L66+N66+P66+L69+N69+P69+L72+N72+P72-K63-M63-O63-K66-M66-O66-K69-M69-O69-K72-M72-O72,IF(2=IF(N58=N50,1,0)+IF(N58=N52,1,0)+IF(N58=N54,1,0)+IF(N58=N56,1,0)+IF(N58=N58,1,0),"-","_")))</f>
        <v>0</v>
      </c>
      <c r="P58" s="386">
        <f>IF(M58=0,0,IF(N58="-",IF(M58=M50,IF(R72&lt;Q72,"Verliezer","Winnaar"),IF(M58=M52,IF(R66&lt;Q66,"Verliezer","Winnaar"),IF(M58=M54,IF(R69&lt;Q69,"Verliezer","Winnaar"),IF(M58=M56,IF(R63&lt;Q63,"Verliezer","Winnaar"))))),IF(O58="-",IF(N58=N50,IF(R72&lt;Q72,"Verliezer","Winnaar"),IF(N58=N52,IF(R66&lt;Q66,"Verliezer","Winnaar"),IF(N58=N54,IF(R69&lt;Q69,"Verliezer","Winnaar"),IF(N58=N56,IF(R63&lt;Q63,"Verliezer","Winnaar"))))),"_")))</f>
        <v>0</v>
      </c>
      <c r="Q58" s="640"/>
    </row>
    <row r="59" spans="2:18" ht="15" customHeight="1" thickBot="1" x14ac:dyDescent="0.35">
      <c r="B59" s="802"/>
      <c r="C59" s="283">
        <f t="shared" si="2"/>
        <v>0</v>
      </c>
      <c r="D59" s="119" t="str">
        <f>IF(C59=0," ",VLOOKUP(C59,[1]Inschr!B$1:K$65536,3,FALSE))</f>
        <v xml:space="preserve"> </v>
      </c>
      <c r="E59" s="23" t="str">
        <f>IF(C59=0," ",VLOOKUP(C59,[1]Inschr!B$1:K$65536,4,FALSE))</f>
        <v xml:space="preserve"> </v>
      </c>
      <c r="F59" s="474">
        <f>M58</f>
        <v>0</v>
      </c>
      <c r="G59" s="431"/>
      <c r="H59" s="813"/>
      <c r="I59" s="806"/>
      <c r="J59" s="806"/>
      <c r="K59" s="806"/>
      <c r="L59" s="817"/>
      <c r="M59" s="818"/>
      <c r="N59" s="797"/>
      <c r="O59" s="797"/>
      <c r="P59" s="641"/>
      <c r="Q59" s="642"/>
    </row>
    <row r="60" spans="2:18" x14ac:dyDescent="0.3">
      <c r="D60" s="4"/>
      <c r="E60" s="4"/>
      <c r="F60" s="4"/>
    </row>
    <row r="61" spans="2:18" ht="21.75" customHeight="1" thickBot="1" x14ac:dyDescent="0.35">
      <c r="D61" s="4" t="s">
        <v>45</v>
      </c>
      <c r="E61" s="4"/>
      <c r="F61" s="4"/>
      <c r="H61" s="26" t="s">
        <v>14</v>
      </c>
      <c r="I61" s="20"/>
      <c r="J61" s="20"/>
      <c r="K61" s="20"/>
      <c r="L61" s="20"/>
      <c r="M61" s="20"/>
      <c r="N61" s="20"/>
      <c r="O61" s="20"/>
      <c r="P61" s="20"/>
      <c r="Q61" s="20"/>
      <c r="R61" s="20"/>
    </row>
    <row r="62" spans="2:18" ht="21.75" customHeight="1" x14ac:dyDescent="0.3">
      <c r="C62" s="141"/>
      <c r="D62" s="18" t="str">
        <f>IF(C62=0," ",VLOOKUP(C62,[1]Inschr!B$1:K$65536,3,FALSE))</f>
        <v xml:space="preserve"> </v>
      </c>
      <c r="E62" s="18" t="str">
        <f>IF($C62=0," ",VLOOKUP($C62,[1]Inschr!$B$1:$K$65536,4,FALSE))</f>
        <v xml:space="preserve"> </v>
      </c>
      <c r="F62" s="4"/>
      <c r="H62" s="40" t="s">
        <v>15</v>
      </c>
      <c r="I62" s="40" t="s">
        <v>16</v>
      </c>
      <c r="J62" s="31" t="s">
        <v>17</v>
      </c>
      <c r="K62" s="819" t="s">
        <v>19</v>
      </c>
      <c r="L62" s="820"/>
      <c r="M62" s="481" t="s">
        <v>20</v>
      </c>
      <c r="N62" s="483"/>
      <c r="O62" s="481" t="s">
        <v>21</v>
      </c>
      <c r="P62" s="483"/>
      <c r="Q62" s="481" t="s">
        <v>22</v>
      </c>
      <c r="R62" s="483"/>
    </row>
    <row r="63" spans="2:18" ht="21.75" customHeight="1" x14ac:dyDescent="0.25">
      <c r="C63" s="141"/>
      <c r="D63" s="18" t="str">
        <f>IF(C63=0," ",VLOOKUP(C63,[1]Inschr!B$1:K$65536,3,FALSE))</f>
        <v xml:space="preserve"> </v>
      </c>
      <c r="E63" s="18" t="str">
        <f>IF($C63=0," ",VLOOKUP($C63,[1]Inschr!$B$1:$K$65536,4,FALSE))</f>
        <v xml:space="preserve"> </v>
      </c>
      <c r="F63" s="4"/>
      <c r="H63" s="39"/>
      <c r="I63" s="39"/>
      <c r="J63" s="81" t="s">
        <v>25</v>
      </c>
      <c r="K63" s="252"/>
      <c r="L63" s="253"/>
      <c r="M63" s="252"/>
      <c r="N63" s="253"/>
      <c r="O63" s="252"/>
      <c r="P63" s="253"/>
      <c r="Q63" s="32">
        <f>IF(K63&gt;L63,1,0)+IF(M63&gt;N63,1,0)+IF(O63&gt;P63,1,0)</f>
        <v>0</v>
      </c>
      <c r="R63" s="33">
        <f>IF(K63&lt;L63,1,0)+IF(M63&lt;N63,1,0)+IF(O63&lt;P63,1,0)</f>
        <v>0</v>
      </c>
    </row>
    <row r="64" spans="2:18" ht="21.75" customHeight="1" x14ac:dyDescent="0.25">
      <c r="C64" s="20"/>
      <c r="D64" s="4" t="str">
        <f>IF(C64=0," ",VLOOKUP(C64,[1]Inschr!B$1:K$65536,3,FALSE))</f>
        <v xml:space="preserve"> </v>
      </c>
      <c r="E64" s="4"/>
      <c r="F64" s="4"/>
      <c r="H64" s="40" t="s">
        <v>26</v>
      </c>
      <c r="I64" s="31" t="s">
        <v>26</v>
      </c>
      <c r="J64" s="31" t="s">
        <v>26</v>
      </c>
      <c r="K64" s="252"/>
      <c r="L64" s="253"/>
      <c r="M64" s="252"/>
      <c r="N64" s="253"/>
      <c r="O64" s="252"/>
      <c r="P64" s="253"/>
      <c r="Q64" s="32">
        <f t="shared" ref="Q64:Q72" si="3">IF(K64&gt;L64,1,0)+IF(M64&gt;N64,1,0)+IF(O64&gt;P64,1,0)</f>
        <v>0</v>
      </c>
      <c r="R64" s="33">
        <f t="shared" ref="R64:R72" si="4">IF(K64&lt;L64,1,0)+IF(M64&lt;N64,1,0)+IF(O64&lt;P64,1,0)</f>
        <v>0</v>
      </c>
    </row>
    <row r="65" spans="1:21" ht="21.75" customHeight="1" x14ac:dyDescent="0.25">
      <c r="C65" s="20"/>
      <c r="D65" s="4" t="s">
        <v>47</v>
      </c>
      <c r="E65" s="4"/>
      <c r="F65" s="4"/>
      <c r="H65" s="39"/>
      <c r="I65" s="31" t="s">
        <v>28</v>
      </c>
      <c r="J65" s="31" t="s">
        <v>28</v>
      </c>
      <c r="K65" s="252"/>
      <c r="L65" s="253"/>
      <c r="M65" s="252"/>
      <c r="N65" s="253"/>
      <c r="O65" s="252"/>
      <c r="P65" s="253"/>
      <c r="Q65" s="32">
        <f t="shared" si="3"/>
        <v>0</v>
      </c>
      <c r="R65" s="33">
        <f t="shared" si="4"/>
        <v>0</v>
      </c>
    </row>
    <row r="66" spans="1:21" ht="21.75" customHeight="1" x14ac:dyDescent="0.25">
      <c r="C66" s="141"/>
      <c r="D66" s="18" t="str">
        <f>IF(C66=0," ",VLOOKUP(C66,[1]Inschr!B$1:K$65536,3,FALSE))</f>
        <v xml:space="preserve"> </v>
      </c>
      <c r="E66" s="18" t="str">
        <f>IF($C66=0," ",VLOOKUP($C66,[1]Inschr!$B$1:$K$65536,4,FALSE))</f>
        <v xml:space="preserve"> </v>
      </c>
      <c r="F66" s="4"/>
      <c r="H66" s="39"/>
      <c r="I66" s="20"/>
      <c r="J66" s="31" t="s">
        <v>29</v>
      </c>
      <c r="K66" s="252"/>
      <c r="L66" s="253"/>
      <c r="M66" s="252"/>
      <c r="N66" s="253"/>
      <c r="O66" s="252"/>
      <c r="P66" s="253"/>
      <c r="Q66" s="32">
        <f t="shared" si="3"/>
        <v>0</v>
      </c>
      <c r="R66" s="33">
        <f t="shared" si="4"/>
        <v>0</v>
      </c>
    </row>
    <row r="67" spans="1:21" ht="21.75" customHeight="1" x14ac:dyDescent="0.25">
      <c r="C67" s="141"/>
      <c r="D67" s="18" t="str">
        <f>IF(C67=0," ",VLOOKUP(C67,[1]Inschr!B$1:K$65536,3,FALSE))</f>
        <v xml:space="preserve"> </v>
      </c>
      <c r="E67" s="18" t="str">
        <f>IF($C67=0," ",VLOOKUP($C67,[1]Inschr!$B$1:$K$65536,4,FALSE))</f>
        <v xml:space="preserve"> </v>
      </c>
      <c r="F67" s="4"/>
      <c r="H67" s="40" t="s">
        <v>31</v>
      </c>
      <c r="I67" s="31" t="s">
        <v>31</v>
      </c>
      <c r="J67" s="31" t="s">
        <v>31</v>
      </c>
      <c r="K67" s="252"/>
      <c r="L67" s="253"/>
      <c r="M67" s="252"/>
      <c r="N67" s="253"/>
      <c r="O67" s="252"/>
      <c r="P67" s="253"/>
      <c r="Q67" s="32">
        <f t="shared" si="3"/>
        <v>0</v>
      </c>
      <c r="R67" s="33">
        <f t="shared" si="4"/>
        <v>0</v>
      </c>
    </row>
    <row r="68" spans="1:21" ht="21.75" customHeight="1" x14ac:dyDescent="0.25">
      <c r="H68" s="39"/>
      <c r="I68" s="31" t="s">
        <v>32</v>
      </c>
      <c r="J68" s="31" t="s">
        <v>32</v>
      </c>
      <c r="K68" s="252"/>
      <c r="L68" s="253"/>
      <c r="M68" s="252"/>
      <c r="N68" s="253"/>
      <c r="O68" s="252"/>
      <c r="P68" s="253"/>
      <c r="Q68" s="32">
        <f t="shared" si="3"/>
        <v>0</v>
      </c>
      <c r="R68" s="33">
        <f t="shared" si="4"/>
        <v>0</v>
      </c>
    </row>
    <row r="69" spans="1:21" ht="21.75" customHeight="1" x14ac:dyDescent="0.25">
      <c r="H69" s="39"/>
      <c r="I69" s="20"/>
      <c r="J69" s="31" t="s">
        <v>34</v>
      </c>
      <c r="K69" s="252"/>
      <c r="L69" s="253"/>
      <c r="M69" s="252"/>
      <c r="N69" s="253"/>
      <c r="O69" s="252"/>
      <c r="P69" s="253"/>
      <c r="Q69" s="32">
        <f t="shared" si="3"/>
        <v>0</v>
      </c>
      <c r="R69" s="33">
        <f t="shared" si="4"/>
        <v>0</v>
      </c>
    </row>
    <row r="70" spans="1:21" ht="21.75" customHeight="1" x14ac:dyDescent="0.25">
      <c r="B70" s="41"/>
      <c r="H70" s="20"/>
      <c r="I70" s="31" t="s">
        <v>35</v>
      </c>
      <c r="J70" s="31" t="s">
        <v>35</v>
      </c>
      <c r="K70" s="252"/>
      <c r="L70" s="253"/>
      <c r="M70" s="252"/>
      <c r="N70" s="253"/>
      <c r="O70" s="252"/>
      <c r="P70" s="253"/>
      <c r="Q70" s="32">
        <f t="shared" si="3"/>
        <v>0</v>
      </c>
      <c r="R70" s="33">
        <f t="shared" si="4"/>
        <v>0</v>
      </c>
    </row>
    <row r="71" spans="1:21" ht="21.75" customHeight="1" x14ac:dyDescent="0.25">
      <c r="H71" s="40" t="s">
        <v>37</v>
      </c>
      <c r="I71" s="31" t="s">
        <v>37</v>
      </c>
      <c r="J71" s="31" t="s">
        <v>37</v>
      </c>
      <c r="K71" s="252"/>
      <c r="L71" s="253"/>
      <c r="M71" s="252"/>
      <c r="N71" s="253"/>
      <c r="O71" s="252"/>
      <c r="P71" s="253"/>
      <c r="Q71" s="32">
        <f t="shared" si="3"/>
        <v>0</v>
      </c>
      <c r="R71" s="33">
        <f t="shared" si="4"/>
        <v>0</v>
      </c>
    </row>
    <row r="72" spans="1:21" ht="21.75" customHeight="1" thickBot="1" x14ac:dyDescent="0.3">
      <c r="H72" s="39"/>
      <c r="I72" s="20"/>
      <c r="J72" s="31" t="s">
        <v>38</v>
      </c>
      <c r="K72" s="254"/>
      <c r="L72" s="255"/>
      <c r="M72" s="254"/>
      <c r="N72" s="255"/>
      <c r="O72" s="254"/>
      <c r="P72" s="255"/>
      <c r="Q72" s="42">
        <f t="shared" si="3"/>
        <v>0</v>
      </c>
      <c r="R72" s="43">
        <f t="shared" si="4"/>
        <v>0</v>
      </c>
    </row>
    <row r="73" spans="1:21" ht="21" customHeight="1" x14ac:dyDescent="0.3">
      <c r="C73" s="41"/>
      <c r="G73" s="41"/>
      <c r="O73" s="41"/>
    </row>
    <row r="74" spans="1:21" ht="21" x14ac:dyDescent="0.3">
      <c r="A74" s="1" t="s">
        <v>0</v>
      </c>
      <c r="B74" s="2" t="s">
        <v>1</v>
      </c>
      <c r="C74" s="136"/>
      <c r="D74" s="136"/>
      <c r="E74" s="151" t="str">
        <f>IF($E$1=0," ",$E$1)</f>
        <v xml:space="preserve"> </v>
      </c>
      <c r="F74" s="151"/>
      <c r="G74" s="136"/>
      <c r="H74" s="136"/>
      <c r="I74" s="3" t="s">
        <v>73</v>
      </c>
    </row>
    <row r="75" spans="1:21" ht="21.6" thickBot="1" x14ac:dyDescent="0.35">
      <c r="A75" s="1"/>
      <c r="B75" s="2"/>
      <c r="C75" s="136"/>
      <c r="D75" s="136"/>
      <c r="E75" s="136"/>
      <c r="F75" s="136"/>
      <c r="G75" s="136"/>
      <c r="H75" s="136"/>
    </row>
    <row r="76" spans="1:21" ht="13.5" customHeight="1" thickTop="1" x14ac:dyDescent="0.25">
      <c r="B76" s="878" t="s">
        <v>81</v>
      </c>
      <c r="C76" s="2"/>
      <c r="R76" s="807" t="str">
        <f>IF($O$1=0," ",$O$1)</f>
        <v xml:space="preserve"> </v>
      </c>
      <c r="S76" s="808"/>
      <c r="T76" s="494" t="s">
        <v>3</v>
      </c>
      <c r="U76" s="497">
        <v>2</v>
      </c>
    </row>
    <row r="77" spans="1:21" ht="12.75" customHeight="1" x14ac:dyDescent="0.25">
      <c r="A77" s="4"/>
      <c r="B77" s="878" t="s">
        <v>82</v>
      </c>
      <c r="C77" s="2"/>
      <c r="R77" s="809"/>
      <c r="S77" s="810"/>
      <c r="T77" s="496"/>
      <c r="U77" s="499"/>
    </row>
    <row r="78" spans="1:21" ht="12.75" customHeight="1" x14ac:dyDescent="0.25">
      <c r="B78" s="878" t="s">
        <v>83</v>
      </c>
      <c r="C78" s="2"/>
      <c r="R78" s="809"/>
      <c r="S78" s="810"/>
      <c r="T78" s="500" t="s">
        <v>4</v>
      </c>
      <c r="U78" s="502" t="str">
        <f>IF($I$19=0,"",$I$19)</f>
        <v/>
      </c>
    </row>
    <row r="79" spans="1:21" ht="13.5" customHeight="1" thickBot="1" x14ac:dyDescent="0.35">
      <c r="R79" s="811"/>
      <c r="S79" s="812"/>
      <c r="T79" s="501"/>
      <c r="U79" s="504"/>
    </row>
    <row r="80" spans="1:21" ht="15.6" customHeight="1" thickTop="1" thickBot="1" x14ac:dyDescent="0.35">
      <c r="B80" s="281" t="s">
        <v>5</v>
      </c>
      <c r="C80" s="213" t="s">
        <v>6</v>
      </c>
      <c r="D80" s="119" t="s">
        <v>7</v>
      </c>
      <c r="E80" s="119" t="s">
        <v>8</v>
      </c>
      <c r="F80" s="430" t="s">
        <v>9</v>
      </c>
      <c r="G80" s="473"/>
      <c r="H80" s="18">
        <v>1</v>
      </c>
      <c r="I80" s="18">
        <v>2</v>
      </c>
      <c r="J80" s="18">
        <v>3</v>
      </c>
      <c r="K80" s="18">
        <v>4</v>
      </c>
      <c r="L80" s="8">
        <v>5</v>
      </c>
      <c r="M80" s="11" t="s">
        <v>10</v>
      </c>
      <c r="N80" s="155" t="s">
        <v>11</v>
      </c>
      <c r="O80" s="155" t="s">
        <v>12</v>
      </c>
      <c r="P80" s="796" t="s">
        <v>13</v>
      </c>
      <c r="Q80" s="846"/>
    </row>
    <row r="81" spans="2:18" ht="14.4" customHeight="1" x14ac:dyDescent="0.3">
      <c r="B81" s="801">
        <v>1</v>
      </c>
      <c r="C81" s="282">
        <f t="shared" ref="C81:C90" si="5">$C14</f>
        <v>0</v>
      </c>
      <c r="D81" s="237" t="str">
        <f>IF(C81=0," ",VLOOKUP(C81,[1]Inschr!B$1:K$65536,3,FALSE))</f>
        <v xml:space="preserve"> </v>
      </c>
      <c r="E81" s="155" t="str">
        <f>IF(C81=0," ",VLOOKUP(C81,[1]Inschr!B$1:K$65536,4,FALSE))</f>
        <v xml:space="preserve"> </v>
      </c>
      <c r="F81" s="422">
        <f>M81</f>
        <v>0</v>
      </c>
      <c r="G81" s="401"/>
      <c r="H81" s="803"/>
      <c r="I81" s="805">
        <f>IF(Q95&gt;R95,1,0)</f>
        <v>0</v>
      </c>
      <c r="J81" s="805">
        <f>IF(Q98&gt;R98,1,0)</f>
        <v>0</v>
      </c>
      <c r="K81" s="805">
        <f>IF(Q101&gt;R101,1,0)</f>
        <v>0</v>
      </c>
      <c r="L81" s="798">
        <f>IF(Q103&gt;R103,1,0)</f>
        <v>0</v>
      </c>
      <c r="M81" s="799">
        <f>SUM(H81:L81)</f>
        <v>0</v>
      </c>
      <c r="N81" s="367">
        <f>IF(M81=0,0,IF(2&lt;IF(M81=M81,1,0)+IF(M81=M83,1,0)+IF(M81=M85,1,0)+IF(M81=M87,1,0)+IF(M81=M89,1,0),Q95+Q98+Q101+Q103-R95-R98-R101-R103,IF(2=IF(M81=M81,1,0)+IF(M81=M83,1,0)+IF(M81=M85,1,0)+IF(M81=M87,1,0)+IF(M81=M89,1,0),"-","_")))</f>
        <v>0</v>
      </c>
      <c r="O81" s="367">
        <f>IF(OR(N81=0,N81="-",N81="_"),N81,IF(2&lt;IF(N81=N81,1,0)+IF(N81=N83,1,0)+IF(N81=N85,1,0)+IF(N81=N87,1,0)+IF(N81=N89,1,0),K95+M95+O95+K98+M98+O98+K101+M101+O101+K103+M103+O103-L95-N95-P95-L98-N98-P98-L101-N101-P101-L103-N103-P103,IF(2=IF(N81=N81,1,0)+IF(N81=N83,1,0)+IF(N81=N85,1,0)+IF(N81=N87,1,0)+IF(N81=N89,1,0),"-","_")))</f>
        <v>0</v>
      </c>
      <c r="P81" s="386">
        <f>IF(M81=0,0,IF(N81="-",IF(M81=M83,IF(Q95&lt;R95,"Verliezer","Winnaar"),IF(M81=M85,IF(Q98&lt;R98,"Verliezer","Winnaar"),IF(M81=M87,IF(Q101&lt;R101,"Verliezer","Winnaar"),IF(M81=M89,IF(Q103&lt;R103,"Verliezer","Winnaar"))))),IF(O81="-",IF(N81=N83,IF(Q95&lt;R95,"Verliezer","Winnaar"),IF(N81=N85,IF(Q98&lt;R98,"Verliezer","Winnaar"),IF(N81=N87,IF(Q101&lt;R101,"Verliezer","Winnaar"),IF(N81=N89,IF(Q103&lt;R103,"Verliezer","Winnaar"))))),"_")))</f>
        <v>0</v>
      </c>
      <c r="Q81" s="640"/>
    </row>
    <row r="82" spans="2:18" ht="15" customHeight="1" thickBot="1" x14ac:dyDescent="0.35">
      <c r="B82" s="802"/>
      <c r="C82" s="283">
        <f t="shared" si="5"/>
        <v>0</v>
      </c>
      <c r="D82" s="119" t="str">
        <f>IF(C82=0," ",VLOOKUP(C82,[1]Inschr!B$1:K$65536,3,FALSE))</f>
        <v xml:space="preserve"> </v>
      </c>
      <c r="E82" s="23" t="str">
        <f>IF(C82=0," ",VLOOKUP(C82,[1]Inschr!B$1:K$65536,4,FALSE))</f>
        <v xml:space="preserve"> </v>
      </c>
      <c r="F82" s="474">
        <f>M81</f>
        <v>0</v>
      </c>
      <c r="G82" s="431"/>
      <c r="H82" s="804"/>
      <c r="I82" s="806"/>
      <c r="J82" s="806"/>
      <c r="K82" s="806"/>
      <c r="L82" s="438"/>
      <c r="M82" s="799"/>
      <c r="N82" s="367"/>
      <c r="O82" s="367"/>
      <c r="P82" s="386"/>
      <c r="Q82" s="640"/>
    </row>
    <row r="83" spans="2:18" ht="14.4" customHeight="1" x14ac:dyDescent="0.3">
      <c r="B83" s="801">
        <v>2</v>
      </c>
      <c r="C83" s="282">
        <f t="shared" si="5"/>
        <v>0</v>
      </c>
      <c r="D83" s="237" t="str">
        <f>IF(C83=0," ",VLOOKUP(C83,[1]Inschr!B$1:K$65536,3,FALSE))</f>
        <v xml:space="preserve"> </v>
      </c>
      <c r="E83" s="257" t="str">
        <f>IF(C83=0," ",VLOOKUP(C83,[1]Inschr!B$1:K$65536,4,FALSE))</f>
        <v xml:space="preserve"> </v>
      </c>
      <c r="F83" s="422">
        <f>M83</f>
        <v>0</v>
      </c>
      <c r="G83" s="401"/>
      <c r="H83" s="813">
        <f>IF(Q95&lt;R95,1,0)</f>
        <v>0</v>
      </c>
      <c r="I83" s="814"/>
      <c r="J83" s="806">
        <f>IF(Q102&gt;R102,1,0)</f>
        <v>0</v>
      </c>
      <c r="K83" s="806">
        <f>IF(Q99&gt;R99,1,0)</f>
        <v>0</v>
      </c>
      <c r="L83" s="438">
        <f>IF(Q97&gt;R97,1,0)</f>
        <v>0</v>
      </c>
      <c r="M83" s="799">
        <f>SUM(H83:L83)</f>
        <v>0</v>
      </c>
      <c r="N83" s="367">
        <f>IF(M83=0,0,IF(2&lt;IF(M83=M81,1,0)+IF(M83=M83,1,0)+IF(M83=M85,1,0)+IF(M83=M87,1,0)+IF(M83=M89,1,0),R95+Q97+Q99+Q102-Q95-R97-R99-R102,IF(2=IF(M83=M81,1,0)+IF(M83=M83,1,0)+IF(M83=M85,1,0)+IF(M83=M87,1,0)+IF(M83=M89,1,0),"-","_")))</f>
        <v>0</v>
      </c>
      <c r="O83" s="367">
        <f>IF(OR(N83=0,N83="-",N83="_"),N83,IF(2&lt;IF(N83=N81,1,0)+IF(N83=N83,1,0)+IF(N83=N85,1,0)+IF(N83=N87,1,0)+IF(N83=N89,1,0),L95+N95+P95+K97+M97+O97+K99+M99+O99+K102+M102+O102-K95-M95-O95-L97-N97-P97-L99-N99-P99-L102-N102-P102,IF(2=IF(N83=N81,1,0)+IF(N83=N83,1,0)+IF(N83=N85,1,0)+IF(N83=N87,1,0)+IF(N83=N89,1,0),"-","_")))</f>
        <v>0</v>
      </c>
      <c r="P83" s="386">
        <f>IF(M83=0,0,IF(N83="-",IF(M83=M81,IF(R95&lt;Q95,"Verliezer","Winnaar"),IF(M83=M85,IF(Q102&lt;R102,"Verliezer","Winnaar"),IF(M83=M87,IF(Q99&lt;R99,"Verliezer","Winnaar"),IF(M83=M89,IF(Q97&lt;R97,"Verliezer","Winnaar"))))),IF(O83="-",IF(N83=N81,IF(R95&lt;Q95,"Verliezer","Winnaar"),IF(N83=N85,IF(Q102&lt;R102,"Verliezer","Winnaar"),IF(N83=N87,IF(Q99&lt;R99,"Verliezer","Winnaar"),IF(N83=N89,IF(Q97&lt;R97,"Verliezer","Winnaar"))))),"_")))</f>
        <v>0</v>
      </c>
      <c r="Q83" s="640"/>
    </row>
    <row r="84" spans="2:18" ht="15" customHeight="1" thickBot="1" x14ac:dyDescent="0.35">
      <c r="B84" s="802"/>
      <c r="C84" s="283">
        <f t="shared" si="5"/>
        <v>0</v>
      </c>
      <c r="D84" s="119" t="str">
        <f>IF(C84=0," ",VLOOKUP(C84,[1]Inschr!B$1:K$65536,3,FALSE))</f>
        <v xml:space="preserve"> </v>
      </c>
      <c r="E84" s="23" t="str">
        <f>IF(C84=0," ",VLOOKUP(C84,[1]Inschr!B$1:K$65536,4,FALSE))</f>
        <v xml:space="preserve"> </v>
      </c>
      <c r="F84" s="474">
        <f>M83</f>
        <v>0</v>
      </c>
      <c r="G84" s="431"/>
      <c r="H84" s="813"/>
      <c r="I84" s="815"/>
      <c r="J84" s="806"/>
      <c r="K84" s="806"/>
      <c r="L84" s="438"/>
      <c r="M84" s="799"/>
      <c r="N84" s="367"/>
      <c r="O84" s="367"/>
      <c r="P84" s="386"/>
      <c r="Q84" s="640"/>
    </row>
    <row r="85" spans="2:18" ht="14.4" customHeight="1" x14ac:dyDescent="0.3">
      <c r="B85" s="801">
        <v>3</v>
      </c>
      <c r="C85" s="282">
        <f t="shared" si="5"/>
        <v>0</v>
      </c>
      <c r="D85" s="237" t="str">
        <f>IF(C85=0," ",VLOOKUP(C85,[1]Inschr!B$1:K$65536,3,FALSE))</f>
        <v xml:space="preserve"> </v>
      </c>
      <c r="E85" s="257" t="str">
        <f>IF(C85=0," ",VLOOKUP(C85,[1]Inschr!B$1:K$65536,4,FALSE))</f>
        <v xml:space="preserve"> </v>
      </c>
      <c r="F85" s="422">
        <f>M85</f>
        <v>0</v>
      </c>
      <c r="G85" s="401"/>
      <c r="H85" s="813">
        <f>IF(Q98&lt;R98,1,0)</f>
        <v>0</v>
      </c>
      <c r="I85" s="806">
        <f>IF(Q102&lt;R102,1,0)</f>
        <v>0</v>
      </c>
      <c r="J85" s="814"/>
      <c r="K85" s="806">
        <f>IF(Q96&gt;R96,1,0)</f>
        <v>0</v>
      </c>
      <c r="L85" s="438">
        <f>IF(Q100&gt;R100,1,0)</f>
        <v>0</v>
      </c>
      <c r="M85" s="799">
        <f>SUM(H85:L85)</f>
        <v>0</v>
      </c>
      <c r="N85" s="367">
        <f>IF(M85=0,0,IF(2&lt;IF(M85=M81,1,0)+IF(M85=M83,1,0)+IF(M85=M85,1,0)+IF(M85=M87,1,0)+IF(M85=M89,1,0),Q96+R98+Q100+R102-R96-Q98-R100-Q102,IF(2=IF(M85=M81,1,0)+IF(M85=M83,1,0)+IF(M85=M85,1,0)+IF(M85=M87,1,0)+IF(M85=M89,1,0),"-","_")))</f>
        <v>0</v>
      </c>
      <c r="O85" s="367">
        <f>IF(OR(N85=0,N85="-",N85="_"),N85,IF(2&lt;IF(N85=N81,1,0)+IF(N85=N83,1,0)+IF(N85=N85,1,0)+IF(N85=N87,1,0)+IF(N85=N89,1,0),K96+M96+O96+L98+N98+P98+K100+M100+O100+L102+N102+P102-L96-N96-P96-K98-M98-O98-L100-N100-P100-K102-M102-O102,IF(2=IF(N85=N81,1,0)+IF(N85=N83,1,0)+IF(N85=N85,1,0)+IF(N85=N87,1,0)+IF(N85=N89,1,0),"-","_")))</f>
        <v>0</v>
      </c>
      <c r="P85" s="386">
        <f>IF(M85=0,0,IF(N85="-",IF(M85=M81,IF(R98&lt;Q98,"Verliezer","Winnaar"),IF(M85=M83,IF(R102&lt;Q102,"Verliezer","Winnaar"),IF(M85=M87,IF(Q96&lt;R96,"Verliezer","Winnaar"),IF(M85=M89,IF(Q100&lt;R100,"Verliezer","Winnaar"))))),IF(O85="-",IF(N85=N81,IF(R98&lt;Q98,"Verliezer","Winnaar"),IF(N85=N83,IF(R102&lt;Q102,"Verliezer","Winnaar"),IF(N85=N87,IF(Q96&lt;R96,"Verliezer","Winnaar"),IF(N85=N89,IF(Q100&lt;R100,"Verliezer","Winnaar"))))),"_")))</f>
        <v>0</v>
      </c>
      <c r="Q85" s="640"/>
    </row>
    <row r="86" spans="2:18" ht="15" customHeight="1" thickBot="1" x14ac:dyDescent="0.35">
      <c r="B86" s="802"/>
      <c r="C86" s="283">
        <f t="shared" si="5"/>
        <v>0</v>
      </c>
      <c r="D86" s="119" t="str">
        <f>IF(C86=0," ",VLOOKUP(C86,[1]Inschr!B$1:K$65536,3,FALSE))</f>
        <v xml:space="preserve"> </v>
      </c>
      <c r="E86" s="23" t="str">
        <f>IF(C86=0," ",VLOOKUP(C86,[1]Inschr!B$1:K$65536,4,FALSE))</f>
        <v xml:space="preserve"> </v>
      </c>
      <c r="F86" s="474">
        <f>M85</f>
        <v>0</v>
      </c>
      <c r="G86" s="431"/>
      <c r="H86" s="813"/>
      <c r="I86" s="806"/>
      <c r="J86" s="815"/>
      <c r="K86" s="806"/>
      <c r="L86" s="438"/>
      <c r="M86" s="799"/>
      <c r="N86" s="367"/>
      <c r="O86" s="367"/>
      <c r="P86" s="386"/>
      <c r="Q86" s="640"/>
    </row>
    <row r="87" spans="2:18" ht="14.4" customHeight="1" x14ac:dyDescent="0.3">
      <c r="B87" s="801">
        <v>4</v>
      </c>
      <c r="C87" s="282">
        <f t="shared" si="5"/>
        <v>0</v>
      </c>
      <c r="D87" s="237" t="str">
        <f>IF(C87=0," ",VLOOKUP(C87,[1]Inschr!B$1:K$65536,3,FALSE))</f>
        <v xml:space="preserve"> </v>
      </c>
      <c r="E87" s="257" t="str">
        <f>IF(C87=0," ",VLOOKUP(C87,[1]Inschr!B$1:K$65536,4,FALSE))</f>
        <v xml:space="preserve"> </v>
      </c>
      <c r="F87" s="422">
        <f>M87</f>
        <v>0</v>
      </c>
      <c r="G87" s="401"/>
      <c r="H87" s="813">
        <f>IF(Q101&lt;R101,1,0)</f>
        <v>0</v>
      </c>
      <c r="I87" s="806">
        <f>IF(Q99&lt;R99,1,0)</f>
        <v>0</v>
      </c>
      <c r="J87" s="806">
        <f>IF(Q96&lt;R96,1,0)</f>
        <v>0</v>
      </c>
      <c r="K87" s="814"/>
      <c r="L87" s="438">
        <f>IF(Q94&gt;R94,1,0)</f>
        <v>0</v>
      </c>
      <c r="M87" s="799">
        <f>SUM(H87:L87)</f>
        <v>0</v>
      </c>
      <c r="N87" s="367">
        <f>IF(M87=0,0,IF(2&lt;IF(M87=M81,1,0)+IF(M87=M83,1,0)+IF(M87=M85,1,0)+IF(M87=M87,1,0)+IF(M87=M89,1,0),Q94+R96+R99+R101-R94-Q96-Q99-Q101,IF(2=IF(M87=M81,1,0)+IF(M87=M83,1,0)+IF(M87=M85,1,0)+IF(M87=M87,1,0)+IF(M87=M89,1,0),"-","_")))</f>
        <v>0</v>
      </c>
      <c r="O87" s="367">
        <f>IF(OR(N87=0,N87="-",N87="_"),N87,IF(2&lt;IF(N87=N81,1,0)+IF(N87=N83,1,0)+IF(N87=N85,1,0)+IF(N87=N87,1,0)+IF(N87=N89,1,0),K94+M94+O94+L96+N96+P96+L99+N99+P99+L101+N101+P101-L94-N94-P94-K96-M96-O96-K99-M99-O99-K101-M101-O101,IF(2=IF(N87=N81,1,0)+IF(N87=N83,1,0)+IF(N87=N85,1,0)+IF(N87=N87,1,0)+IF(N87=N89,1,0),"-","_")))</f>
        <v>0</v>
      </c>
      <c r="P87" s="386">
        <f>IF(M87=0,0,IF(N87="-",IF(M87=M81,IF(R101&lt;Q101,"Verliezer","Winnaar"),IF(M87=M83,IF(R99&lt;Q99,"Verliezer","Winnaar"),IF(M87=M85,IF(R96&lt;Q96,"Verliezer","Winnaar"),IF(M87=M89,IF(Q94&lt;R94,"Verliezer","Winnaar"))))),IF(O87="-",IF(N87=N81,IF(R101&lt;Q101,"Verliezer","Winnaar"),IF(N87=N83,IF(R99&lt;Q99,"Verliezer","Winnaar"),IF(N87=N85,IF(R96&lt;Q96,"Verliezer","Winnaar"),IF(N87=N89,IF(Q94&lt;R94,"Verliezer","Winnaar"))))),"_")))</f>
        <v>0</v>
      </c>
      <c r="Q87" s="640"/>
    </row>
    <row r="88" spans="2:18" ht="15" customHeight="1" thickBot="1" x14ac:dyDescent="0.35">
      <c r="B88" s="802"/>
      <c r="C88" s="283">
        <f t="shared" si="5"/>
        <v>0</v>
      </c>
      <c r="D88" s="119" t="str">
        <f>IF(C88=0," ",VLOOKUP(C88,[1]Inschr!B$1:K$65536,3,FALSE))</f>
        <v xml:space="preserve"> </v>
      </c>
      <c r="E88" s="23" t="str">
        <f>IF(C88=0," ",VLOOKUP(C88,[1]Inschr!B$1:K$65536,4,FALSE))</f>
        <v xml:space="preserve"> </v>
      </c>
      <c r="F88" s="474">
        <f>M87</f>
        <v>0</v>
      </c>
      <c r="G88" s="431"/>
      <c r="H88" s="813"/>
      <c r="I88" s="806"/>
      <c r="J88" s="806"/>
      <c r="K88" s="815"/>
      <c r="L88" s="438"/>
      <c r="M88" s="799"/>
      <c r="N88" s="367"/>
      <c r="O88" s="367"/>
      <c r="P88" s="386"/>
      <c r="Q88" s="640"/>
    </row>
    <row r="89" spans="2:18" ht="14.4" customHeight="1" x14ac:dyDescent="0.3">
      <c r="B89" s="801">
        <v>5</v>
      </c>
      <c r="C89" s="282">
        <f t="shared" si="5"/>
        <v>0</v>
      </c>
      <c r="D89" s="237" t="str">
        <f>IF(C89=0," ",VLOOKUP(C89,[1]Inschr!B$1:K$65536,3,FALSE))</f>
        <v xml:space="preserve"> </v>
      </c>
      <c r="E89" s="257" t="str">
        <f>IF(C89=0," ",VLOOKUP(C89,[1]Inschr!B$1:K$65536,4,FALSE))</f>
        <v xml:space="preserve"> </v>
      </c>
      <c r="F89" s="422">
        <f>M89</f>
        <v>0</v>
      </c>
      <c r="G89" s="401"/>
      <c r="H89" s="813">
        <f>IF(Q103&lt;R103,1,0)</f>
        <v>0</v>
      </c>
      <c r="I89" s="806">
        <f>IF(Q97&lt;R97,1,0)</f>
        <v>0</v>
      </c>
      <c r="J89" s="806">
        <f>IF(Q100&lt;R100,1,0)</f>
        <v>0</v>
      </c>
      <c r="K89" s="806">
        <f>IF(Q94&lt;R94,1,0)</f>
        <v>0</v>
      </c>
      <c r="L89" s="816"/>
      <c r="M89" s="799">
        <f>SUM(H89:L89)</f>
        <v>0</v>
      </c>
      <c r="N89" s="367">
        <f>IF(M89=0,0,IF(2&lt;IF(M89=M81,1,0)+IF(M89=M83,1,0)+IF(M89=M85,1,0)+IF(M89=M87,1,0)+IF(M89=M89,1,0),R94+R97+R100+R103-Q94-Q97-Q100-Q103,IF(2=IF(M89=M81,1,0)+IF(M89=M83,1,0)+IF(M89=M85,1,0)+IF(M89=M87,1,0)+IF(M89=M89,1,0),"-","_")))</f>
        <v>0</v>
      </c>
      <c r="O89" s="367">
        <f>IF(OR(N89=0,N89="-",N89="_"),N89,IF(2&lt;IF(N89=N81,1,0)+IF(N89=N83,1,0)+IF(N89=N85,1,0)+IF(N89=N87,1,0)+IF(N89=N89,1,0),L94+N94+P94+L97+N97+P97+L100+N100+P100+L103+N103+P103-K94-M94-O94-K97-M97-O97-K100-M100-O100-K103-M103-O103,IF(2=IF(N89=N81,1,0)+IF(N89=N83,1,0)+IF(N89=N85,1,0)+IF(N89=N87,1,0)+IF(N89=N89,1,0),"-","_")))</f>
        <v>0</v>
      </c>
      <c r="P89" s="386">
        <f>IF(M89=0,0,IF(N89="-",IF(M89=M81,IF(R103&lt;Q103,"Verliezer","Winnaar"),IF(M89=M83,IF(R97&lt;Q97,"Verliezer","Winnaar"),IF(M89=M85,IF(R100&lt;Q100,"Verliezer","Winnaar"),IF(M89=M87,IF(R94&lt;Q94,"Verliezer","Winnaar"))))),IF(O89="-",IF(N89=N81,IF(R103&lt;Q103,"Verliezer","Winnaar"),IF(N89=N83,IF(R97&lt;Q97,"Verliezer","Winnaar"),IF(N89=N85,IF(R100&lt;Q100,"Verliezer","Winnaar"),IF(N89=N87,IF(R94&lt;Q94,"Verliezer","Winnaar"))))),"_")))</f>
        <v>0</v>
      </c>
      <c r="Q89" s="640"/>
    </row>
    <row r="90" spans="2:18" ht="15" customHeight="1" thickBot="1" x14ac:dyDescent="0.35">
      <c r="B90" s="802"/>
      <c r="C90" s="283">
        <f t="shared" si="5"/>
        <v>0</v>
      </c>
      <c r="D90" s="119" t="str">
        <f>IF(C90=0," ",VLOOKUP(C90,[1]Inschr!B$1:K$65536,3,FALSE))</f>
        <v xml:space="preserve"> </v>
      </c>
      <c r="E90" s="23" t="str">
        <f>IF(C90=0," ",VLOOKUP(C90,[1]Inschr!B$1:K$65536,4,FALSE))</f>
        <v xml:space="preserve"> </v>
      </c>
      <c r="F90" s="474">
        <f>M89</f>
        <v>0</v>
      </c>
      <c r="G90" s="431"/>
      <c r="H90" s="813"/>
      <c r="I90" s="806"/>
      <c r="J90" s="806"/>
      <c r="K90" s="806"/>
      <c r="L90" s="817"/>
      <c r="M90" s="818"/>
      <c r="N90" s="797"/>
      <c r="O90" s="797"/>
      <c r="P90" s="641"/>
      <c r="Q90" s="642"/>
    </row>
    <row r="91" spans="2:18" x14ac:dyDescent="0.3">
      <c r="D91" s="4"/>
      <c r="E91" s="4"/>
      <c r="F91" s="4"/>
    </row>
    <row r="92" spans="2:18" ht="21.75" customHeight="1" thickBot="1" x14ac:dyDescent="0.35">
      <c r="D92" s="4" t="s">
        <v>48</v>
      </c>
      <c r="E92" s="4"/>
      <c r="F92" s="4"/>
      <c r="H92" s="26" t="s">
        <v>14</v>
      </c>
      <c r="I92" s="20"/>
      <c r="J92" s="20"/>
      <c r="K92" s="20"/>
      <c r="L92" s="20"/>
      <c r="M92" s="20"/>
      <c r="N92" s="20"/>
      <c r="O92" s="20"/>
      <c r="P92" s="20"/>
      <c r="Q92" s="20"/>
      <c r="R92" s="20"/>
    </row>
    <row r="93" spans="2:18" ht="21.75" customHeight="1" x14ac:dyDescent="0.3">
      <c r="C93" s="141"/>
      <c r="D93" s="18" t="str">
        <f>IF(C93=0," ",VLOOKUP(C93,[1]Inschr!B$1:K$65536,3,FALSE))</f>
        <v xml:space="preserve"> </v>
      </c>
      <c r="E93" s="18" t="str">
        <f>IF($C93=0," ",VLOOKUP($C93,[1]Inschr!$B$1:$K$65536,4,FALSE))</f>
        <v xml:space="preserve"> </v>
      </c>
      <c r="F93" s="4"/>
      <c r="H93" s="40" t="s">
        <v>15</v>
      </c>
      <c r="I93" s="40" t="s">
        <v>16</v>
      </c>
      <c r="J93" s="31" t="s">
        <v>17</v>
      </c>
      <c r="K93" s="819" t="s">
        <v>19</v>
      </c>
      <c r="L93" s="820"/>
      <c r="M93" s="481" t="s">
        <v>20</v>
      </c>
      <c r="N93" s="483"/>
      <c r="O93" s="481" t="s">
        <v>21</v>
      </c>
      <c r="P93" s="483"/>
      <c r="Q93" s="481" t="s">
        <v>22</v>
      </c>
      <c r="R93" s="483"/>
    </row>
    <row r="94" spans="2:18" ht="21.75" customHeight="1" x14ac:dyDescent="0.25">
      <c r="C94" s="141"/>
      <c r="D94" s="18" t="str">
        <f>IF(C94=0," ",VLOOKUP(C94,[1]Inschr!B$1:K$65536,3,FALSE))</f>
        <v xml:space="preserve"> </v>
      </c>
      <c r="E94" s="18" t="str">
        <f>IF($C94=0," ",VLOOKUP($C94,[1]Inschr!$B$1:$K$65536,4,FALSE))</f>
        <v xml:space="preserve"> </v>
      </c>
      <c r="F94" s="4"/>
      <c r="H94" s="39"/>
      <c r="I94" s="39"/>
      <c r="J94" s="81" t="s">
        <v>25</v>
      </c>
      <c r="K94" s="252"/>
      <c r="L94" s="253"/>
      <c r="M94" s="252"/>
      <c r="N94" s="253"/>
      <c r="O94" s="252"/>
      <c r="P94" s="253"/>
      <c r="Q94" s="32">
        <f>IF(K94&gt;L94,1,0)+IF(M94&gt;N94,1,0)+IF(O94&gt;P94,1,0)</f>
        <v>0</v>
      </c>
      <c r="R94" s="33">
        <f>IF(K94&lt;L94,1,0)+IF(M94&lt;N94,1,0)+IF(O94&lt;P94,1,0)</f>
        <v>0</v>
      </c>
    </row>
    <row r="95" spans="2:18" ht="21.75" customHeight="1" x14ac:dyDescent="0.25">
      <c r="C95" s="20"/>
      <c r="D95" s="4" t="str">
        <f>IF(C95=0," ",VLOOKUP(C95,[1]Inschr!B$1:K$65536,3,FALSE))</f>
        <v xml:space="preserve"> </v>
      </c>
      <c r="E95" s="4"/>
      <c r="F95" s="4"/>
      <c r="H95" s="40" t="s">
        <v>26</v>
      </c>
      <c r="I95" s="31" t="s">
        <v>26</v>
      </c>
      <c r="J95" s="31" t="s">
        <v>26</v>
      </c>
      <c r="K95" s="252"/>
      <c r="L95" s="253"/>
      <c r="M95" s="252"/>
      <c r="N95" s="253"/>
      <c r="O95" s="252"/>
      <c r="P95" s="253"/>
      <c r="Q95" s="32">
        <f t="shared" ref="Q95:Q103" si="6">IF(K95&gt;L95,1,0)+IF(M95&gt;N95,1,0)+IF(O95&gt;P95,1,0)</f>
        <v>0</v>
      </c>
      <c r="R95" s="33">
        <f t="shared" ref="R95:R103" si="7">IF(K95&lt;L95,1,0)+IF(M95&lt;N95,1,0)+IF(O95&lt;P95,1,0)</f>
        <v>0</v>
      </c>
    </row>
    <row r="96" spans="2:18" ht="21.75" customHeight="1" x14ac:dyDescent="0.25">
      <c r="C96" s="20"/>
      <c r="D96" s="4" t="s">
        <v>49</v>
      </c>
      <c r="E96" s="4"/>
      <c r="F96" s="4"/>
      <c r="H96" s="39"/>
      <c r="I96" s="31" t="s">
        <v>28</v>
      </c>
      <c r="J96" s="31" t="s">
        <v>28</v>
      </c>
      <c r="K96" s="252"/>
      <c r="L96" s="253"/>
      <c r="M96" s="252"/>
      <c r="N96" s="253"/>
      <c r="O96" s="252"/>
      <c r="P96" s="253"/>
      <c r="Q96" s="32">
        <f t="shared" si="6"/>
        <v>0</v>
      </c>
      <c r="R96" s="33">
        <f t="shared" si="7"/>
        <v>0</v>
      </c>
    </row>
    <row r="97" spans="2:18" ht="21.75" customHeight="1" x14ac:dyDescent="0.25">
      <c r="C97" s="141"/>
      <c r="D97" s="18" t="str">
        <f>IF(C97=0," ",VLOOKUP(C97,[1]Inschr!B$1:K$65536,3,FALSE))</f>
        <v xml:space="preserve"> </v>
      </c>
      <c r="E97" s="18" t="str">
        <f>IF($C97=0," ",VLOOKUP($C97,[1]Inschr!$B$1:$K$65536,4,FALSE))</f>
        <v xml:space="preserve"> </v>
      </c>
      <c r="F97" s="4"/>
      <c r="H97" s="39"/>
      <c r="I97" s="20"/>
      <c r="J97" s="31" t="s">
        <v>29</v>
      </c>
      <c r="K97" s="252"/>
      <c r="L97" s="253"/>
      <c r="M97" s="252"/>
      <c r="N97" s="253"/>
      <c r="O97" s="252"/>
      <c r="P97" s="253"/>
      <c r="Q97" s="32">
        <f t="shared" si="6"/>
        <v>0</v>
      </c>
      <c r="R97" s="33">
        <f t="shared" si="7"/>
        <v>0</v>
      </c>
    </row>
    <row r="98" spans="2:18" ht="21.75" customHeight="1" x14ac:dyDescent="0.25">
      <c r="C98" s="141"/>
      <c r="D98" s="18" t="str">
        <f>IF(C98=0," ",VLOOKUP(C98,[1]Inschr!B$1:K$65536,3,FALSE))</f>
        <v xml:space="preserve"> </v>
      </c>
      <c r="E98" s="18" t="str">
        <f>IF($C98=0," ",VLOOKUP($C98,[1]Inschr!$B$1:$K$65536,4,FALSE))</f>
        <v xml:space="preserve"> </v>
      </c>
      <c r="F98" s="4"/>
      <c r="H98" s="40" t="s">
        <v>31</v>
      </c>
      <c r="I98" s="31" t="s">
        <v>31</v>
      </c>
      <c r="J98" s="31" t="s">
        <v>31</v>
      </c>
      <c r="K98" s="252"/>
      <c r="L98" s="253"/>
      <c r="M98" s="252"/>
      <c r="N98" s="253"/>
      <c r="O98" s="252"/>
      <c r="P98" s="253"/>
      <c r="Q98" s="32">
        <f t="shared" si="6"/>
        <v>0</v>
      </c>
      <c r="R98" s="33">
        <f t="shared" si="7"/>
        <v>0</v>
      </c>
    </row>
    <row r="99" spans="2:18" ht="21.75" customHeight="1" x14ac:dyDescent="0.25">
      <c r="H99" s="39"/>
      <c r="I99" s="31" t="s">
        <v>32</v>
      </c>
      <c r="J99" s="31" t="s">
        <v>32</v>
      </c>
      <c r="K99" s="252"/>
      <c r="L99" s="253"/>
      <c r="M99" s="252"/>
      <c r="N99" s="253"/>
      <c r="O99" s="252"/>
      <c r="P99" s="253"/>
      <c r="Q99" s="32">
        <f t="shared" si="6"/>
        <v>0</v>
      </c>
      <c r="R99" s="33">
        <f t="shared" si="7"/>
        <v>0</v>
      </c>
    </row>
    <row r="100" spans="2:18" ht="21.75" customHeight="1" x14ac:dyDescent="0.25">
      <c r="H100" s="39"/>
      <c r="I100" s="20"/>
      <c r="J100" s="31" t="s">
        <v>34</v>
      </c>
      <c r="K100" s="252"/>
      <c r="L100" s="253"/>
      <c r="M100" s="252"/>
      <c r="N100" s="253"/>
      <c r="O100" s="252"/>
      <c r="P100" s="253"/>
      <c r="Q100" s="32">
        <f t="shared" si="6"/>
        <v>0</v>
      </c>
      <c r="R100" s="33">
        <f t="shared" si="7"/>
        <v>0</v>
      </c>
    </row>
    <row r="101" spans="2:18" ht="21.75" customHeight="1" x14ac:dyDescent="0.25">
      <c r="B101" s="41"/>
      <c r="H101" s="20"/>
      <c r="I101" s="31" t="s">
        <v>35</v>
      </c>
      <c r="J101" s="31" t="s">
        <v>35</v>
      </c>
      <c r="K101" s="252"/>
      <c r="L101" s="253"/>
      <c r="M101" s="252"/>
      <c r="N101" s="253"/>
      <c r="O101" s="252"/>
      <c r="P101" s="253"/>
      <c r="Q101" s="32">
        <f t="shared" si="6"/>
        <v>0</v>
      </c>
      <c r="R101" s="33">
        <f t="shared" si="7"/>
        <v>0</v>
      </c>
    </row>
    <row r="102" spans="2:18" ht="21.75" customHeight="1" x14ac:dyDescent="0.25">
      <c r="H102" s="40" t="s">
        <v>37</v>
      </c>
      <c r="I102" s="31" t="s">
        <v>37</v>
      </c>
      <c r="J102" s="31" t="s">
        <v>37</v>
      </c>
      <c r="K102" s="252"/>
      <c r="L102" s="253"/>
      <c r="M102" s="252"/>
      <c r="N102" s="253"/>
      <c r="O102" s="252"/>
      <c r="P102" s="253"/>
      <c r="Q102" s="32">
        <f t="shared" si="6"/>
        <v>0</v>
      </c>
      <c r="R102" s="33">
        <f t="shared" si="7"/>
        <v>0</v>
      </c>
    </row>
    <row r="103" spans="2:18" ht="21.75" customHeight="1" thickBot="1" x14ac:dyDescent="0.3">
      <c r="H103" s="39"/>
      <c r="I103" s="20"/>
      <c r="J103" s="31" t="s">
        <v>38</v>
      </c>
      <c r="K103" s="254"/>
      <c r="L103" s="255"/>
      <c r="M103" s="254"/>
      <c r="N103" s="255"/>
      <c r="O103" s="254"/>
      <c r="P103" s="255"/>
      <c r="Q103" s="42">
        <f t="shared" si="6"/>
        <v>0</v>
      </c>
      <c r="R103" s="43">
        <f t="shared" si="7"/>
        <v>0</v>
      </c>
    </row>
    <row r="104" spans="2:18" x14ac:dyDescent="0.3">
      <c r="C104" s="41"/>
      <c r="G104" s="41"/>
      <c r="H104" s="41"/>
    </row>
    <row r="105" spans="2:18" x14ac:dyDescent="0.3">
      <c r="C105" s="41"/>
    </row>
    <row r="106" spans="2:18" ht="13.5" customHeight="1" x14ac:dyDescent="0.3">
      <c r="C106" s="41"/>
    </row>
    <row r="107" spans="2:18" x14ac:dyDescent="0.3">
      <c r="C107" s="41"/>
    </row>
    <row r="108" spans="2:18" x14ac:dyDescent="0.3">
      <c r="C108" s="41"/>
    </row>
    <row r="109" spans="2:18" x14ac:dyDescent="0.3">
      <c r="C109" s="41"/>
    </row>
    <row r="126" ht="22.5" customHeight="1" x14ac:dyDescent="0.3"/>
    <row r="127" ht="22.5" customHeight="1" x14ac:dyDescent="0.3"/>
    <row r="128" ht="22.5" customHeight="1" x14ac:dyDescent="0.3"/>
    <row r="129" ht="22.5" customHeight="1" x14ac:dyDescent="0.3"/>
    <row r="130" ht="22.5" customHeight="1" x14ac:dyDescent="0.3"/>
    <row r="131" ht="22.5" customHeight="1" x14ac:dyDescent="0.3"/>
  </sheetData>
  <mergeCells count="193">
    <mergeCell ref="H35:H36"/>
    <mergeCell ref="H39:H40"/>
    <mergeCell ref="J36:M37"/>
    <mergeCell ref="J38:M39"/>
    <mergeCell ref="I36:I37"/>
    <mergeCell ref="I38:I39"/>
    <mergeCell ref="F26:F27"/>
    <mergeCell ref="I29:I30"/>
    <mergeCell ref="I27:I28"/>
    <mergeCell ref="J27:M28"/>
    <mergeCell ref="J29:M30"/>
    <mergeCell ref="F30:F31"/>
    <mergeCell ref="H30:H31"/>
    <mergeCell ref="H26:H27"/>
    <mergeCell ref="M93:N93"/>
    <mergeCell ref="G35:G36"/>
    <mergeCell ref="F49:G49"/>
    <mergeCell ref="F50:G50"/>
    <mergeCell ref="F51:G51"/>
    <mergeCell ref="F52:G52"/>
    <mergeCell ref="F53:G53"/>
    <mergeCell ref="F54:G54"/>
    <mergeCell ref="F20:G20"/>
    <mergeCell ref="F21:G21"/>
    <mergeCell ref="F22:G22"/>
    <mergeCell ref="F23:G23"/>
    <mergeCell ref="F83:G83"/>
    <mergeCell ref="F84:G84"/>
    <mergeCell ref="F85:G85"/>
    <mergeCell ref="F86:G86"/>
    <mergeCell ref="F87:G87"/>
    <mergeCell ref="F88:G88"/>
    <mergeCell ref="F55:G55"/>
    <mergeCell ref="F56:G56"/>
    <mergeCell ref="F57:G57"/>
    <mergeCell ref="F58:G58"/>
    <mergeCell ref="F59:G59"/>
    <mergeCell ref="F80:G80"/>
    <mergeCell ref="Q93:R93"/>
    <mergeCell ref="F4:G4"/>
    <mergeCell ref="F5:G5"/>
    <mergeCell ref="F6:G6"/>
    <mergeCell ref="F7:G7"/>
    <mergeCell ref="F8:G8"/>
    <mergeCell ref="F9:G9"/>
    <mergeCell ref="F10:G10"/>
    <mergeCell ref="I83:I84"/>
    <mergeCell ref="P83:Q84"/>
    <mergeCell ref="J85:J86"/>
    <mergeCell ref="P85:Q86"/>
    <mergeCell ref="K87:K88"/>
    <mergeCell ref="P87:Q88"/>
    <mergeCell ref="P56:Q57"/>
    <mergeCell ref="P58:Q59"/>
    <mergeCell ref="H50:H51"/>
    <mergeCell ref="I52:I53"/>
    <mergeCell ref="J54:J55"/>
    <mergeCell ref="K56:K57"/>
    <mergeCell ref="L58:L59"/>
    <mergeCell ref="P49:Q49"/>
    <mergeCell ref="P50:Q51"/>
    <mergeCell ref="F14:G14"/>
    <mergeCell ref="P52:Q53"/>
    <mergeCell ref="P54:Q55"/>
    <mergeCell ref="M89:M90"/>
    <mergeCell ref="N89:N90"/>
    <mergeCell ref="O89:O90"/>
    <mergeCell ref="K93:L93"/>
    <mergeCell ref="M62:N62"/>
    <mergeCell ref="O62:P62"/>
    <mergeCell ref="P80:Q80"/>
    <mergeCell ref="P81:Q82"/>
    <mergeCell ref="L89:L90"/>
    <mergeCell ref="P89:Q90"/>
    <mergeCell ref="N83:N84"/>
    <mergeCell ref="O83:O84"/>
    <mergeCell ref="M81:M82"/>
    <mergeCell ref="N81:N82"/>
    <mergeCell ref="O81:O82"/>
    <mergeCell ref="K62:L62"/>
    <mergeCell ref="N54:N55"/>
    <mergeCell ref="O54:O55"/>
    <mergeCell ref="M52:M53"/>
    <mergeCell ref="N52:N53"/>
    <mergeCell ref="O52:O53"/>
    <mergeCell ref="O93:P93"/>
    <mergeCell ref="B89:B90"/>
    <mergeCell ref="H89:H90"/>
    <mergeCell ref="I89:I90"/>
    <mergeCell ref="J89:J90"/>
    <mergeCell ref="K89:K90"/>
    <mergeCell ref="F89:G89"/>
    <mergeCell ref="F90:G90"/>
    <mergeCell ref="O85:O86"/>
    <mergeCell ref="B87:B88"/>
    <mergeCell ref="H87:H88"/>
    <mergeCell ref="I87:I88"/>
    <mergeCell ref="J87:J88"/>
    <mergeCell ref="L87:L88"/>
    <mergeCell ref="M87:M88"/>
    <mergeCell ref="N87:N88"/>
    <mergeCell ref="O87:O88"/>
    <mergeCell ref="B85:B86"/>
    <mergeCell ref="H85:H86"/>
    <mergeCell ref="I85:I86"/>
    <mergeCell ref="K85:K86"/>
    <mergeCell ref="L85:L86"/>
    <mergeCell ref="M85:M86"/>
    <mergeCell ref="N85:N86"/>
    <mergeCell ref="B83:B84"/>
    <mergeCell ref="H83:H84"/>
    <mergeCell ref="J83:J84"/>
    <mergeCell ref="K83:K84"/>
    <mergeCell ref="L83:L84"/>
    <mergeCell ref="M83:M84"/>
    <mergeCell ref="B81:B82"/>
    <mergeCell ref="I81:I82"/>
    <mergeCell ref="J81:J82"/>
    <mergeCell ref="K81:K82"/>
    <mergeCell ref="L81:L82"/>
    <mergeCell ref="H81:H82"/>
    <mergeCell ref="F81:G81"/>
    <mergeCell ref="F82:G82"/>
    <mergeCell ref="R76:S79"/>
    <mergeCell ref="T76:T77"/>
    <mergeCell ref="U76:U77"/>
    <mergeCell ref="T78:T79"/>
    <mergeCell ref="U78:U79"/>
    <mergeCell ref="Q62:R62"/>
    <mergeCell ref="O56:O57"/>
    <mergeCell ref="B58:B59"/>
    <mergeCell ref="H58:H59"/>
    <mergeCell ref="I58:I59"/>
    <mergeCell ref="J58:J59"/>
    <mergeCell ref="K58:K59"/>
    <mergeCell ref="M58:M59"/>
    <mergeCell ref="N58:N59"/>
    <mergeCell ref="O58:O59"/>
    <mergeCell ref="B56:B57"/>
    <mergeCell ref="H56:H57"/>
    <mergeCell ref="I56:I57"/>
    <mergeCell ref="J56:J57"/>
    <mergeCell ref="L56:L57"/>
    <mergeCell ref="M56:M57"/>
    <mergeCell ref="N56:N57"/>
    <mergeCell ref="B54:B55"/>
    <mergeCell ref="H54:H55"/>
    <mergeCell ref="I54:I55"/>
    <mergeCell ref="K54:K55"/>
    <mergeCell ref="L54:L55"/>
    <mergeCell ref="M54:M55"/>
    <mergeCell ref="M50:M51"/>
    <mergeCell ref="N50:N51"/>
    <mergeCell ref="O50:O51"/>
    <mergeCell ref="B52:B53"/>
    <mergeCell ref="H52:H53"/>
    <mergeCell ref="J52:J53"/>
    <mergeCell ref="K52:K53"/>
    <mergeCell ref="L52:L53"/>
    <mergeCell ref="R45:S48"/>
    <mergeCell ref="T45:T46"/>
    <mergeCell ref="U45:U46"/>
    <mergeCell ref="T47:T48"/>
    <mergeCell ref="U47:U48"/>
    <mergeCell ref="B50:B51"/>
    <mergeCell ref="I50:I51"/>
    <mergeCell ref="J50:J51"/>
    <mergeCell ref="K50:K51"/>
    <mergeCell ref="L50:L51"/>
    <mergeCell ref="O37:O38"/>
    <mergeCell ref="G39:G40"/>
    <mergeCell ref="G26:G27"/>
    <mergeCell ref="O28:O29"/>
    <mergeCell ref="G30:G31"/>
    <mergeCell ref="O1:T4"/>
    <mergeCell ref="B4:B13"/>
    <mergeCell ref="I7:I8"/>
    <mergeCell ref="J12:J13"/>
    <mergeCell ref="B14:B23"/>
    <mergeCell ref="J14:J15"/>
    <mergeCell ref="I19:I20"/>
    <mergeCell ref="F11:G11"/>
    <mergeCell ref="F12:G12"/>
    <mergeCell ref="F13:G13"/>
    <mergeCell ref="F2:G2"/>
    <mergeCell ref="F3:G3"/>
    <mergeCell ref="F15:G15"/>
    <mergeCell ref="F16:G16"/>
    <mergeCell ref="F17:G17"/>
    <mergeCell ref="F18:G18"/>
    <mergeCell ref="F19:G19"/>
    <mergeCell ref="F35:F36"/>
    <mergeCell ref="F39:F40"/>
  </mergeCells>
  <printOptions horizontalCentered="1" verticalCentered="1"/>
  <pageMargins left="0" right="0" top="0.39370078740157483" bottom="0.39370078740157483" header="0.51181102362204722" footer="0.51181102362204722"/>
  <pageSetup paperSize="9" scale="85" orientation="landscape" horizontalDpi="360" verticalDpi="360" r:id="rId1"/>
  <headerFooter alignWithMargins="0"/>
  <rowBreaks count="2" manualBreakCount="2">
    <brk id="42" max="16383" man="1"/>
    <brk id="73" max="16383" man="1"/>
  </rowBreaks>
  <ignoredErrors>
    <ignoredError sqref="F51 F82 F87:G89 F57 F55 F53 F52:G52 F54:G54 G53 F56:G56 G55 F58:G58 G57 F86:G86 F83:G83 F84:G85" formula="1"/>
  </ignoredError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3DF4E-F1AD-47DE-819F-9FE475D5A94E}">
  <dimension ref="A1:U62"/>
  <sheetViews>
    <sheetView zoomScale="85" zoomScaleNormal="100" workbookViewId="0">
      <selection activeCell="B2" sqref="B2:B4"/>
    </sheetView>
  </sheetViews>
  <sheetFormatPr defaultColWidth="9.109375" defaultRowHeight="13.2" x14ac:dyDescent="0.3"/>
  <cols>
    <col min="1" max="1" width="3.33203125" style="85" bestFit="1" customWidth="1"/>
    <col min="2" max="2" width="2.88671875" style="85" customWidth="1"/>
    <col min="3" max="3" width="7" style="85" bestFit="1" customWidth="1"/>
    <col min="4" max="4" width="28.88671875" style="85" customWidth="1"/>
    <col min="5" max="5" width="23" style="85" customWidth="1"/>
    <col min="6" max="6" width="6.88671875" style="85" bestFit="1" customWidth="1"/>
    <col min="7" max="12" width="5.109375" style="85" customWidth="1"/>
    <col min="13" max="16" width="5" style="85" customWidth="1"/>
    <col min="17" max="17" width="6" style="85" customWidth="1"/>
    <col min="18" max="18" width="6.109375" style="85" customWidth="1"/>
    <col min="19" max="19" width="7.5546875" style="85" bestFit="1" customWidth="1"/>
    <col min="20" max="23" width="7.33203125" style="85" customWidth="1"/>
    <col min="24" max="257" width="9.109375" style="85"/>
    <col min="258" max="258" width="3.33203125" style="85" bestFit="1" customWidth="1"/>
    <col min="259" max="259" width="2.88671875" style="85" customWidth="1"/>
    <col min="260" max="260" width="7" style="85" bestFit="1" customWidth="1"/>
    <col min="261" max="261" width="28.88671875" style="85" customWidth="1"/>
    <col min="262" max="262" width="23" style="85" customWidth="1"/>
    <col min="263" max="263" width="6.88671875" style="85" bestFit="1" customWidth="1"/>
    <col min="264" max="269" width="5.109375" style="85" customWidth="1"/>
    <col min="270" max="270" width="1.5546875" style="85" customWidth="1"/>
    <col min="271" max="271" width="5" style="85" customWidth="1"/>
    <col min="272" max="272" width="5.88671875" style="85" bestFit="1" customWidth="1"/>
    <col min="273" max="273" width="8.88671875" style="85" bestFit="1" customWidth="1"/>
    <col min="274" max="274" width="7.88671875" style="85" bestFit="1" customWidth="1"/>
    <col min="275" max="275" width="7.5546875" style="85" bestFit="1" customWidth="1"/>
    <col min="276" max="279" width="7.33203125" style="85" customWidth="1"/>
    <col min="280" max="513" width="9.109375" style="85"/>
    <col min="514" max="514" width="3.33203125" style="85" bestFit="1" customWidth="1"/>
    <col min="515" max="515" width="2.88671875" style="85" customWidth="1"/>
    <col min="516" max="516" width="7" style="85" bestFit="1" customWidth="1"/>
    <col min="517" max="517" width="28.88671875" style="85" customWidth="1"/>
    <col min="518" max="518" width="23" style="85" customWidth="1"/>
    <col min="519" max="519" width="6.88671875" style="85" bestFit="1" customWidth="1"/>
    <col min="520" max="525" width="5.109375" style="85" customWidth="1"/>
    <col min="526" max="526" width="1.5546875" style="85" customWidth="1"/>
    <col min="527" max="527" width="5" style="85" customWidth="1"/>
    <col min="528" max="528" width="5.88671875" style="85" bestFit="1" customWidth="1"/>
    <col min="529" max="529" width="8.88671875" style="85" bestFit="1" customWidth="1"/>
    <col min="530" max="530" width="7.88671875" style="85" bestFit="1" customWidth="1"/>
    <col min="531" max="531" width="7.5546875" style="85" bestFit="1" customWidth="1"/>
    <col min="532" max="535" width="7.33203125" style="85" customWidth="1"/>
    <col min="536" max="769" width="9.109375" style="85"/>
    <col min="770" max="770" width="3.33203125" style="85" bestFit="1" customWidth="1"/>
    <col min="771" max="771" width="2.88671875" style="85" customWidth="1"/>
    <col min="772" max="772" width="7" style="85" bestFit="1" customWidth="1"/>
    <col min="773" max="773" width="28.88671875" style="85" customWidth="1"/>
    <col min="774" max="774" width="23" style="85" customWidth="1"/>
    <col min="775" max="775" width="6.88671875" style="85" bestFit="1" customWidth="1"/>
    <col min="776" max="781" width="5.109375" style="85" customWidth="1"/>
    <col min="782" max="782" width="1.5546875" style="85" customWidth="1"/>
    <col min="783" max="783" width="5" style="85" customWidth="1"/>
    <col min="784" max="784" width="5.88671875" style="85" bestFit="1" customWidth="1"/>
    <col min="785" max="785" width="8.88671875" style="85" bestFit="1" customWidth="1"/>
    <col min="786" max="786" width="7.88671875" style="85" bestFit="1" customWidth="1"/>
    <col min="787" max="787" width="7.5546875" style="85" bestFit="1" customWidth="1"/>
    <col min="788" max="791" width="7.33203125" style="85" customWidth="1"/>
    <col min="792" max="1025" width="9.109375" style="85"/>
    <col min="1026" max="1026" width="3.33203125" style="85" bestFit="1" customWidth="1"/>
    <col min="1027" max="1027" width="2.88671875" style="85" customWidth="1"/>
    <col min="1028" max="1028" width="7" style="85" bestFit="1" customWidth="1"/>
    <col min="1029" max="1029" width="28.88671875" style="85" customWidth="1"/>
    <col min="1030" max="1030" width="23" style="85" customWidth="1"/>
    <col min="1031" max="1031" width="6.88671875" style="85" bestFit="1" customWidth="1"/>
    <col min="1032" max="1037" width="5.109375" style="85" customWidth="1"/>
    <col min="1038" max="1038" width="1.5546875" style="85" customWidth="1"/>
    <col min="1039" max="1039" width="5" style="85" customWidth="1"/>
    <col min="1040" max="1040" width="5.88671875" style="85" bestFit="1" customWidth="1"/>
    <col min="1041" max="1041" width="8.88671875" style="85" bestFit="1" customWidth="1"/>
    <col min="1042" max="1042" width="7.88671875" style="85" bestFit="1" customWidth="1"/>
    <col min="1043" max="1043" width="7.5546875" style="85" bestFit="1" customWidth="1"/>
    <col min="1044" max="1047" width="7.33203125" style="85" customWidth="1"/>
    <col min="1048" max="1281" width="9.109375" style="85"/>
    <col min="1282" max="1282" width="3.33203125" style="85" bestFit="1" customWidth="1"/>
    <col min="1283" max="1283" width="2.88671875" style="85" customWidth="1"/>
    <col min="1284" max="1284" width="7" style="85" bestFit="1" customWidth="1"/>
    <col min="1285" max="1285" width="28.88671875" style="85" customWidth="1"/>
    <col min="1286" max="1286" width="23" style="85" customWidth="1"/>
    <col min="1287" max="1287" width="6.88671875" style="85" bestFit="1" customWidth="1"/>
    <col min="1288" max="1293" width="5.109375" style="85" customWidth="1"/>
    <col min="1294" max="1294" width="1.5546875" style="85" customWidth="1"/>
    <col min="1295" max="1295" width="5" style="85" customWidth="1"/>
    <col min="1296" max="1296" width="5.88671875" style="85" bestFit="1" customWidth="1"/>
    <col min="1297" max="1297" width="8.88671875" style="85" bestFit="1" customWidth="1"/>
    <col min="1298" max="1298" width="7.88671875" style="85" bestFit="1" customWidth="1"/>
    <col min="1299" max="1299" width="7.5546875" style="85" bestFit="1" customWidth="1"/>
    <col min="1300" max="1303" width="7.33203125" style="85" customWidth="1"/>
    <col min="1304" max="1537" width="9.109375" style="85"/>
    <col min="1538" max="1538" width="3.33203125" style="85" bestFit="1" customWidth="1"/>
    <col min="1539" max="1539" width="2.88671875" style="85" customWidth="1"/>
    <col min="1540" max="1540" width="7" style="85" bestFit="1" customWidth="1"/>
    <col min="1541" max="1541" width="28.88671875" style="85" customWidth="1"/>
    <col min="1542" max="1542" width="23" style="85" customWidth="1"/>
    <col min="1543" max="1543" width="6.88671875" style="85" bestFit="1" customWidth="1"/>
    <col min="1544" max="1549" width="5.109375" style="85" customWidth="1"/>
    <col min="1550" max="1550" width="1.5546875" style="85" customWidth="1"/>
    <col min="1551" max="1551" width="5" style="85" customWidth="1"/>
    <col min="1552" max="1552" width="5.88671875" style="85" bestFit="1" customWidth="1"/>
    <col min="1553" max="1553" width="8.88671875" style="85" bestFit="1" customWidth="1"/>
    <col min="1554" max="1554" width="7.88671875" style="85" bestFit="1" customWidth="1"/>
    <col min="1555" max="1555" width="7.5546875" style="85" bestFit="1" customWidth="1"/>
    <col min="1556" max="1559" width="7.33203125" style="85" customWidth="1"/>
    <col min="1560" max="1793" width="9.109375" style="85"/>
    <col min="1794" max="1794" width="3.33203125" style="85" bestFit="1" customWidth="1"/>
    <col min="1795" max="1795" width="2.88671875" style="85" customWidth="1"/>
    <col min="1796" max="1796" width="7" style="85" bestFit="1" customWidth="1"/>
    <col min="1797" max="1797" width="28.88671875" style="85" customWidth="1"/>
    <col min="1798" max="1798" width="23" style="85" customWidth="1"/>
    <col min="1799" max="1799" width="6.88671875" style="85" bestFit="1" customWidth="1"/>
    <col min="1800" max="1805" width="5.109375" style="85" customWidth="1"/>
    <col min="1806" max="1806" width="1.5546875" style="85" customWidth="1"/>
    <col min="1807" max="1807" width="5" style="85" customWidth="1"/>
    <col min="1808" max="1808" width="5.88671875" style="85" bestFit="1" customWidth="1"/>
    <col min="1809" max="1809" width="8.88671875" style="85" bestFit="1" customWidth="1"/>
    <col min="1810" max="1810" width="7.88671875" style="85" bestFit="1" customWidth="1"/>
    <col min="1811" max="1811" width="7.5546875" style="85" bestFit="1" customWidth="1"/>
    <col min="1812" max="1815" width="7.33203125" style="85" customWidth="1"/>
    <col min="1816" max="2049" width="9.109375" style="85"/>
    <col min="2050" max="2050" width="3.33203125" style="85" bestFit="1" customWidth="1"/>
    <col min="2051" max="2051" width="2.88671875" style="85" customWidth="1"/>
    <col min="2052" max="2052" width="7" style="85" bestFit="1" customWidth="1"/>
    <col min="2053" max="2053" width="28.88671875" style="85" customWidth="1"/>
    <col min="2054" max="2054" width="23" style="85" customWidth="1"/>
    <col min="2055" max="2055" width="6.88671875" style="85" bestFit="1" customWidth="1"/>
    <col min="2056" max="2061" width="5.109375" style="85" customWidth="1"/>
    <col min="2062" max="2062" width="1.5546875" style="85" customWidth="1"/>
    <col min="2063" max="2063" width="5" style="85" customWidth="1"/>
    <col min="2064" max="2064" width="5.88671875" style="85" bestFit="1" customWidth="1"/>
    <col min="2065" max="2065" width="8.88671875" style="85" bestFit="1" customWidth="1"/>
    <col min="2066" max="2066" width="7.88671875" style="85" bestFit="1" customWidth="1"/>
    <col min="2067" max="2067" width="7.5546875" style="85" bestFit="1" customWidth="1"/>
    <col min="2068" max="2071" width="7.33203125" style="85" customWidth="1"/>
    <col min="2072" max="2305" width="9.109375" style="85"/>
    <col min="2306" max="2306" width="3.33203125" style="85" bestFit="1" customWidth="1"/>
    <col min="2307" max="2307" width="2.88671875" style="85" customWidth="1"/>
    <col min="2308" max="2308" width="7" style="85" bestFit="1" customWidth="1"/>
    <col min="2309" max="2309" width="28.88671875" style="85" customWidth="1"/>
    <col min="2310" max="2310" width="23" style="85" customWidth="1"/>
    <col min="2311" max="2311" width="6.88671875" style="85" bestFit="1" customWidth="1"/>
    <col min="2312" max="2317" width="5.109375" style="85" customWidth="1"/>
    <col min="2318" max="2318" width="1.5546875" style="85" customWidth="1"/>
    <col min="2319" max="2319" width="5" style="85" customWidth="1"/>
    <col min="2320" max="2320" width="5.88671875" style="85" bestFit="1" customWidth="1"/>
    <col min="2321" max="2321" width="8.88671875" style="85" bestFit="1" customWidth="1"/>
    <col min="2322" max="2322" width="7.88671875" style="85" bestFit="1" customWidth="1"/>
    <col min="2323" max="2323" width="7.5546875" style="85" bestFit="1" customWidth="1"/>
    <col min="2324" max="2327" width="7.33203125" style="85" customWidth="1"/>
    <col min="2328" max="2561" width="9.109375" style="85"/>
    <col min="2562" max="2562" width="3.33203125" style="85" bestFit="1" customWidth="1"/>
    <col min="2563" max="2563" width="2.88671875" style="85" customWidth="1"/>
    <col min="2564" max="2564" width="7" style="85" bestFit="1" customWidth="1"/>
    <col min="2565" max="2565" width="28.88671875" style="85" customWidth="1"/>
    <col min="2566" max="2566" width="23" style="85" customWidth="1"/>
    <col min="2567" max="2567" width="6.88671875" style="85" bestFit="1" customWidth="1"/>
    <col min="2568" max="2573" width="5.109375" style="85" customWidth="1"/>
    <col min="2574" max="2574" width="1.5546875" style="85" customWidth="1"/>
    <col min="2575" max="2575" width="5" style="85" customWidth="1"/>
    <col min="2576" max="2576" width="5.88671875" style="85" bestFit="1" customWidth="1"/>
    <col min="2577" max="2577" width="8.88671875" style="85" bestFit="1" customWidth="1"/>
    <col min="2578" max="2578" width="7.88671875" style="85" bestFit="1" customWidth="1"/>
    <col min="2579" max="2579" width="7.5546875" style="85" bestFit="1" customWidth="1"/>
    <col min="2580" max="2583" width="7.33203125" style="85" customWidth="1"/>
    <col min="2584" max="2817" width="9.109375" style="85"/>
    <col min="2818" max="2818" width="3.33203125" style="85" bestFit="1" customWidth="1"/>
    <col min="2819" max="2819" width="2.88671875" style="85" customWidth="1"/>
    <col min="2820" max="2820" width="7" style="85" bestFit="1" customWidth="1"/>
    <col min="2821" max="2821" width="28.88671875" style="85" customWidth="1"/>
    <col min="2822" max="2822" width="23" style="85" customWidth="1"/>
    <col min="2823" max="2823" width="6.88671875" style="85" bestFit="1" customWidth="1"/>
    <col min="2824" max="2829" width="5.109375" style="85" customWidth="1"/>
    <col min="2830" max="2830" width="1.5546875" style="85" customWidth="1"/>
    <col min="2831" max="2831" width="5" style="85" customWidth="1"/>
    <col min="2832" max="2832" width="5.88671875" style="85" bestFit="1" customWidth="1"/>
    <col min="2833" max="2833" width="8.88671875" style="85" bestFit="1" customWidth="1"/>
    <col min="2834" max="2834" width="7.88671875" style="85" bestFit="1" customWidth="1"/>
    <col min="2835" max="2835" width="7.5546875" style="85" bestFit="1" customWidth="1"/>
    <col min="2836" max="2839" width="7.33203125" style="85" customWidth="1"/>
    <col min="2840" max="3073" width="9.109375" style="85"/>
    <col min="3074" max="3074" width="3.33203125" style="85" bestFit="1" customWidth="1"/>
    <col min="3075" max="3075" width="2.88671875" style="85" customWidth="1"/>
    <col min="3076" max="3076" width="7" style="85" bestFit="1" customWidth="1"/>
    <col min="3077" max="3077" width="28.88671875" style="85" customWidth="1"/>
    <col min="3078" max="3078" width="23" style="85" customWidth="1"/>
    <col min="3079" max="3079" width="6.88671875" style="85" bestFit="1" customWidth="1"/>
    <col min="3080" max="3085" width="5.109375" style="85" customWidth="1"/>
    <col min="3086" max="3086" width="1.5546875" style="85" customWidth="1"/>
    <col min="3087" max="3087" width="5" style="85" customWidth="1"/>
    <col min="3088" max="3088" width="5.88671875" style="85" bestFit="1" customWidth="1"/>
    <col min="3089" max="3089" width="8.88671875" style="85" bestFit="1" customWidth="1"/>
    <col min="3090" max="3090" width="7.88671875" style="85" bestFit="1" customWidth="1"/>
    <col min="3091" max="3091" width="7.5546875" style="85" bestFit="1" customWidth="1"/>
    <col min="3092" max="3095" width="7.33203125" style="85" customWidth="1"/>
    <col min="3096" max="3329" width="9.109375" style="85"/>
    <col min="3330" max="3330" width="3.33203125" style="85" bestFit="1" customWidth="1"/>
    <col min="3331" max="3331" width="2.88671875" style="85" customWidth="1"/>
    <col min="3332" max="3332" width="7" style="85" bestFit="1" customWidth="1"/>
    <col min="3333" max="3333" width="28.88671875" style="85" customWidth="1"/>
    <col min="3334" max="3334" width="23" style="85" customWidth="1"/>
    <col min="3335" max="3335" width="6.88671875" style="85" bestFit="1" customWidth="1"/>
    <col min="3336" max="3341" width="5.109375" style="85" customWidth="1"/>
    <col min="3342" max="3342" width="1.5546875" style="85" customWidth="1"/>
    <col min="3343" max="3343" width="5" style="85" customWidth="1"/>
    <col min="3344" max="3344" width="5.88671875" style="85" bestFit="1" customWidth="1"/>
    <col min="3345" max="3345" width="8.88671875" style="85" bestFit="1" customWidth="1"/>
    <col min="3346" max="3346" width="7.88671875" style="85" bestFit="1" customWidth="1"/>
    <col min="3347" max="3347" width="7.5546875" style="85" bestFit="1" customWidth="1"/>
    <col min="3348" max="3351" width="7.33203125" style="85" customWidth="1"/>
    <col min="3352" max="3585" width="9.109375" style="85"/>
    <col min="3586" max="3586" width="3.33203125" style="85" bestFit="1" customWidth="1"/>
    <col min="3587" max="3587" width="2.88671875" style="85" customWidth="1"/>
    <col min="3588" max="3588" width="7" style="85" bestFit="1" customWidth="1"/>
    <col min="3589" max="3589" width="28.88671875" style="85" customWidth="1"/>
    <col min="3590" max="3590" width="23" style="85" customWidth="1"/>
    <col min="3591" max="3591" width="6.88671875" style="85" bestFit="1" customWidth="1"/>
    <col min="3592" max="3597" width="5.109375" style="85" customWidth="1"/>
    <col min="3598" max="3598" width="1.5546875" style="85" customWidth="1"/>
    <col min="3599" max="3599" width="5" style="85" customWidth="1"/>
    <col min="3600" max="3600" width="5.88671875" style="85" bestFit="1" customWidth="1"/>
    <col min="3601" max="3601" width="8.88671875" style="85" bestFit="1" customWidth="1"/>
    <col min="3602" max="3602" width="7.88671875" style="85" bestFit="1" customWidth="1"/>
    <col min="3603" max="3603" width="7.5546875" style="85" bestFit="1" customWidth="1"/>
    <col min="3604" max="3607" width="7.33203125" style="85" customWidth="1"/>
    <col min="3608" max="3841" width="9.109375" style="85"/>
    <col min="3842" max="3842" width="3.33203125" style="85" bestFit="1" customWidth="1"/>
    <col min="3843" max="3843" width="2.88671875" style="85" customWidth="1"/>
    <col min="3844" max="3844" width="7" style="85" bestFit="1" customWidth="1"/>
    <col min="3845" max="3845" width="28.88671875" style="85" customWidth="1"/>
    <col min="3846" max="3846" width="23" style="85" customWidth="1"/>
    <col min="3847" max="3847" width="6.88671875" style="85" bestFit="1" customWidth="1"/>
    <col min="3848" max="3853" width="5.109375" style="85" customWidth="1"/>
    <col min="3854" max="3854" width="1.5546875" style="85" customWidth="1"/>
    <col min="3855" max="3855" width="5" style="85" customWidth="1"/>
    <col min="3856" max="3856" width="5.88671875" style="85" bestFit="1" customWidth="1"/>
    <col min="3857" max="3857" width="8.88671875" style="85" bestFit="1" customWidth="1"/>
    <col min="3858" max="3858" width="7.88671875" style="85" bestFit="1" customWidth="1"/>
    <col min="3859" max="3859" width="7.5546875" style="85" bestFit="1" customWidth="1"/>
    <col min="3860" max="3863" width="7.33203125" style="85" customWidth="1"/>
    <col min="3864" max="4097" width="9.109375" style="85"/>
    <col min="4098" max="4098" width="3.33203125" style="85" bestFit="1" customWidth="1"/>
    <col min="4099" max="4099" width="2.88671875" style="85" customWidth="1"/>
    <col min="4100" max="4100" width="7" style="85" bestFit="1" customWidth="1"/>
    <col min="4101" max="4101" width="28.88671875" style="85" customWidth="1"/>
    <col min="4102" max="4102" width="23" style="85" customWidth="1"/>
    <col min="4103" max="4103" width="6.88671875" style="85" bestFit="1" customWidth="1"/>
    <col min="4104" max="4109" width="5.109375" style="85" customWidth="1"/>
    <col min="4110" max="4110" width="1.5546875" style="85" customWidth="1"/>
    <col min="4111" max="4111" width="5" style="85" customWidth="1"/>
    <col min="4112" max="4112" width="5.88671875" style="85" bestFit="1" customWidth="1"/>
    <col min="4113" max="4113" width="8.88671875" style="85" bestFit="1" customWidth="1"/>
    <col min="4114" max="4114" width="7.88671875" style="85" bestFit="1" customWidth="1"/>
    <col min="4115" max="4115" width="7.5546875" style="85" bestFit="1" customWidth="1"/>
    <col min="4116" max="4119" width="7.33203125" style="85" customWidth="1"/>
    <col min="4120" max="4353" width="9.109375" style="85"/>
    <col min="4354" max="4354" width="3.33203125" style="85" bestFit="1" customWidth="1"/>
    <col min="4355" max="4355" width="2.88671875" style="85" customWidth="1"/>
    <col min="4356" max="4356" width="7" style="85" bestFit="1" customWidth="1"/>
    <col min="4357" max="4357" width="28.88671875" style="85" customWidth="1"/>
    <col min="4358" max="4358" width="23" style="85" customWidth="1"/>
    <col min="4359" max="4359" width="6.88671875" style="85" bestFit="1" customWidth="1"/>
    <col min="4360" max="4365" width="5.109375" style="85" customWidth="1"/>
    <col min="4366" max="4366" width="1.5546875" style="85" customWidth="1"/>
    <col min="4367" max="4367" width="5" style="85" customWidth="1"/>
    <col min="4368" max="4368" width="5.88671875" style="85" bestFit="1" customWidth="1"/>
    <col min="4369" max="4369" width="8.88671875" style="85" bestFit="1" customWidth="1"/>
    <col min="4370" max="4370" width="7.88671875" style="85" bestFit="1" customWidth="1"/>
    <col min="4371" max="4371" width="7.5546875" style="85" bestFit="1" customWidth="1"/>
    <col min="4372" max="4375" width="7.33203125" style="85" customWidth="1"/>
    <col min="4376" max="4609" width="9.109375" style="85"/>
    <col min="4610" max="4610" width="3.33203125" style="85" bestFit="1" customWidth="1"/>
    <col min="4611" max="4611" width="2.88671875" style="85" customWidth="1"/>
    <col min="4612" max="4612" width="7" style="85" bestFit="1" customWidth="1"/>
    <col min="4613" max="4613" width="28.88671875" style="85" customWidth="1"/>
    <col min="4614" max="4614" width="23" style="85" customWidth="1"/>
    <col min="4615" max="4615" width="6.88671875" style="85" bestFit="1" customWidth="1"/>
    <col min="4616" max="4621" width="5.109375" style="85" customWidth="1"/>
    <col min="4622" max="4622" width="1.5546875" style="85" customWidth="1"/>
    <col min="4623" max="4623" width="5" style="85" customWidth="1"/>
    <col min="4624" max="4624" width="5.88671875" style="85" bestFit="1" customWidth="1"/>
    <col min="4625" max="4625" width="8.88671875" style="85" bestFit="1" customWidth="1"/>
    <col min="4626" max="4626" width="7.88671875" style="85" bestFit="1" customWidth="1"/>
    <col min="4627" max="4627" width="7.5546875" style="85" bestFit="1" customWidth="1"/>
    <col min="4628" max="4631" width="7.33203125" style="85" customWidth="1"/>
    <col min="4632" max="4865" width="9.109375" style="85"/>
    <col min="4866" max="4866" width="3.33203125" style="85" bestFit="1" customWidth="1"/>
    <col min="4867" max="4867" width="2.88671875" style="85" customWidth="1"/>
    <col min="4868" max="4868" width="7" style="85" bestFit="1" customWidth="1"/>
    <col min="4869" max="4869" width="28.88671875" style="85" customWidth="1"/>
    <col min="4870" max="4870" width="23" style="85" customWidth="1"/>
    <col min="4871" max="4871" width="6.88671875" style="85" bestFit="1" customWidth="1"/>
    <col min="4872" max="4877" width="5.109375" style="85" customWidth="1"/>
    <col min="4878" max="4878" width="1.5546875" style="85" customWidth="1"/>
    <col min="4879" max="4879" width="5" style="85" customWidth="1"/>
    <col min="4880" max="4880" width="5.88671875" style="85" bestFit="1" customWidth="1"/>
    <col min="4881" max="4881" width="8.88671875" style="85" bestFit="1" customWidth="1"/>
    <col min="4882" max="4882" width="7.88671875" style="85" bestFit="1" customWidth="1"/>
    <col min="4883" max="4883" width="7.5546875" style="85" bestFit="1" customWidth="1"/>
    <col min="4884" max="4887" width="7.33203125" style="85" customWidth="1"/>
    <col min="4888" max="5121" width="9.109375" style="85"/>
    <col min="5122" max="5122" width="3.33203125" style="85" bestFit="1" customWidth="1"/>
    <col min="5123" max="5123" width="2.88671875" style="85" customWidth="1"/>
    <col min="5124" max="5124" width="7" style="85" bestFit="1" customWidth="1"/>
    <col min="5125" max="5125" width="28.88671875" style="85" customWidth="1"/>
    <col min="5126" max="5126" width="23" style="85" customWidth="1"/>
    <col min="5127" max="5127" width="6.88671875" style="85" bestFit="1" customWidth="1"/>
    <col min="5128" max="5133" width="5.109375" style="85" customWidth="1"/>
    <col min="5134" max="5134" width="1.5546875" style="85" customWidth="1"/>
    <col min="5135" max="5135" width="5" style="85" customWidth="1"/>
    <col min="5136" max="5136" width="5.88671875" style="85" bestFit="1" customWidth="1"/>
    <col min="5137" max="5137" width="8.88671875" style="85" bestFit="1" customWidth="1"/>
    <col min="5138" max="5138" width="7.88671875" style="85" bestFit="1" customWidth="1"/>
    <col min="5139" max="5139" width="7.5546875" style="85" bestFit="1" customWidth="1"/>
    <col min="5140" max="5143" width="7.33203125" style="85" customWidth="1"/>
    <col min="5144" max="5377" width="9.109375" style="85"/>
    <col min="5378" max="5378" width="3.33203125" style="85" bestFit="1" customWidth="1"/>
    <col min="5379" max="5379" width="2.88671875" style="85" customWidth="1"/>
    <col min="5380" max="5380" width="7" style="85" bestFit="1" customWidth="1"/>
    <col min="5381" max="5381" width="28.88671875" style="85" customWidth="1"/>
    <col min="5382" max="5382" width="23" style="85" customWidth="1"/>
    <col min="5383" max="5383" width="6.88671875" style="85" bestFit="1" customWidth="1"/>
    <col min="5384" max="5389" width="5.109375" style="85" customWidth="1"/>
    <col min="5390" max="5390" width="1.5546875" style="85" customWidth="1"/>
    <col min="5391" max="5391" width="5" style="85" customWidth="1"/>
    <col min="5392" max="5392" width="5.88671875" style="85" bestFit="1" customWidth="1"/>
    <col min="5393" max="5393" width="8.88671875" style="85" bestFit="1" customWidth="1"/>
    <col min="5394" max="5394" width="7.88671875" style="85" bestFit="1" customWidth="1"/>
    <col min="5395" max="5395" width="7.5546875" style="85" bestFit="1" customWidth="1"/>
    <col min="5396" max="5399" width="7.33203125" style="85" customWidth="1"/>
    <col min="5400" max="5633" width="9.109375" style="85"/>
    <col min="5634" max="5634" width="3.33203125" style="85" bestFit="1" customWidth="1"/>
    <col min="5635" max="5635" width="2.88671875" style="85" customWidth="1"/>
    <col min="5636" max="5636" width="7" style="85" bestFit="1" customWidth="1"/>
    <col min="5637" max="5637" width="28.88671875" style="85" customWidth="1"/>
    <col min="5638" max="5638" width="23" style="85" customWidth="1"/>
    <col min="5639" max="5639" width="6.88671875" style="85" bestFit="1" customWidth="1"/>
    <col min="5640" max="5645" width="5.109375" style="85" customWidth="1"/>
    <col min="5646" max="5646" width="1.5546875" style="85" customWidth="1"/>
    <col min="5647" max="5647" width="5" style="85" customWidth="1"/>
    <col min="5648" max="5648" width="5.88671875" style="85" bestFit="1" customWidth="1"/>
    <col min="5649" max="5649" width="8.88671875" style="85" bestFit="1" customWidth="1"/>
    <col min="5650" max="5650" width="7.88671875" style="85" bestFit="1" customWidth="1"/>
    <col min="5651" max="5651" width="7.5546875" style="85" bestFit="1" customWidth="1"/>
    <col min="5652" max="5655" width="7.33203125" style="85" customWidth="1"/>
    <col min="5656" max="5889" width="9.109375" style="85"/>
    <col min="5890" max="5890" width="3.33203125" style="85" bestFit="1" customWidth="1"/>
    <col min="5891" max="5891" width="2.88671875" style="85" customWidth="1"/>
    <col min="5892" max="5892" width="7" style="85" bestFit="1" customWidth="1"/>
    <col min="5893" max="5893" width="28.88671875" style="85" customWidth="1"/>
    <col min="5894" max="5894" width="23" style="85" customWidth="1"/>
    <col min="5895" max="5895" width="6.88671875" style="85" bestFit="1" customWidth="1"/>
    <col min="5896" max="5901" width="5.109375" style="85" customWidth="1"/>
    <col min="5902" max="5902" width="1.5546875" style="85" customWidth="1"/>
    <col min="5903" max="5903" width="5" style="85" customWidth="1"/>
    <col min="5904" max="5904" width="5.88671875" style="85" bestFit="1" customWidth="1"/>
    <col min="5905" max="5905" width="8.88671875" style="85" bestFit="1" customWidth="1"/>
    <col min="5906" max="5906" width="7.88671875" style="85" bestFit="1" customWidth="1"/>
    <col min="5907" max="5907" width="7.5546875" style="85" bestFit="1" customWidth="1"/>
    <col min="5908" max="5911" width="7.33203125" style="85" customWidth="1"/>
    <col min="5912" max="6145" width="9.109375" style="85"/>
    <col min="6146" max="6146" width="3.33203125" style="85" bestFit="1" customWidth="1"/>
    <col min="6147" max="6147" width="2.88671875" style="85" customWidth="1"/>
    <col min="6148" max="6148" width="7" style="85" bestFit="1" customWidth="1"/>
    <col min="6149" max="6149" width="28.88671875" style="85" customWidth="1"/>
    <col min="6150" max="6150" width="23" style="85" customWidth="1"/>
    <col min="6151" max="6151" width="6.88671875" style="85" bestFit="1" customWidth="1"/>
    <col min="6152" max="6157" width="5.109375" style="85" customWidth="1"/>
    <col min="6158" max="6158" width="1.5546875" style="85" customWidth="1"/>
    <col min="6159" max="6159" width="5" style="85" customWidth="1"/>
    <col min="6160" max="6160" width="5.88671875" style="85" bestFit="1" customWidth="1"/>
    <col min="6161" max="6161" width="8.88671875" style="85" bestFit="1" customWidth="1"/>
    <col min="6162" max="6162" width="7.88671875" style="85" bestFit="1" customWidth="1"/>
    <col min="6163" max="6163" width="7.5546875" style="85" bestFit="1" customWidth="1"/>
    <col min="6164" max="6167" width="7.33203125" style="85" customWidth="1"/>
    <col min="6168" max="6401" width="9.109375" style="85"/>
    <col min="6402" max="6402" width="3.33203125" style="85" bestFit="1" customWidth="1"/>
    <col min="6403" max="6403" width="2.88671875" style="85" customWidth="1"/>
    <col min="6404" max="6404" width="7" style="85" bestFit="1" customWidth="1"/>
    <col min="6405" max="6405" width="28.88671875" style="85" customWidth="1"/>
    <col min="6406" max="6406" width="23" style="85" customWidth="1"/>
    <col min="6407" max="6407" width="6.88671875" style="85" bestFit="1" customWidth="1"/>
    <col min="6408" max="6413" width="5.109375" style="85" customWidth="1"/>
    <col min="6414" max="6414" width="1.5546875" style="85" customWidth="1"/>
    <col min="6415" max="6415" width="5" style="85" customWidth="1"/>
    <col min="6416" max="6416" width="5.88671875" style="85" bestFit="1" customWidth="1"/>
    <col min="6417" max="6417" width="8.88671875" style="85" bestFit="1" customWidth="1"/>
    <col min="6418" max="6418" width="7.88671875" style="85" bestFit="1" customWidth="1"/>
    <col min="6419" max="6419" width="7.5546875" style="85" bestFit="1" customWidth="1"/>
    <col min="6420" max="6423" width="7.33203125" style="85" customWidth="1"/>
    <col min="6424" max="6657" width="9.109375" style="85"/>
    <col min="6658" max="6658" width="3.33203125" style="85" bestFit="1" customWidth="1"/>
    <col min="6659" max="6659" width="2.88671875" style="85" customWidth="1"/>
    <col min="6660" max="6660" width="7" style="85" bestFit="1" customWidth="1"/>
    <col min="6661" max="6661" width="28.88671875" style="85" customWidth="1"/>
    <col min="6662" max="6662" width="23" style="85" customWidth="1"/>
    <col min="6663" max="6663" width="6.88671875" style="85" bestFit="1" customWidth="1"/>
    <col min="6664" max="6669" width="5.109375" style="85" customWidth="1"/>
    <col min="6670" max="6670" width="1.5546875" style="85" customWidth="1"/>
    <col min="6671" max="6671" width="5" style="85" customWidth="1"/>
    <col min="6672" max="6672" width="5.88671875" style="85" bestFit="1" customWidth="1"/>
    <col min="6673" max="6673" width="8.88671875" style="85" bestFit="1" customWidth="1"/>
    <col min="6674" max="6674" width="7.88671875" style="85" bestFit="1" customWidth="1"/>
    <col min="6675" max="6675" width="7.5546875" style="85" bestFit="1" customWidth="1"/>
    <col min="6676" max="6679" width="7.33203125" style="85" customWidth="1"/>
    <col min="6680" max="6913" width="9.109375" style="85"/>
    <col min="6914" max="6914" width="3.33203125" style="85" bestFit="1" customWidth="1"/>
    <col min="6915" max="6915" width="2.88671875" style="85" customWidth="1"/>
    <col min="6916" max="6916" width="7" style="85" bestFit="1" customWidth="1"/>
    <col min="6917" max="6917" width="28.88671875" style="85" customWidth="1"/>
    <col min="6918" max="6918" width="23" style="85" customWidth="1"/>
    <col min="6919" max="6919" width="6.88671875" style="85" bestFit="1" customWidth="1"/>
    <col min="6920" max="6925" width="5.109375" style="85" customWidth="1"/>
    <col min="6926" max="6926" width="1.5546875" style="85" customWidth="1"/>
    <col min="6927" max="6927" width="5" style="85" customWidth="1"/>
    <col min="6928" max="6928" width="5.88671875" style="85" bestFit="1" customWidth="1"/>
    <col min="6929" max="6929" width="8.88671875" style="85" bestFit="1" customWidth="1"/>
    <col min="6930" max="6930" width="7.88671875" style="85" bestFit="1" customWidth="1"/>
    <col min="6931" max="6931" width="7.5546875" style="85" bestFit="1" customWidth="1"/>
    <col min="6932" max="6935" width="7.33203125" style="85" customWidth="1"/>
    <col min="6936" max="7169" width="9.109375" style="85"/>
    <col min="7170" max="7170" width="3.33203125" style="85" bestFit="1" customWidth="1"/>
    <col min="7171" max="7171" width="2.88671875" style="85" customWidth="1"/>
    <col min="7172" max="7172" width="7" style="85" bestFit="1" customWidth="1"/>
    <col min="7173" max="7173" width="28.88671875" style="85" customWidth="1"/>
    <col min="7174" max="7174" width="23" style="85" customWidth="1"/>
    <col min="7175" max="7175" width="6.88671875" style="85" bestFit="1" customWidth="1"/>
    <col min="7176" max="7181" width="5.109375" style="85" customWidth="1"/>
    <col min="7182" max="7182" width="1.5546875" style="85" customWidth="1"/>
    <col min="7183" max="7183" width="5" style="85" customWidth="1"/>
    <col min="7184" max="7184" width="5.88671875" style="85" bestFit="1" customWidth="1"/>
    <col min="7185" max="7185" width="8.88671875" style="85" bestFit="1" customWidth="1"/>
    <col min="7186" max="7186" width="7.88671875" style="85" bestFit="1" customWidth="1"/>
    <col min="7187" max="7187" width="7.5546875" style="85" bestFit="1" customWidth="1"/>
    <col min="7188" max="7191" width="7.33203125" style="85" customWidth="1"/>
    <col min="7192" max="7425" width="9.109375" style="85"/>
    <col min="7426" max="7426" width="3.33203125" style="85" bestFit="1" customWidth="1"/>
    <col min="7427" max="7427" width="2.88671875" style="85" customWidth="1"/>
    <col min="7428" max="7428" width="7" style="85" bestFit="1" customWidth="1"/>
    <col min="7429" max="7429" width="28.88671875" style="85" customWidth="1"/>
    <col min="7430" max="7430" width="23" style="85" customWidth="1"/>
    <col min="7431" max="7431" width="6.88671875" style="85" bestFit="1" customWidth="1"/>
    <col min="7432" max="7437" width="5.109375" style="85" customWidth="1"/>
    <col min="7438" max="7438" width="1.5546875" style="85" customWidth="1"/>
    <col min="7439" max="7439" width="5" style="85" customWidth="1"/>
    <col min="7440" max="7440" width="5.88671875" style="85" bestFit="1" customWidth="1"/>
    <col min="7441" max="7441" width="8.88671875" style="85" bestFit="1" customWidth="1"/>
    <col min="7442" max="7442" width="7.88671875" style="85" bestFit="1" customWidth="1"/>
    <col min="7443" max="7443" width="7.5546875" style="85" bestFit="1" customWidth="1"/>
    <col min="7444" max="7447" width="7.33203125" style="85" customWidth="1"/>
    <col min="7448" max="7681" width="9.109375" style="85"/>
    <col min="7682" max="7682" width="3.33203125" style="85" bestFit="1" customWidth="1"/>
    <col min="7683" max="7683" width="2.88671875" style="85" customWidth="1"/>
    <col min="7684" max="7684" width="7" style="85" bestFit="1" customWidth="1"/>
    <col min="7685" max="7685" width="28.88671875" style="85" customWidth="1"/>
    <col min="7686" max="7686" width="23" style="85" customWidth="1"/>
    <col min="7687" max="7687" width="6.88671875" style="85" bestFit="1" customWidth="1"/>
    <col min="7688" max="7693" width="5.109375" style="85" customWidth="1"/>
    <col min="7694" max="7694" width="1.5546875" style="85" customWidth="1"/>
    <col min="7695" max="7695" width="5" style="85" customWidth="1"/>
    <col min="7696" max="7696" width="5.88671875" style="85" bestFit="1" customWidth="1"/>
    <col min="7697" max="7697" width="8.88671875" style="85" bestFit="1" customWidth="1"/>
    <col min="7698" max="7698" width="7.88671875" style="85" bestFit="1" customWidth="1"/>
    <col min="7699" max="7699" width="7.5546875" style="85" bestFit="1" customWidth="1"/>
    <col min="7700" max="7703" width="7.33203125" style="85" customWidth="1"/>
    <col min="7704" max="7937" width="9.109375" style="85"/>
    <col min="7938" max="7938" width="3.33203125" style="85" bestFit="1" customWidth="1"/>
    <col min="7939" max="7939" width="2.88671875" style="85" customWidth="1"/>
    <col min="7940" max="7940" width="7" style="85" bestFit="1" customWidth="1"/>
    <col min="7941" max="7941" width="28.88671875" style="85" customWidth="1"/>
    <col min="7942" max="7942" width="23" style="85" customWidth="1"/>
    <col min="7943" max="7943" width="6.88671875" style="85" bestFit="1" customWidth="1"/>
    <col min="7944" max="7949" width="5.109375" style="85" customWidth="1"/>
    <col min="7950" max="7950" width="1.5546875" style="85" customWidth="1"/>
    <col min="7951" max="7951" width="5" style="85" customWidth="1"/>
    <col min="7952" max="7952" width="5.88671875" style="85" bestFit="1" customWidth="1"/>
    <col min="7953" max="7953" width="8.88671875" style="85" bestFit="1" customWidth="1"/>
    <col min="7954" max="7954" width="7.88671875" style="85" bestFit="1" customWidth="1"/>
    <col min="7955" max="7955" width="7.5546875" style="85" bestFit="1" customWidth="1"/>
    <col min="7956" max="7959" width="7.33203125" style="85" customWidth="1"/>
    <col min="7960" max="8193" width="9.109375" style="85"/>
    <col min="8194" max="8194" width="3.33203125" style="85" bestFit="1" customWidth="1"/>
    <col min="8195" max="8195" width="2.88671875" style="85" customWidth="1"/>
    <col min="8196" max="8196" width="7" style="85" bestFit="1" customWidth="1"/>
    <col min="8197" max="8197" width="28.88671875" style="85" customWidth="1"/>
    <col min="8198" max="8198" width="23" style="85" customWidth="1"/>
    <col min="8199" max="8199" width="6.88671875" style="85" bestFit="1" customWidth="1"/>
    <col min="8200" max="8205" width="5.109375" style="85" customWidth="1"/>
    <col min="8206" max="8206" width="1.5546875" style="85" customWidth="1"/>
    <col min="8207" max="8207" width="5" style="85" customWidth="1"/>
    <col min="8208" max="8208" width="5.88671875" style="85" bestFit="1" customWidth="1"/>
    <col min="8209" max="8209" width="8.88671875" style="85" bestFit="1" customWidth="1"/>
    <col min="8210" max="8210" width="7.88671875" style="85" bestFit="1" customWidth="1"/>
    <col min="8211" max="8211" width="7.5546875" style="85" bestFit="1" customWidth="1"/>
    <col min="8212" max="8215" width="7.33203125" style="85" customWidth="1"/>
    <col min="8216" max="8449" width="9.109375" style="85"/>
    <col min="8450" max="8450" width="3.33203125" style="85" bestFit="1" customWidth="1"/>
    <col min="8451" max="8451" width="2.88671875" style="85" customWidth="1"/>
    <col min="8452" max="8452" width="7" style="85" bestFit="1" customWidth="1"/>
    <col min="8453" max="8453" width="28.88671875" style="85" customWidth="1"/>
    <col min="8454" max="8454" width="23" style="85" customWidth="1"/>
    <col min="8455" max="8455" width="6.88671875" style="85" bestFit="1" customWidth="1"/>
    <col min="8456" max="8461" width="5.109375" style="85" customWidth="1"/>
    <col min="8462" max="8462" width="1.5546875" style="85" customWidth="1"/>
    <col min="8463" max="8463" width="5" style="85" customWidth="1"/>
    <col min="8464" max="8464" width="5.88671875" style="85" bestFit="1" customWidth="1"/>
    <col min="8465" max="8465" width="8.88671875" style="85" bestFit="1" customWidth="1"/>
    <col min="8466" max="8466" width="7.88671875" style="85" bestFit="1" customWidth="1"/>
    <col min="8467" max="8467" width="7.5546875" style="85" bestFit="1" customWidth="1"/>
    <col min="8468" max="8471" width="7.33203125" style="85" customWidth="1"/>
    <col min="8472" max="8705" width="9.109375" style="85"/>
    <col min="8706" max="8706" width="3.33203125" style="85" bestFit="1" customWidth="1"/>
    <col min="8707" max="8707" width="2.88671875" style="85" customWidth="1"/>
    <col min="8708" max="8708" width="7" style="85" bestFit="1" customWidth="1"/>
    <col min="8709" max="8709" width="28.88671875" style="85" customWidth="1"/>
    <col min="8710" max="8710" width="23" style="85" customWidth="1"/>
    <col min="8711" max="8711" width="6.88671875" style="85" bestFit="1" customWidth="1"/>
    <col min="8712" max="8717" width="5.109375" style="85" customWidth="1"/>
    <col min="8718" max="8718" width="1.5546875" style="85" customWidth="1"/>
    <col min="8719" max="8719" width="5" style="85" customWidth="1"/>
    <col min="8720" max="8720" width="5.88671875" style="85" bestFit="1" customWidth="1"/>
    <col min="8721" max="8721" width="8.88671875" style="85" bestFit="1" customWidth="1"/>
    <col min="8722" max="8722" width="7.88671875" style="85" bestFit="1" customWidth="1"/>
    <col min="8723" max="8723" width="7.5546875" style="85" bestFit="1" customWidth="1"/>
    <col min="8724" max="8727" width="7.33203125" style="85" customWidth="1"/>
    <col min="8728" max="8961" width="9.109375" style="85"/>
    <col min="8962" max="8962" width="3.33203125" style="85" bestFit="1" customWidth="1"/>
    <col min="8963" max="8963" width="2.88671875" style="85" customWidth="1"/>
    <col min="8964" max="8964" width="7" style="85" bestFit="1" customWidth="1"/>
    <col min="8965" max="8965" width="28.88671875" style="85" customWidth="1"/>
    <col min="8966" max="8966" width="23" style="85" customWidth="1"/>
    <col min="8967" max="8967" width="6.88671875" style="85" bestFit="1" customWidth="1"/>
    <col min="8968" max="8973" width="5.109375" style="85" customWidth="1"/>
    <col min="8974" max="8974" width="1.5546875" style="85" customWidth="1"/>
    <col min="8975" max="8975" width="5" style="85" customWidth="1"/>
    <col min="8976" max="8976" width="5.88671875" style="85" bestFit="1" customWidth="1"/>
    <col min="8977" max="8977" width="8.88671875" style="85" bestFit="1" customWidth="1"/>
    <col min="8978" max="8978" width="7.88671875" style="85" bestFit="1" customWidth="1"/>
    <col min="8979" max="8979" width="7.5546875" style="85" bestFit="1" customWidth="1"/>
    <col min="8980" max="8983" width="7.33203125" style="85" customWidth="1"/>
    <col min="8984" max="9217" width="9.109375" style="85"/>
    <col min="9218" max="9218" width="3.33203125" style="85" bestFit="1" customWidth="1"/>
    <col min="9219" max="9219" width="2.88671875" style="85" customWidth="1"/>
    <col min="9220" max="9220" width="7" style="85" bestFit="1" customWidth="1"/>
    <col min="9221" max="9221" width="28.88671875" style="85" customWidth="1"/>
    <col min="9222" max="9222" width="23" style="85" customWidth="1"/>
    <col min="9223" max="9223" width="6.88671875" style="85" bestFit="1" customWidth="1"/>
    <col min="9224" max="9229" width="5.109375" style="85" customWidth="1"/>
    <col min="9230" max="9230" width="1.5546875" style="85" customWidth="1"/>
    <col min="9231" max="9231" width="5" style="85" customWidth="1"/>
    <col min="9232" max="9232" width="5.88671875" style="85" bestFit="1" customWidth="1"/>
    <col min="9233" max="9233" width="8.88671875" style="85" bestFit="1" customWidth="1"/>
    <col min="9234" max="9234" width="7.88671875" style="85" bestFit="1" customWidth="1"/>
    <col min="9235" max="9235" width="7.5546875" style="85" bestFit="1" customWidth="1"/>
    <col min="9236" max="9239" width="7.33203125" style="85" customWidth="1"/>
    <col min="9240" max="9473" width="9.109375" style="85"/>
    <col min="9474" max="9474" width="3.33203125" style="85" bestFit="1" customWidth="1"/>
    <col min="9475" max="9475" width="2.88671875" style="85" customWidth="1"/>
    <col min="9476" max="9476" width="7" style="85" bestFit="1" customWidth="1"/>
    <col min="9477" max="9477" width="28.88671875" style="85" customWidth="1"/>
    <col min="9478" max="9478" width="23" style="85" customWidth="1"/>
    <col min="9479" max="9479" width="6.88671875" style="85" bestFit="1" customWidth="1"/>
    <col min="9480" max="9485" width="5.109375" style="85" customWidth="1"/>
    <col min="9486" max="9486" width="1.5546875" style="85" customWidth="1"/>
    <col min="9487" max="9487" width="5" style="85" customWidth="1"/>
    <col min="9488" max="9488" width="5.88671875" style="85" bestFit="1" customWidth="1"/>
    <col min="9489" max="9489" width="8.88671875" style="85" bestFit="1" customWidth="1"/>
    <col min="9490" max="9490" width="7.88671875" style="85" bestFit="1" customWidth="1"/>
    <col min="9491" max="9491" width="7.5546875" style="85" bestFit="1" customWidth="1"/>
    <col min="9492" max="9495" width="7.33203125" style="85" customWidth="1"/>
    <col min="9496" max="9729" width="9.109375" style="85"/>
    <col min="9730" max="9730" width="3.33203125" style="85" bestFit="1" customWidth="1"/>
    <col min="9731" max="9731" width="2.88671875" style="85" customWidth="1"/>
    <col min="9732" max="9732" width="7" style="85" bestFit="1" customWidth="1"/>
    <col min="9733" max="9733" width="28.88671875" style="85" customWidth="1"/>
    <col min="9734" max="9734" width="23" style="85" customWidth="1"/>
    <col min="9735" max="9735" width="6.88671875" style="85" bestFit="1" customWidth="1"/>
    <col min="9736" max="9741" width="5.109375" style="85" customWidth="1"/>
    <col min="9742" max="9742" width="1.5546875" style="85" customWidth="1"/>
    <col min="9743" max="9743" width="5" style="85" customWidth="1"/>
    <col min="9744" max="9744" width="5.88671875" style="85" bestFit="1" customWidth="1"/>
    <col min="9745" max="9745" width="8.88671875" style="85" bestFit="1" customWidth="1"/>
    <col min="9746" max="9746" width="7.88671875" style="85" bestFit="1" customWidth="1"/>
    <col min="9747" max="9747" width="7.5546875" style="85" bestFit="1" customWidth="1"/>
    <col min="9748" max="9751" width="7.33203125" style="85" customWidth="1"/>
    <col min="9752" max="9985" width="9.109375" style="85"/>
    <col min="9986" max="9986" width="3.33203125" style="85" bestFit="1" customWidth="1"/>
    <col min="9987" max="9987" width="2.88671875" style="85" customWidth="1"/>
    <col min="9988" max="9988" width="7" style="85" bestFit="1" customWidth="1"/>
    <col min="9989" max="9989" width="28.88671875" style="85" customWidth="1"/>
    <col min="9990" max="9990" width="23" style="85" customWidth="1"/>
    <col min="9991" max="9991" width="6.88671875" style="85" bestFit="1" customWidth="1"/>
    <col min="9992" max="9997" width="5.109375" style="85" customWidth="1"/>
    <col min="9998" max="9998" width="1.5546875" style="85" customWidth="1"/>
    <col min="9999" max="9999" width="5" style="85" customWidth="1"/>
    <col min="10000" max="10000" width="5.88671875" style="85" bestFit="1" customWidth="1"/>
    <col min="10001" max="10001" width="8.88671875" style="85" bestFit="1" customWidth="1"/>
    <col min="10002" max="10002" width="7.88671875" style="85" bestFit="1" customWidth="1"/>
    <col min="10003" max="10003" width="7.5546875" style="85" bestFit="1" customWidth="1"/>
    <col min="10004" max="10007" width="7.33203125" style="85" customWidth="1"/>
    <col min="10008" max="10241" width="9.109375" style="85"/>
    <col min="10242" max="10242" width="3.33203125" style="85" bestFit="1" customWidth="1"/>
    <col min="10243" max="10243" width="2.88671875" style="85" customWidth="1"/>
    <col min="10244" max="10244" width="7" style="85" bestFit="1" customWidth="1"/>
    <col min="10245" max="10245" width="28.88671875" style="85" customWidth="1"/>
    <col min="10246" max="10246" width="23" style="85" customWidth="1"/>
    <col min="10247" max="10247" width="6.88671875" style="85" bestFit="1" customWidth="1"/>
    <col min="10248" max="10253" width="5.109375" style="85" customWidth="1"/>
    <col min="10254" max="10254" width="1.5546875" style="85" customWidth="1"/>
    <col min="10255" max="10255" width="5" style="85" customWidth="1"/>
    <col min="10256" max="10256" width="5.88671875" style="85" bestFit="1" customWidth="1"/>
    <col min="10257" max="10257" width="8.88671875" style="85" bestFit="1" customWidth="1"/>
    <col min="10258" max="10258" width="7.88671875" style="85" bestFit="1" customWidth="1"/>
    <col min="10259" max="10259" width="7.5546875" style="85" bestFit="1" customWidth="1"/>
    <col min="10260" max="10263" width="7.33203125" style="85" customWidth="1"/>
    <col min="10264" max="10497" width="9.109375" style="85"/>
    <col min="10498" max="10498" width="3.33203125" style="85" bestFit="1" customWidth="1"/>
    <col min="10499" max="10499" width="2.88671875" style="85" customWidth="1"/>
    <col min="10500" max="10500" width="7" style="85" bestFit="1" customWidth="1"/>
    <col min="10501" max="10501" width="28.88671875" style="85" customWidth="1"/>
    <col min="10502" max="10502" width="23" style="85" customWidth="1"/>
    <col min="10503" max="10503" width="6.88671875" style="85" bestFit="1" customWidth="1"/>
    <col min="10504" max="10509" width="5.109375" style="85" customWidth="1"/>
    <col min="10510" max="10510" width="1.5546875" style="85" customWidth="1"/>
    <col min="10511" max="10511" width="5" style="85" customWidth="1"/>
    <col min="10512" max="10512" width="5.88671875" style="85" bestFit="1" customWidth="1"/>
    <col min="10513" max="10513" width="8.88671875" style="85" bestFit="1" customWidth="1"/>
    <col min="10514" max="10514" width="7.88671875" style="85" bestFit="1" customWidth="1"/>
    <col min="10515" max="10515" width="7.5546875" style="85" bestFit="1" customWidth="1"/>
    <col min="10516" max="10519" width="7.33203125" style="85" customWidth="1"/>
    <col min="10520" max="10753" width="9.109375" style="85"/>
    <col min="10754" max="10754" width="3.33203125" style="85" bestFit="1" customWidth="1"/>
    <col min="10755" max="10755" width="2.88671875" style="85" customWidth="1"/>
    <col min="10756" max="10756" width="7" style="85" bestFit="1" customWidth="1"/>
    <col min="10757" max="10757" width="28.88671875" style="85" customWidth="1"/>
    <col min="10758" max="10758" width="23" style="85" customWidth="1"/>
    <col min="10759" max="10759" width="6.88671875" style="85" bestFit="1" customWidth="1"/>
    <col min="10760" max="10765" width="5.109375" style="85" customWidth="1"/>
    <col min="10766" max="10766" width="1.5546875" style="85" customWidth="1"/>
    <col min="10767" max="10767" width="5" style="85" customWidth="1"/>
    <col min="10768" max="10768" width="5.88671875" style="85" bestFit="1" customWidth="1"/>
    <col min="10769" max="10769" width="8.88671875" style="85" bestFit="1" customWidth="1"/>
    <col min="10770" max="10770" width="7.88671875" style="85" bestFit="1" customWidth="1"/>
    <col min="10771" max="10771" width="7.5546875" style="85" bestFit="1" customWidth="1"/>
    <col min="10772" max="10775" width="7.33203125" style="85" customWidth="1"/>
    <col min="10776" max="11009" width="9.109375" style="85"/>
    <col min="11010" max="11010" width="3.33203125" style="85" bestFit="1" customWidth="1"/>
    <col min="11011" max="11011" width="2.88671875" style="85" customWidth="1"/>
    <col min="11012" max="11012" width="7" style="85" bestFit="1" customWidth="1"/>
    <col min="11013" max="11013" width="28.88671875" style="85" customWidth="1"/>
    <col min="11014" max="11014" width="23" style="85" customWidth="1"/>
    <col min="11015" max="11015" width="6.88671875" style="85" bestFit="1" customWidth="1"/>
    <col min="11016" max="11021" width="5.109375" style="85" customWidth="1"/>
    <col min="11022" max="11022" width="1.5546875" style="85" customWidth="1"/>
    <col min="11023" max="11023" width="5" style="85" customWidth="1"/>
    <col min="11024" max="11024" width="5.88671875" style="85" bestFit="1" customWidth="1"/>
    <col min="11025" max="11025" width="8.88671875" style="85" bestFit="1" customWidth="1"/>
    <col min="11026" max="11026" width="7.88671875" style="85" bestFit="1" customWidth="1"/>
    <col min="11027" max="11027" width="7.5546875" style="85" bestFit="1" customWidth="1"/>
    <col min="11028" max="11031" width="7.33203125" style="85" customWidth="1"/>
    <col min="11032" max="11265" width="9.109375" style="85"/>
    <col min="11266" max="11266" width="3.33203125" style="85" bestFit="1" customWidth="1"/>
    <col min="11267" max="11267" width="2.88671875" style="85" customWidth="1"/>
    <col min="11268" max="11268" width="7" style="85" bestFit="1" customWidth="1"/>
    <col min="11269" max="11269" width="28.88671875" style="85" customWidth="1"/>
    <col min="11270" max="11270" width="23" style="85" customWidth="1"/>
    <col min="11271" max="11271" width="6.88671875" style="85" bestFit="1" customWidth="1"/>
    <col min="11272" max="11277" width="5.109375" style="85" customWidth="1"/>
    <col min="11278" max="11278" width="1.5546875" style="85" customWidth="1"/>
    <col min="11279" max="11279" width="5" style="85" customWidth="1"/>
    <col min="11280" max="11280" width="5.88671875" style="85" bestFit="1" customWidth="1"/>
    <col min="11281" max="11281" width="8.88671875" style="85" bestFit="1" customWidth="1"/>
    <col min="11282" max="11282" width="7.88671875" style="85" bestFit="1" customWidth="1"/>
    <col min="11283" max="11283" width="7.5546875" style="85" bestFit="1" customWidth="1"/>
    <col min="11284" max="11287" width="7.33203125" style="85" customWidth="1"/>
    <col min="11288" max="11521" width="9.109375" style="85"/>
    <col min="11522" max="11522" width="3.33203125" style="85" bestFit="1" customWidth="1"/>
    <col min="11523" max="11523" width="2.88671875" style="85" customWidth="1"/>
    <col min="11524" max="11524" width="7" style="85" bestFit="1" customWidth="1"/>
    <col min="11525" max="11525" width="28.88671875" style="85" customWidth="1"/>
    <col min="11526" max="11526" width="23" style="85" customWidth="1"/>
    <col min="11527" max="11527" width="6.88671875" style="85" bestFit="1" customWidth="1"/>
    <col min="11528" max="11533" width="5.109375" style="85" customWidth="1"/>
    <col min="11534" max="11534" width="1.5546875" style="85" customWidth="1"/>
    <col min="11535" max="11535" width="5" style="85" customWidth="1"/>
    <col min="11536" max="11536" width="5.88671875" style="85" bestFit="1" customWidth="1"/>
    <col min="11537" max="11537" width="8.88671875" style="85" bestFit="1" customWidth="1"/>
    <col min="11538" max="11538" width="7.88671875" style="85" bestFit="1" customWidth="1"/>
    <col min="11539" max="11539" width="7.5546875" style="85" bestFit="1" customWidth="1"/>
    <col min="11540" max="11543" width="7.33203125" style="85" customWidth="1"/>
    <col min="11544" max="11777" width="9.109375" style="85"/>
    <col min="11778" max="11778" width="3.33203125" style="85" bestFit="1" customWidth="1"/>
    <col min="11779" max="11779" width="2.88671875" style="85" customWidth="1"/>
    <col min="11780" max="11780" width="7" style="85" bestFit="1" customWidth="1"/>
    <col min="11781" max="11781" width="28.88671875" style="85" customWidth="1"/>
    <col min="11782" max="11782" width="23" style="85" customWidth="1"/>
    <col min="11783" max="11783" width="6.88671875" style="85" bestFit="1" customWidth="1"/>
    <col min="11784" max="11789" width="5.109375" style="85" customWidth="1"/>
    <col min="11790" max="11790" width="1.5546875" style="85" customWidth="1"/>
    <col min="11791" max="11791" width="5" style="85" customWidth="1"/>
    <col min="11792" max="11792" width="5.88671875" style="85" bestFit="1" customWidth="1"/>
    <col min="11793" max="11793" width="8.88671875" style="85" bestFit="1" customWidth="1"/>
    <col min="11794" max="11794" width="7.88671875" style="85" bestFit="1" customWidth="1"/>
    <col min="11795" max="11795" width="7.5546875" style="85" bestFit="1" customWidth="1"/>
    <col min="11796" max="11799" width="7.33203125" style="85" customWidth="1"/>
    <col min="11800" max="12033" width="9.109375" style="85"/>
    <col min="12034" max="12034" width="3.33203125" style="85" bestFit="1" customWidth="1"/>
    <col min="12035" max="12035" width="2.88671875" style="85" customWidth="1"/>
    <col min="12036" max="12036" width="7" style="85" bestFit="1" customWidth="1"/>
    <col min="12037" max="12037" width="28.88671875" style="85" customWidth="1"/>
    <col min="12038" max="12038" width="23" style="85" customWidth="1"/>
    <col min="12039" max="12039" width="6.88671875" style="85" bestFit="1" customWidth="1"/>
    <col min="12040" max="12045" width="5.109375" style="85" customWidth="1"/>
    <col min="12046" max="12046" width="1.5546875" style="85" customWidth="1"/>
    <col min="12047" max="12047" width="5" style="85" customWidth="1"/>
    <col min="12048" max="12048" width="5.88671875" style="85" bestFit="1" customWidth="1"/>
    <col min="12049" max="12049" width="8.88671875" style="85" bestFit="1" customWidth="1"/>
    <col min="12050" max="12050" width="7.88671875" style="85" bestFit="1" customWidth="1"/>
    <col min="12051" max="12051" width="7.5546875" style="85" bestFit="1" customWidth="1"/>
    <col min="12052" max="12055" width="7.33203125" style="85" customWidth="1"/>
    <col min="12056" max="12289" width="9.109375" style="85"/>
    <col min="12290" max="12290" width="3.33203125" style="85" bestFit="1" customWidth="1"/>
    <col min="12291" max="12291" width="2.88671875" style="85" customWidth="1"/>
    <col min="12292" max="12292" width="7" style="85" bestFit="1" customWidth="1"/>
    <col min="12293" max="12293" width="28.88671875" style="85" customWidth="1"/>
    <col min="12294" max="12294" width="23" style="85" customWidth="1"/>
    <col min="12295" max="12295" width="6.88671875" style="85" bestFit="1" customWidth="1"/>
    <col min="12296" max="12301" width="5.109375" style="85" customWidth="1"/>
    <col min="12302" max="12302" width="1.5546875" style="85" customWidth="1"/>
    <col min="12303" max="12303" width="5" style="85" customWidth="1"/>
    <col min="12304" max="12304" width="5.88671875" style="85" bestFit="1" customWidth="1"/>
    <col min="12305" max="12305" width="8.88671875" style="85" bestFit="1" customWidth="1"/>
    <col min="12306" max="12306" width="7.88671875" style="85" bestFit="1" customWidth="1"/>
    <col min="12307" max="12307" width="7.5546875" style="85" bestFit="1" customWidth="1"/>
    <col min="12308" max="12311" width="7.33203125" style="85" customWidth="1"/>
    <col min="12312" max="12545" width="9.109375" style="85"/>
    <col min="12546" max="12546" width="3.33203125" style="85" bestFit="1" customWidth="1"/>
    <col min="12547" max="12547" width="2.88671875" style="85" customWidth="1"/>
    <col min="12548" max="12548" width="7" style="85" bestFit="1" customWidth="1"/>
    <col min="12549" max="12549" width="28.88671875" style="85" customWidth="1"/>
    <col min="12550" max="12550" width="23" style="85" customWidth="1"/>
    <col min="12551" max="12551" width="6.88671875" style="85" bestFit="1" customWidth="1"/>
    <col min="12552" max="12557" width="5.109375" style="85" customWidth="1"/>
    <col min="12558" max="12558" width="1.5546875" style="85" customWidth="1"/>
    <col min="12559" max="12559" width="5" style="85" customWidth="1"/>
    <col min="12560" max="12560" width="5.88671875" style="85" bestFit="1" customWidth="1"/>
    <col min="12561" max="12561" width="8.88671875" style="85" bestFit="1" customWidth="1"/>
    <col min="12562" max="12562" width="7.88671875" style="85" bestFit="1" customWidth="1"/>
    <col min="12563" max="12563" width="7.5546875" style="85" bestFit="1" customWidth="1"/>
    <col min="12564" max="12567" width="7.33203125" style="85" customWidth="1"/>
    <col min="12568" max="12801" width="9.109375" style="85"/>
    <col min="12802" max="12802" width="3.33203125" style="85" bestFit="1" customWidth="1"/>
    <col min="12803" max="12803" width="2.88671875" style="85" customWidth="1"/>
    <col min="12804" max="12804" width="7" style="85" bestFit="1" customWidth="1"/>
    <col min="12805" max="12805" width="28.88671875" style="85" customWidth="1"/>
    <col min="12806" max="12806" width="23" style="85" customWidth="1"/>
    <col min="12807" max="12807" width="6.88671875" style="85" bestFit="1" customWidth="1"/>
    <col min="12808" max="12813" width="5.109375" style="85" customWidth="1"/>
    <col min="12814" max="12814" width="1.5546875" style="85" customWidth="1"/>
    <col min="12815" max="12815" width="5" style="85" customWidth="1"/>
    <col min="12816" max="12816" width="5.88671875" style="85" bestFit="1" customWidth="1"/>
    <col min="12817" max="12817" width="8.88671875" style="85" bestFit="1" customWidth="1"/>
    <col min="12818" max="12818" width="7.88671875" style="85" bestFit="1" customWidth="1"/>
    <col min="12819" max="12819" width="7.5546875" style="85" bestFit="1" customWidth="1"/>
    <col min="12820" max="12823" width="7.33203125" style="85" customWidth="1"/>
    <col min="12824" max="13057" width="9.109375" style="85"/>
    <col min="13058" max="13058" width="3.33203125" style="85" bestFit="1" customWidth="1"/>
    <col min="13059" max="13059" width="2.88671875" style="85" customWidth="1"/>
    <col min="13060" max="13060" width="7" style="85" bestFit="1" customWidth="1"/>
    <col min="13061" max="13061" width="28.88671875" style="85" customWidth="1"/>
    <col min="13062" max="13062" width="23" style="85" customWidth="1"/>
    <col min="13063" max="13063" width="6.88671875" style="85" bestFit="1" customWidth="1"/>
    <col min="13064" max="13069" width="5.109375" style="85" customWidth="1"/>
    <col min="13070" max="13070" width="1.5546875" style="85" customWidth="1"/>
    <col min="13071" max="13071" width="5" style="85" customWidth="1"/>
    <col min="13072" max="13072" width="5.88671875" style="85" bestFit="1" customWidth="1"/>
    <col min="13073" max="13073" width="8.88671875" style="85" bestFit="1" customWidth="1"/>
    <col min="13074" max="13074" width="7.88671875" style="85" bestFit="1" customWidth="1"/>
    <col min="13075" max="13075" width="7.5546875" style="85" bestFit="1" customWidth="1"/>
    <col min="13076" max="13079" width="7.33203125" style="85" customWidth="1"/>
    <col min="13080" max="13313" width="9.109375" style="85"/>
    <col min="13314" max="13314" width="3.33203125" style="85" bestFit="1" customWidth="1"/>
    <col min="13315" max="13315" width="2.88671875" style="85" customWidth="1"/>
    <col min="13316" max="13316" width="7" style="85" bestFit="1" customWidth="1"/>
    <col min="13317" max="13317" width="28.88671875" style="85" customWidth="1"/>
    <col min="13318" max="13318" width="23" style="85" customWidth="1"/>
    <col min="13319" max="13319" width="6.88671875" style="85" bestFit="1" customWidth="1"/>
    <col min="13320" max="13325" width="5.109375" style="85" customWidth="1"/>
    <col min="13326" max="13326" width="1.5546875" style="85" customWidth="1"/>
    <col min="13327" max="13327" width="5" style="85" customWidth="1"/>
    <col min="13328" max="13328" width="5.88671875" style="85" bestFit="1" customWidth="1"/>
    <col min="13329" max="13329" width="8.88671875" style="85" bestFit="1" customWidth="1"/>
    <col min="13330" max="13330" width="7.88671875" style="85" bestFit="1" customWidth="1"/>
    <col min="13331" max="13331" width="7.5546875" style="85" bestFit="1" customWidth="1"/>
    <col min="13332" max="13335" width="7.33203125" style="85" customWidth="1"/>
    <col min="13336" max="13569" width="9.109375" style="85"/>
    <col min="13570" max="13570" width="3.33203125" style="85" bestFit="1" customWidth="1"/>
    <col min="13571" max="13571" width="2.88671875" style="85" customWidth="1"/>
    <col min="13572" max="13572" width="7" style="85" bestFit="1" customWidth="1"/>
    <col min="13573" max="13573" width="28.88671875" style="85" customWidth="1"/>
    <col min="13574" max="13574" width="23" style="85" customWidth="1"/>
    <col min="13575" max="13575" width="6.88671875" style="85" bestFit="1" customWidth="1"/>
    <col min="13576" max="13581" width="5.109375" style="85" customWidth="1"/>
    <col min="13582" max="13582" width="1.5546875" style="85" customWidth="1"/>
    <col min="13583" max="13583" width="5" style="85" customWidth="1"/>
    <col min="13584" max="13584" width="5.88671875" style="85" bestFit="1" customWidth="1"/>
    <col min="13585" max="13585" width="8.88671875" style="85" bestFit="1" customWidth="1"/>
    <col min="13586" max="13586" width="7.88671875" style="85" bestFit="1" customWidth="1"/>
    <col min="13587" max="13587" width="7.5546875" style="85" bestFit="1" customWidth="1"/>
    <col min="13588" max="13591" width="7.33203125" style="85" customWidth="1"/>
    <col min="13592" max="13825" width="9.109375" style="85"/>
    <col min="13826" max="13826" width="3.33203125" style="85" bestFit="1" customWidth="1"/>
    <col min="13827" max="13827" width="2.88671875" style="85" customWidth="1"/>
    <col min="13828" max="13828" width="7" style="85" bestFit="1" customWidth="1"/>
    <col min="13829" max="13829" width="28.88671875" style="85" customWidth="1"/>
    <col min="13830" max="13830" width="23" style="85" customWidth="1"/>
    <col min="13831" max="13831" width="6.88671875" style="85" bestFit="1" customWidth="1"/>
    <col min="13832" max="13837" width="5.109375" style="85" customWidth="1"/>
    <col min="13838" max="13838" width="1.5546875" style="85" customWidth="1"/>
    <col min="13839" max="13839" width="5" style="85" customWidth="1"/>
    <col min="13840" max="13840" width="5.88671875" style="85" bestFit="1" customWidth="1"/>
    <col min="13841" max="13841" width="8.88671875" style="85" bestFit="1" customWidth="1"/>
    <col min="13842" max="13842" width="7.88671875" style="85" bestFit="1" customWidth="1"/>
    <col min="13843" max="13843" width="7.5546875" style="85" bestFit="1" customWidth="1"/>
    <col min="13844" max="13847" width="7.33203125" style="85" customWidth="1"/>
    <col min="13848" max="14081" width="9.109375" style="85"/>
    <col min="14082" max="14082" width="3.33203125" style="85" bestFit="1" customWidth="1"/>
    <col min="14083" max="14083" width="2.88671875" style="85" customWidth="1"/>
    <col min="14084" max="14084" width="7" style="85" bestFit="1" customWidth="1"/>
    <col min="14085" max="14085" width="28.88671875" style="85" customWidth="1"/>
    <col min="14086" max="14086" width="23" style="85" customWidth="1"/>
    <col min="14087" max="14087" width="6.88671875" style="85" bestFit="1" customWidth="1"/>
    <col min="14088" max="14093" width="5.109375" style="85" customWidth="1"/>
    <col min="14094" max="14094" width="1.5546875" style="85" customWidth="1"/>
    <col min="14095" max="14095" width="5" style="85" customWidth="1"/>
    <col min="14096" max="14096" width="5.88671875" style="85" bestFit="1" customWidth="1"/>
    <col min="14097" max="14097" width="8.88671875" style="85" bestFit="1" customWidth="1"/>
    <col min="14098" max="14098" width="7.88671875" style="85" bestFit="1" customWidth="1"/>
    <col min="14099" max="14099" width="7.5546875" style="85" bestFit="1" customWidth="1"/>
    <col min="14100" max="14103" width="7.33203125" style="85" customWidth="1"/>
    <col min="14104" max="14337" width="9.109375" style="85"/>
    <col min="14338" max="14338" width="3.33203125" style="85" bestFit="1" customWidth="1"/>
    <col min="14339" max="14339" width="2.88671875" style="85" customWidth="1"/>
    <col min="14340" max="14340" width="7" style="85" bestFit="1" customWidth="1"/>
    <col min="14341" max="14341" width="28.88671875" style="85" customWidth="1"/>
    <col min="14342" max="14342" width="23" style="85" customWidth="1"/>
    <col min="14343" max="14343" width="6.88671875" style="85" bestFit="1" customWidth="1"/>
    <col min="14344" max="14349" width="5.109375" style="85" customWidth="1"/>
    <col min="14350" max="14350" width="1.5546875" style="85" customWidth="1"/>
    <col min="14351" max="14351" width="5" style="85" customWidth="1"/>
    <col min="14352" max="14352" width="5.88671875" style="85" bestFit="1" customWidth="1"/>
    <col min="14353" max="14353" width="8.88671875" style="85" bestFit="1" customWidth="1"/>
    <col min="14354" max="14354" width="7.88671875" style="85" bestFit="1" customWidth="1"/>
    <col min="14355" max="14355" width="7.5546875" style="85" bestFit="1" customWidth="1"/>
    <col min="14356" max="14359" width="7.33203125" style="85" customWidth="1"/>
    <col min="14360" max="14593" width="9.109375" style="85"/>
    <col min="14594" max="14594" width="3.33203125" style="85" bestFit="1" customWidth="1"/>
    <col min="14595" max="14595" width="2.88671875" style="85" customWidth="1"/>
    <col min="14596" max="14596" width="7" style="85" bestFit="1" customWidth="1"/>
    <col min="14597" max="14597" width="28.88671875" style="85" customWidth="1"/>
    <col min="14598" max="14598" width="23" style="85" customWidth="1"/>
    <col min="14599" max="14599" width="6.88671875" style="85" bestFit="1" customWidth="1"/>
    <col min="14600" max="14605" width="5.109375" style="85" customWidth="1"/>
    <col min="14606" max="14606" width="1.5546875" style="85" customWidth="1"/>
    <col min="14607" max="14607" width="5" style="85" customWidth="1"/>
    <col min="14608" max="14608" width="5.88671875" style="85" bestFit="1" customWidth="1"/>
    <col min="14609" max="14609" width="8.88671875" style="85" bestFit="1" customWidth="1"/>
    <col min="14610" max="14610" width="7.88671875" style="85" bestFit="1" customWidth="1"/>
    <col min="14611" max="14611" width="7.5546875" style="85" bestFit="1" customWidth="1"/>
    <col min="14612" max="14615" width="7.33203125" style="85" customWidth="1"/>
    <col min="14616" max="14849" width="9.109375" style="85"/>
    <col min="14850" max="14850" width="3.33203125" style="85" bestFit="1" customWidth="1"/>
    <col min="14851" max="14851" width="2.88671875" style="85" customWidth="1"/>
    <col min="14852" max="14852" width="7" style="85" bestFit="1" customWidth="1"/>
    <col min="14853" max="14853" width="28.88671875" style="85" customWidth="1"/>
    <col min="14854" max="14854" width="23" style="85" customWidth="1"/>
    <col min="14855" max="14855" width="6.88671875" style="85" bestFit="1" customWidth="1"/>
    <col min="14856" max="14861" width="5.109375" style="85" customWidth="1"/>
    <col min="14862" max="14862" width="1.5546875" style="85" customWidth="1"/>
    <col min="14863" max="14863" width="5" style="85" customWidth="1"/>
    <col min="14864" max="14864" width="5.88671875" style="85" bestFit="1" customWidth="1"/>
    <col min="14865" max="14865" width="8.88671875" style="85" bestFit="1" customWidth="1"/>
    <col min="14866" max="14866" width="7.88671875" style="85" bestFit="1" customWidth="1"/>
    <col min="14867" max="14867" width="7.5546875" style="85" bestFit="1" customWidth="1"/>
    <col min="14868" max="14871" width="7.33203125" style="85" customWidth="1"/>
    <col min="14872" max="15105" width="9.109375" style="85"/>
    <col min="15106" max="15106" width="3.33203125" style="85" bestFit="1" customWidth="1"/>
    <col min="15107" max="15107" width="2.88671875" style="85" customWidth="1"/>
    <col min="15108" max="15108" width="7" style="85" bestFit="1" customWidth="1"/>
    <col min="15109" max="15109" width="28.88671875" style="85" customWidth="1"/>
    <col min="15110" max="15110" width="23" style="85" customWidth="1"/>
    <col min="15111" max="15111" width="6.88671875" style="85" bestFit="1" customWidth="1"/>
    <col min="15112" max="15117" width="5.109375" style="85" customWidth="1"/>
    <col min="15118" max="15118" width="1.5546875" style="85" customWidth="1"/>
    <col min="15119" max="15119" width="5" style="85" customWidth="1"/>
    <col min="15120" max="15120" width="5.88671875" style="85" bestFit="1" customWidth="1"/>
    <col min="15121" max="15121" width="8.88671875" style="85" bestFit="1" customWidth="1"/>
    <col min="15122" max="15122" width="7.88671875" style="85" bestFit="1" customWidth="1"/>
    <col min="15123" max="15123" width="7.5546875" style="85" bestFit="1" customWidth="1"/>
    <col min="15124" max="15127" width="7.33203125" style="85" customWidth="1"/>
    <col min="15128" max="15361" width="9.109375" style="85"/>
    <col min="15362" max="15362" width="3.33203125" style="85" bestFit="1" customWidth="1"/>
    <col min="15363" max="15363" width="2.88671875" style="85" customWidth="1"/>
    <col min="15364" max="15364" width="7" style="85" bestFit="1" customWidth="1"/>
    <col min="15365" max="15365" width="28.88671875" style="85" customWidth="1"/>
    <col min="15366" max="15366" width="23" style="85" customWidth="1"/>
    <col min="15367" max="15367" width="6.88671875" style="85" bestFit="1" customWidth="1"/>
    <col min="15368" max="15373" width="5.109375" style="85" customWidth="1"/>
    <col min="15374" max="15374" width="1.5546875" style="85" customWidth="1"/>
    <col min="15375" max="15375" width="5" style="85" customWidth="1"/>
    <col min="15376" max="15376" width="5.88671875" style="85" bestFit="1" customWidth="1"/>
    <col min="15377" max="15377" width="8.88671875" style="85" bestFit="1" customWidth="1"/>
    <col min="15378" max="15378" width="7.88671875" style="85" bestFit="1" customWidth="1"/>
    <col min="15379" max="15379" width="7.5546875" style="85" bestFit="1" customWidth="1"/>
    <col min="15380" max="15383" width="7.33203125" style="85" customWidth="1"/>
    <col min="15384" max="15617" width="9.109375" style="85"/>
    <col min="15618" max="15618" width="3.33203125" style="85" bestFit="1" customWidth="1"/>
    <col min="15619" max="15619" width="2.88671875" style="85" customWidth="1"/>
    <col min="15620" max="15620" width="7" style="85" bestFit="1" customWidth="1"/>
    <col min="15621" max="15621" width="28.88671875" style="85" customWidth="1"/>
    <col min="15622" max="15622" width="23" style="85" customWidth="1"/>
    <col min="15623" max="15623" width="6.88671875" style="85" bestFit="1" customWidth="1"/>
    <col min="15624" max="15629" width="5.109375" style="85" customWidth="1"/>
    <col min="15630" max="15630" width="1.5546875" style="85" customWidth="1"/>
    <col min="15631" max="15631" width="5" style="85" customWidth="1"/>
    <col min="15632" max="15632" width="5.88671875" style="85" bestFit="1" customWidth="1"/>
    <col min="15633" max="15633" width="8.88671875" style="85" bestFit="1" customWidth="1"/>
    <col min="15634" max="15634" width="7.88671875" style="85" bestFit="1" customWidth="1"/>
    <col min="15635" max="15635" width="7.5546875" style="85" bestFit="1" customWidth="1"/>
    <col min="15636" max="15639" width="7.33203125" style="85" customWidth="1"/>
    <col min="15640" max="15873" width="9.109375" style="85"/>
    <col min="15874" max="15874" width="3.33203125" style="85" bestFit="1" customWidth="1"/>
    <col min="15875" max="15875" width="2.88671875" style="85" customWidth="1"/>
    <col min="15876" max="15876" width="7" style="85" bestFit="1" customWidth="1"/>
    <col min="15877" max="15877" width="28.88671875" style="85" customWidth="1"/>
    <col min="15878" max="15878" width="23" style="85" customWidth="1"/>
    <col min="15879" max="15879" width="6.88671875" style="85" bestFit="1" customWidth="1"/>
    <col min="15880" max="15885" width="5.109375" style="85" customWidth="1"/>
    <col min="15886" max="15886" width="1.5546875" style="85" customWidth="1"/>
    <col min="15887" max="15887" width="5" style="85" customWidth="1"/>
    <col min="15888" max="15888" width="5.88671875" style="85" bestFit="1" customWidth="1"/>
    <col min="15889" max="15889" width="8.88671875" style="85" bestFit="1" customWidth="1"/>
    <col min="15890" max="15890" width="7.88671875" style="85" bestFit="1" customWidth="1"/>
    <col min="15891" max="15891" width="7.5546875" style="85" bestFit="1" customWidth="1"/>
    <col min="15892" max="15895" width="7.33203125" style="85" customWidth="1"/>
    <col min="15896" max="16129" width="9.109375" style="85"/>
    <col min="16130" max="16130" width="3.33203125" style="85" bestFit="1" customWidth="1"/>
    <col min="16131" max="16131" width="2.88671875" style="85" customWidth="1"/>
    <col min="16132" max="16132" width="7" style="85" bestFit="1" customWidth="1"/>
    <col min="16133" max="16133" width="28.88671875" style="85" customWidth="1"/>
    <col min="16134" max="16134" width="23" style="85" customWidth="1"/>
    <col min="16135" max="16135" width="6.88671875" style="85" bestFit="1" customWidth="1"/>
    <col min="16136" max="16141" width="5.109375" style="85" customWidth="1"/>
    <col min="16142" max="16142" width="1.5546875" style="85" customWidth="1"/>
    <col min="16143" max="16143" width="5" style="85" customWidth="1"/>
    <col min="16144" max="16144" width="5.88671875" style="85" bestFit="1" customWidth="1"/>
    <col min="16145" max="16145" width="8.88671875" style="85" bestFit="1" customWidth="1"/>
    <col min="16146" max="16146" width="7.88671875" style="85" bestFit="1" customWidth="1"/>
    <col min="16147" max="16147" width="7.5546875" style="85" bestFit="1" customWidth="1"/>
    <col min="16148" max="16151" width="7.33203125" style="85" customWidth="1"/>
    <col min="16152" max="16384" width="9.109375" style="85"/>
  </cols>
  <sheetData>
    <row r="1" spans="1:21" ht="23.4" customHeight="1" thickTop="1" x14ac:dyDescent="0.3">
      <c r="A1" s="82" t="s">
        <v>0</v>
      </c>
      <c r="B1" s="83" t="s">
        <v>1</v>
      </c>
      <c r="C1" s="84"/>
      <c r="D1" s="84"/>
      <c r="E1" s="84"/>
      <c r="I1" s="85" t="s">
        <v>73</v>
      </c>
      <c r="R1" s="860"/>
      <c r="S1" s="861"/>
      <c r="T1" s="772" t="s">
        <v>3</v>
      </c>
      <c r="U1" s="600"/>
    </row>
    <row r="2" spans="1:21" ht="13.8" customHeight="1" x14ac:dyDescent="0.25">
      <c r="A2" s="82"/>
      <c r="B2" s="878" t="s">
        <v>81</v>
      </c>
      <c r="C2" s="84"/>
      <c r="D2" s="84"/>
      <c r="E2" s="84"/>
      <c r="R2" s="862"/>
      <c r="S2" s="863"/>
      <c r="T2" s="773"/>
      <c r="U2" s="602"/>
    </row>
    <row r="3" spans="1:21" ht="13.5" customHeight="1" x14ac:dyDescent="0.25">
      <c r="B3" s="878" t="s">
        <v>82</v>
      </c>
      <c r="C3" s="83"/>
      <c r="G3" s="83"/>
      <c r="K3" s="83"/>
      <c r="R3" s="862"/>
      <c r="S3" s="863"/>
      <c r="T3" s="774" t="s">
        <v>4</v>
      </c>
      <c r="U3" s="605"/>
    </row>
    <row r="4" spans="1:21" ht="12.75" customHeight="1" thickBot="1" x14ac:dyDescent="0.3">
      <c r="B4" s="878" t="s">
        <v>83</v>
      </c>
      <c r="C4" s="83"/>
      <c r="R4" s="864"/>
      <c r="S4" s="865"/>
      <c r="T4" s="775"/>
      <c r="U4" s="606"/>
    </row>
    <row r="5" spans="1:21" ht="15.6" customHeight="1" thickTop="1" thickBot="1" x14ac:dyDescent="0.35">
      <c r="B5" s="258" t="s">
        <v>5</v>
      </c>
      <c r="C5" s="259" t="s">
        <v>6</v>
      </c>
      <c r="D5" s="243" t="s">
        <v>7</v>
      </c>
      <c r="E5" s="260" t="s">
        <v>8</v>
      </c>
      <c r="F5" s="261" t="s">
        <v>9</v>
      </c>
      <c r="G5" s="170">
        <v>1</v>
      </c>
      <c r="H5" s="170">
        <v>2</v>
      </c>
      <c r="I5" s="170">
        <v>3</v>
      </c>
      <c r="J5" s="170">
        <v>4</v>
      </c>
      <c r="K5" s="170">
        <v>5</v>
      </c>
      <c r="L5" s="113">
        <v>6</v>
      </c>
      <c r="M5" s="269" t="s">
        <v>10</v>
      </c>
      <c r="N5" s="244" t="s">
        <v>11</v>
      </c>
      <c r="O5" s="244" t="s">
        <v>12</v>
      </c>
      <c r="P5" s="571" t="s">
        <v>13</v>
      </c>
      <c r="Q5" s="572"/>
    </row>
    <row r="6" spans="1:21" ht="14.4" customHeight="1" x14ac:dyDescent="0.3">
      <c r="B6" s="769">
        <v>1</v>
      </c>
      <c r="C6" s="262"/>
      <c r="D6" s="128" t="str">
        <f>IF(C6=0," ",VLOOKUP(C6,[1]Inschr!B$1:K$65536,3,FALSE))</f>
        <v xml:space="preserve"> </v>
      </c>
      <c r="E6" s="244" t="str">
        <f>IF(C6=0," ",VLOOKUP(C6,[1]Inschr!B$1:K$65536,4,FALSE))</f>
        <v xml:space="preserve"> </v>
      </c>
      <c r="F6" s="263">
        <f>M6+1</f>
        <v>1</v>
      </c>
      <c r="G6" s="855"/>
      <c r="H6" s="728">
        <f>IF(Q22&gt;R22,1,0)</f>
        <v>0</v>
      </c>
      <c r="I6" s="728">
        <f>IF(Q26&gt;R26,1,0)</f>
        <v>0</v>
      </c>
      <c r="J6" s="728">
        <f>IF(Q31&gt;R31,1,0)</f>
        <v>0</v>
      </c>
      <c r="K6" s="728">
        <f>IF(Q33&gt;R33,1,0)</f>
        <v>0</v>
      </c>
      <c r="L6" s="547">
        <f>IF(Q25&gt;R25,1,0)</f>
        <v>0</v>
      </c>
      <c r="M6" s="730">
        <f>SUM(G6:L6)</f>
        <v>0</v>
      </c>
      <c r="N6" s="607">
        <f>IF(M6=0,0,IF(2&lt;IF(M6=$M$6,1,0)+IF(M6=$M$8,1,0)+IF(M6=$M$10,1,0)+IF(M6=$M$12,1,0)+IF(M6=$M$14,1,0)+IF(M6=$M$16,1,0),Q22+Q25+Q26+Q31+Q33-R22-R25-R26-R31-R33,IF(2=IF(M6=$M$6,1,0)+IF(M6=$M$8,1,0)+IF(M6=$M$10,1,0)+IF(M6=$M$12,1,0)+IF(M6=$M$14,1,0)+IF(M6=$M$16,1,0),"-","_")))</f>
        <v>0</v>
      </c>
      <c r="O6" s="507">
        <f>IF(OR(N6=0,N6="-",N6="_"),N6,IF(2&lt;IF(N6=$N$6,1,0)+IF(N6=$N$8,1,0)+IF(N6=$N$10,1,0)+IF(N6=$N$12,1,0)+IF(N6=$N$14,1,0)+IF(N6=$N$16,1,0),K22+M22+O22+K25+M25+O25+K26+M26+O26+K31+M31+O31+K33+M33+O33-L22-N22-P22-L25-N25-P25-L26-N26-P26-L31-N31-P31-L33-N33-P33,IF(2=IF(N6=$N$6,1,0)+IF(N6=$N$8,1,0)+IF(N6=$N$10,1,0)+IF(N6=$N$12,1,0)+IF(N6=$N$14,1,0)+IF(N6=$N$16,1,0),"-","_")))</f>
        <v>0</v>
      </c>
      <c r="P6" s="715">
        <f>IF(M6=0,0,IF(N6="-",IF(M6=M8,IF(Q22&lt;R22,"Verliezer","Winnaar"),IF(M6=M10,IF(Q26&lt;R26,"Verliezer","Winnaar"),IF(M6=M12,IF(Q31&lt;R31,"Verliezer","Winnaar"),IF(M6=M14,IF(Q33&lt;R33,"Verliezer","Winnaar"),IF(M6=M16,IF(Q25&lt;R25,"Verliezer","Winnaar")))))),IF(O6="-",IF(N6=N8,IF(Q22&lt;R22,"Verliezer","Winnaar"),IF(N6=N10,IF(Q26&lt;R26,"Verliezer","Winnaar"),IF(N6=N12,IF(Q31&lt;R31,"Verliezer","Winnaar"),IF(N6=N14,IF(Q33&lt;R33,"Verliezer","Winnaar"),IF(N6=N16,IF(Q25&lt;R25,"Verliezer","Winnaar")))))),"_")))</f>
        <v>0</v>
      </c>
      <c r="Q6" s="716"/>
    </row>
    <row r="7" spans="1:21" ht="15" customHeight="1" thickBot="1" x14ac:dyDescent="0.35">
      <c r="B7" s="770"/>
      <c r="C7" s="264"/>
      <c r="D7" s="243" t="str">
        <f>IF(C7=0," ",VLOOKUP(C7,[1]Inschr!B$1:K$65536,3,FALSE))</f>
        <v xml:space="preserve"> </v>
      </c>
      <c r="E7" s="260" t="str">
        <f>IF(C7=0," ",VLOOKUP(C7,[1]Inschr!B$1:K$65536,4,FALSE))</f>
        <v xml:space="preserve"> </v>
      </c>
      <c r="F7" s="265">
        <f>M6+1</f>
        <v>1</v>
      </c>
      <c r="G7" s="856"/>
      <c r="H7" s="728"/>
      <c r="I7" s="728"/>
      <c r="J7" s="728"/>
      <c r="K7" s="728"/>
      <c r="L7" s="547"/>
      <c r="M7" s="730"/>
      <c r="N7" s="608"/>
      <c r="O7" s="507"/>
      <c r="P7" s="715"/>
      <c r="Q7" s="716"/>
    </row>
    <row r="8" spans="1:21" ht="14.4" customHeight="1" x14ac:dyDescent="0.3">
      <c r="B8" s="769">
        <v>2</v>
      </c>
      <c r="C8" s="262"/>
      <c r="D8" s="128" t="str">
        <f>IF(C8=0," ",VLOOKUP(C8,[1]Inschr!B$1:K$65536,3,FALSE))</f>
        <v xml:space="preserve"> </v>
      </c>
      <c r="E8" s="245" t="str">
        <f>IF(C8=0," ",VLOOKUP(C8,[1]Inschr!B$1:K$65536,4,FALSE))</f>
        <v xml:space="preserve"> </v>
      </c>
      <c r="F8" s="263">
        <f>M8+1</f>
        <v>1</v>
      </c>
      <c r="G8" s="771">
        <f>IF(Q22&lt;R22,1,0)</f>
        <v>0</v>
      </c>
      <c r="H8" s="734"/>
      <c r="I8" s="728">
        <f>IF(Q32&gt;R32,1,0)</f>
        <v>0</v>
      </c>
      <c r="J8" s="728">
        <f>IF(Q27&gt;R27,1,0)</f>
        <v>0</v>
      </c>
      <c r="K8" s="728">
        <f>IF(Q24&gt;R24,1,0)</f>
        <v>0</v>
      </c>
      <c r="L8" s="547">
        <f>IF(Q29&gt;R29,1,0)</f>
        <v>0</v>
      </c>
      <c r="M8" s="730">
        <f>SUM(G8:L8)</f>
        <v>0</v>
      </c>
      <c r="N8" s="607">
        <f>IF(M8=0,0,IF(2&lt;IF(M8=$M$6,1,0)+IF(M8=$M$8,1,0)+IF(M8=$M$10,1,0)+IF(M8=$M$12,1,0)+IF(M8=$M$14,1,0)+IF(M8=$M$16,1,0),R22+Q24+Q27+Q29+Q32-Q22-R24-R27-R29-R32,IF(2=IF(M8=$M$6,1,0)+IF(M8=$M$8,1,0)+IF(M8=$M$10,1,0)+IF(M8=$M$12,1,0)+IF(M8=$M$14,1,0)+IF(M8=$M$16,1,0),"-","_")))</f>
        <v>0</v>
      </c>
      <c r="O8" s="507">
        <f>IF(OR(N8=0,N8="-",N8="_"),N8,IF(2&lt;IF(N8=$N$6,1,0)+IF(N8=$N$8,1,0)+IF(N8=$N$10,1,0)+IF(N8=$N$12,1,0)+IF(N8=$N$14,1,0)+IF(N8=$N$16,1,0),L22+N22+P22+K24+M24+O24+K27+M27+O27+K29+M29+O29+K32+M32+O32-K22-M22-O22-L24-N24-P24-L27-N27-P27-L29-N29-P29-L32-N32-P32,IF(2=IF(N8=$N$6,1,0)+IF(N8=$N$8,1,0)+IF(N8=$N$10,1,0)+IF(N8=$N$12,1,0)+IF(N8=$N$14,1,0)+IF(N8=$N$16,1,0),"-","_")))</f>
        <v>0</v>
      </c>
      <c r="P8" s="715">
        <f>IF(M8=0,0,IF(N8="-",IF(M8=M6,IF(R22&lt;Q22,"Verliezer","Winnaar"),IF(M8=M10,IF(Q32&lt;R32,"Verliezer","Winnaar"),IF(M8=M12,IF(Q27&lt;R27,"Verliezer","Winnaar"),IF(M8=M14,IF(Q24&lt;R24,"Verliezer","Winnaar"),IF(M8=M16,IF(Q29&lt;R29,"Verliezer","Winnaar")))))),IF(O8="-",IF(N8=N6,IF(R22&lt;Q22,"Verliezer","Winnaar"),IF(N8=N10,IF(Q32&lt;R32,"Verliezer","Winnaar"),IF(N8=N12,IF(Q27&lt;R27,"Verliezer","Winnaar"),IF(N8=N14,IF(Q24&lt;R24,"Verliezer","Winnaar"),IF(N8=N16,IF(Q29&lt;R29,"Verliezer","Winnaar")))))),"_")))</f>
        <v>0</v>
      </c>
      <c r="Q8" s="716"/>
    </row>
    <row r="9" spans="1:21" ht="15" customHeight="1" thickBot="1" x14ac:dyDescent="0.35">
      <c r="B9" s="770"/>
      <c r="C9" s="264"/>
      <c r="D9" s="243" t="str">
        <f>IF(C9=0," ",VLOOKUP(C9,[1]Inschr!B$1:K$65536,3,FALSE))</f>
        <v xml:space="preserve"> </v>
      </c>
      <c r="E9" s="260" t="str">
        <f>IF(C9=0," ",VLOOKUP(C9,[1]Inschr!B$1:K$65536,4,FALSE))</f>
        <v xml:space="preserve"> </v>
      </c>
      <c r="F9" s="265">
        <f>M8+1</f>
        <v>1</v>
      </c>
      <c r="G9" s="771"/>
      <c r="H9" s="734"/>
      <c r="I9" s="728"/>
      <c r="J9" s="728"/>
      <c r="K9" s="728"/>
      <c r="L9" s="547"/>
      <c r="M9" s="730"/>
      <c r="N9" s="608"/>
      <c r="O9" s="507"/>
      <c r="P9" s="715"/>
      <c r="Q9" s="716"/>
    </row>
    <row r="10" spans="1:21" ht="14.4" customHeight="1" x14ac:dyDescent="0.3">
      <c r="B10" s="769">
        <v>3</v>
      </c>
      <c r="C10" s="262"/>
      <c r="D10" s="128" t="str">
        <f>IF(C10=0," ",VLOOKUP(C10,[1]Inschr!B$1:K$65536,3,FALSE))</f>
        <v xml:space="preserve"> </v>
      </c>
      <c r="E10" s="245" t="str">
        <f>IF(C10=0," ",VLOOKUP(C10,[1]Inschr!B$1:K$65536,4,FALSE))</f>
        <v xml:space="preserve"> </v>
      </c>
      <c r="F10" s="263">
        <f>M10+1</f>
        <v>1</v>
      </c>
      <c r="G10" s="771">
        <f>IF(Q26&lt;R26,1,0)</f>
        <v>0</v>
      </c>
      <c r="H10" s="728">
        <f>IF(Q32&lt;R32,1,0)</f>
        <v>0</v>
      </c>
      <c r="I10" s="734"/>
      <c r="J10" s="728">
        <f>IF(Q23&gt;R23,1,0)</f>
        <v>0</v>
      </c>
      <c r="K10" s="728">
        <f>IF(Q30&gt;R30,1,0)</f>
        <v>0</v>
      </c>
      <c r="L10" s="547">
        <f>IF(Q20&gt;R20,1,0)</f>
        <v>0</v>
      </c>
      <c r="M10" s="730">
        <f>SUM(G10:L10)</f>
        <v>0</v>
      </c>
      <c r="N10" s="607">
        <f>IF(M10=0,0,IF(2&lt;IF(M10=$M$6,1,0)+IF(M10=$M$8,1,0)+IF(M10=$M$10,1,0)+IF(M10=$M$12,1,0)+IF(M10=$M$14,1,0)+IF(M10=$M$16,1,0),Q20+Q23+R26+Q30+R32-R20-R23-Q26-R30-Q32,IF(2=IF(M10=$M$6,1,0)+IF(M10=$M$8,1,0)+IF(M10=$M$10,1,0)+IF(M10=$M$12,1,0)+IF(M10=$M$14,1,0)+IF(M10=$M$16,1,0),"-","_")))</f>
        <v>0</v>
      </c>
      <c r="O10" s="507">
        <f>IF(OR(N10=0,N10="-",N10="_"),N10,IF(2&lt;IF(N10=$N$6,1,0)+IF(N10=$N$8,1,0)+IF(N10=$N$10,1,0)+IF(N10=$N$12,1,0)+IF(N10=$N$14,1,0)+IF(N10=$N$16,1,0),K20+M20+O20+K23+M23+O23+L26+N26+P26+K30+M30+O30+L32+N32+P32-L20-N20-P20-L23-N23-P23-K26-M26-O26-L30-N30-P30-K32-M32-O32,IF(2=IF(N10=$N$6,1,0)+IF(N10=$N$8,1,0)+IF(N10=$N$10,1,0)+IF(N10=$N$12,1,0)+IF(N10=$N$14,1,0)+IF(N10=$N$16,1,0),"-","_")))</f>
        <v>0</v>
      </c>
      <c r="P10" s="715">
        <f>IF(M10=0,0,IF(N10="-",IF(M10=M6,IF(R26&lt;Q26,"Verliezer","Winnaar"),IF(M10=M8,IF(R32&lt;Q32,"Verliezer","Winnaar"),IF(M10=M12,IF(Q23&lt;R23,"Verliezer","Winnaar"),IF(M10=M14,IF(Q30&lt;R30,"Verliezer","Winnaar"),IF(M10=M16,IF(Q20&lt;R20,"Verliezer","Winnaar")))))),IF(O10="-",IF(N10=N6,IF(R26&lt;Q26,"Verliezer","Winnaar"),IF(N10=N8,IF(R32&lt;Q32,"Verliezer","Winnaar"),IF(N10=N12,IF(Q23&lt;R23,"Verliezer","Winnaar"),IF(N10=N14,IF(Q30&lt;R30,"Verliezer","Winnaar"),IF(N10=N16,IF(Q20&lt;R20,"Verliezer","Winnaar")))))),"_")))</f>
        <v>0</v>
      </c>
      <c r="Q10" s="716"/>
    </row>
    <row r="11" spans="1:21" ht="15" customHeight="1" thickBot="1" x14ac:dyDescent="0.35">
      <c r="B11" s="770"/>
      <c r="C11" s="264"/>
      <c r="D11" s="243" t="str">
        <f>IF(C11=0," ",VLOOKUP(C11,[1]Inschr!B$1:K$65536,3,FALSE))</f>
        <v xml:space="preserve"> </v>
      </c>
      <c r="E11" s="260" t="str">
        <f>IF(C11=0," ",VLOOKUP(C11,[1]Inschr!B$1:K$65536,4,FALSE))</f>
        <v xml:space="preserve"> </v>
      </c>
      <c r="F11" s="265">
        <f>M10+1</f>
        <v>1</v>
      </c>
      <c r="G11" s="771"/>
      <c r="H11" s="728"/>
      <c r="I11" s="734"/>
      <c r="J11" s="728"/>
      <c r="K11" s="728"/>
      <c r="L11" s="547"/>
      <c r="M11" s="730"/>
      <c r="N11" s="608"/>
      <c r="O11" s="507"/>
      <c r="P11" s="715"/>
      <c r="Q11" s="716"/>
    </row>
    <row r="12" spans="1:21" ht="14.4" customHeight="1" x14ac:dyDescent="0.3">
      <c r="B12" s="769">
        <v>4</v>
      </c>
      <c r="C12" s="262"/>
      <c r="D12" s="128" t="str">
        <f>IF(C12=0," ",VLOOKUP(C12,[1]Inschr!B$1:K$65536,3,FALSE))</f>
        <v xml:space="preserve"> </v>
      </c>
      <c r="E12" s="245" t="str">
        <f>IF(C12=0," ",VLOOKUP(C12,[1]Inschr!B$1:K$65536,4,FALSE))</f>
        <v xml:space="preserve"> </v>
      </c>
      <c r="F12" s="263">
        <f>M12+1</f>
        <v>1</v>
      </c>
      <c r="G12" s="771">
        <f>IF(Q31&lt;R31,1,0)</f>
        <v>0</v>
      </c>
      <c r="H12" s="728">
        <f>IF(Q27&lt;R27,1,0)</f>
        <v>0</v>
      </c>
      <c r="I12" s="728">
        <f>IF(Q23&lt;R23,1,0)</f>
        <v>0</v>
      </c>
      <c r="J12" s="734"/>
      <c r="K12" s="728">
        <f>IF(Q21&gt;R21,1,0)</f>
        <v>0</v>
      </c>
      <c r="L12" s="547">
        <f>IF(Q34&gt;R34,1,0)</f>
        <v>0</v>
      </c>
      <c r="M12" s="730">
        <f>SUM(G12:L12)</f>
        <v>0</v>
      </c>
      <c r="N12" s="607">
        <f>IF(M12=0,0,IF(2&lt;IF(M12=$M$6,1,0)+IF(M12=$M$8,1,0)+IF(M12=$M$10,1,0)+IF(M12=$M$12,1,0)+IF(M12=$M$14,1,0)+IF(M12=$M$16,1,0),Q21+R23+R27+R31+Q34-R21-Q23-Q27-Q31-R34,IF(2=IF(M12=$M$6,1,0)+IF(M12=$M$8,1,0)+IF(M12=$M$10,1,0)+IF(M12=$M$12,1,0)+IF(M12=$M$14,1,0)+IF(M12=$M$16,1,0),"-","_")))</f>
        <v>0</v>
      </c>
      <c r="O12" s="507">
        <f>IF(OR(N12=0,N12="-",N12="_"),N12,IF(2&lt;IF(N12=$N$6,1,0)+IF(N12=$N$8,1,0)+IF(N12=$N$10,1,0)+IF(N12=$N$12,1,0)+IF(N12=$N$14,1,0)+IF(N12=$N$16,1,0),K21+M21+O21+L23+N23+P23+L27+N27+P27+L31+N31+P31+K34+M34+O34-L21-N21-P21-K23-M23-O23-K27-M27-O27-K31-M31-O31-L34-N34-P34,IF(2=IF(N12=$N$6,1,0)+IF(N12=$N$8,1,0)+IF(N12=$N$10,1,0)+IF(N12=$N$12,1,0)+IF(N12=$N$14,1,0)+IF(N12=$N$16,1,0),"-","_")))</f>
        <v>0</v>
      </c>
      <c r="P12" s="715">
        <f>IF(M12=0,0,IF(N12="-",IF(M12=M6,IF(R31&lt;Q31,"Verliezer","Winnaar"),IF(M12=M8,IF(R27&lt;Q27,"Verliezer","Winnaar"),IF(M12=M10,IF(R23&lt;Q23,"Verliezer","Winnaar"),IF(M12=M14,IF(Q21&lt;R21,"Verliezer","Winnaar"),IF(M12=M16,IF(Q34&lt;R34,"Verliezer","Winnaar")))))),IF(O12="-",IF(N12=N6,IF(R31&lt;Q31,"Verliezer","Winnaar"),IF(N12=N8,IF(R27&lt;Q27,"Verliezer","Winnaar"),IF(N12=N10,IF(R23&lt;Q23,"Verliezer","Winnaar"),IF(N12=N14,IF(Q21&lt;R21,"Verliezer","Winnaar"),IF(N12=N16,IF(Q34&lt;R34,"Verliezer","Winnaar")))))),"_")))</f>
        <v>0</v>
      </c>
      <c r="Q12" s="716"/>
    </row>
    <row r="13" spans="1:21" ht="15" customHeight="1" thickBot="1" x14ac:dyDescent="0.35">
      <c r="B13" s="770"/>
      <c r="C13" s="264"/>
      <c r="D13" s="243" t="str">
        <f>IF(C13=0," ",VLOOKUP(C13,[1]Inschr!B$1:K$65536,3,FALSE))</f>
        <v xml:space="preserve"> </v>
      </c>
      <c r="E13" s="260" t="str">
        <f>IF(C13=0," ",VLOOKUP(C13,[1]Inschr!B$1:K$65536,4,FALSE))</f>
        <v xml:space="preserve"> </v>
      </c>
      <c r="F13" s="265">
        <f>M12+1</f>
        <v>1</v>
      </c>
      <c r="G13" s="771"/>
      <c r="H13" s="728"/>
      <c r="I13" s="728"/>
      <c r="J13" s="734"/>
      <c r="K13" s="728"/>
      <c r="L13" s="547"/>
      <c r="M13" s="730"/>
      <c r="N13" s="608"/>
      <c r="O13" s="507"/>
      <c r="P13" s="715"/>
      <c r="Q13" s="716"/>
    </row>
    <row r="14" spans="1:21" ht="14.4" customHeight="1" x14ac:dyDescent="0.3">
      <c r="B14" s="769">
        <v>5</v>
      </c>
      <c r="C14" s="262"/>
      <c r="D14" s="128" t="str">
        <f>IF(C14=0," ",VLOOKUP(C14,[1]Inschr!B$1:K$65536,3,FALSE))</f>
        <v xml:space="preserve"> </v>
      </c>
      <c r="E14" s="245" t="str">
        <f>IF(C14=0," ",VLOOKUP(C14,[1]Inschr!B$1:K$65536,4,FALSE))</f>
        <v xml:space="preserve"> </v>
      </c>
      <c r="F14" s="263">
        <f>M14+1</f>
        <v>1</v>
      </c>
      <c r="G14" s="771">
        <f>IF(Q33&lt;R33,1,0)</f>
        <v>0</v>
      </c>
      <c r="H14" s="728">
        <f>IF(Q24&lt;R24,1,0)</f>
        <v>0</v>
      </c>
      <c r="I14" s="728">
        <f>IF(Q30&lt;R30,1,0)</f>
        <v>0</v>
      </c>
      <c r="J14" s="728">
        <f>IF(Q21&lt;R21,1,0)</f>
        <v>0</v>
      </c>
      <c r="K14" s="734"/>
      <c r="L14" s="547">
        <f>IF(Q28&gt;R28,1,0)</f>
        <v>0</v>
      </c>
      <c r="M14" s="730">
        <f>SUM(G14:L14)</f>
        <v>0</v>
      </c>
      <c r="N14" s="607">
        <f>IF(M14=0,0,IF(2&lt;IF(M14=$M$6,1,0)+IF(M14=$M$8,1,0)+IF(M14=$M$10,1,0)+IF(M14=$M$12,1,0)+IF(M14=$M$14,1,0)+IF(M14=$M$16,1,0),R21+R24+Q28+R30+R33-Q21-Q24-R28-Q30-Q33,IF(2=IF(M14=$M$6,1,0)+IF(M14=$M$8,1,0)+IF(M14=$M$10,1,0)+IF(M14=$M$12,1,0)+IF(M14=$M$14,1,0)+IF(M14=$M$16,1,0),"-","_")))</f>
        <v>0</v>
      </c>
      <c r="O14" s="507">
        <f>IF(OR(N14=0,N14="-",N14="_"),N14,IF(2&lt;IF(N14=$N$6,1,0)+IF(N14=$N$8,1,0)+IF(N14=$N$10,1,0)+IF(N14=$N$12,1,0)+IF(N14=$N$14,1,0)+IF(N14=$N$16,1,0),L21+N21+P21+L24+N24+P24+K28+M28+O28+L30+N30+P30+L33+N33+P33-K21-M21-O21-K24-M24-O24-L28-N28-P28-K30-M30-O30-K33-M33-O33,IF(2=IF(N14=$N$6,1,0)+IF(N14=$N$8,1,0)+IF(N14=$N$10,1,0)+IF(N14=$N$12,1,0)+IF(N14=$N$14,1,0)+IF(N14=$N$16,1,0),"-","_")))</f>
        <v>0</v>
      </c>
      <c r="P14" s="715">
        <f>IF(M14=0,0,IF(N14="-",IF(M14=M6,IF(R33&lt;Q33,"Verliezer","Winnaar"),IF(M14=M8,IF(R24&lt;Q24,"Verliezer","Winnaar"),IF(M14=M10,IF(R30&lt;Q30,"Verliezer","Winnaar"),IF(M14=M12,IF(R21&lt;Q21,"Verliezer","Winnaar"),IF(M14=M16,IF(Q28&lt;R28,"Verliezer","Winnaar")))))),IF(O14="-",IF(N14=N6,IF(R33&lt;Q33,"Verliezer","Winnaar"),IF(N14=N8,IF(R24&lt;Q24,"Verliezer","Winnaar"),IF(N14=N10,IF(R30&lt;Q30,"Verliezer","Winnaar"),IF(N14=N12,IF(R21&lt;Q21,"Verliezer","Winnaar"),IF(N14=N16,IF(Q28&lt;R28,"Verliezer","Winnaar")))))),"_")))</f>
        <v>0</v>
      </c>
      <c r="Q14" s="716"/>
    </row>
    <row r="15" spans="1:21" ht="15" customHeight="1" thickBot="1" x14ac:dyDescent="0.35">
      <c r="B15" s="770"/>
      <c r="C15" s="264"/>
      <c r="D15" s="243" t="str">
        <f>IF(C15=0," ",VLOOKUP(C15,[1]Inschr!B$1:K$65536,3,FALSE))</f>
        <v xml:space="preserve"> </v>
      </c>
      <c r="E15" s="260" t="str">
        <f>IF(C15=0," ",VLOOKUP(C15,[1]Inschr!B$1:K$65536,4,FALSE))</f>
        <v xml:space="preserve"> </v>
      </c>
      <c r="F15" s="265">
        <f>M14+1</f>
        <v>1</v>
      </c>
      <c r="G15" s="771"/>
      <c r="H15" s="728"/>
      <c r="I15" s="728"/>
      <c r="J15" s="728"/>
      <c r="K15" s="734"/>
      <c r="L15" s="547"/>
      <c r="M15" s="730"/>
      <c r="N15" s="608"/>
      <c r="O15" s="507"/>
      <c r="P15" s="715"/>
      <c r="Q15" s="716"/>
    </row>
    <row r="16" spans="1:21" ht="14.4" customHeight="1" x14ac:dyDescent="0.3">
      <c r="B16" s="769">
        <v>6</v>
      </c>
      <c r="C16" s="262"/>
      <c r="D16" s="128" t="str">
        <f>IF(C16=0," ",VLOOKUP(C16,[1]Inschr!B$1:K$65536,3,FALSE))</f>
        <v xml:space="preserve"> </v>
      </c>
      <c r="E16" s="245" t="str">
        <f>IF(C16=0," ",VLOOKUP(C16,[1]Inschr!B$1:K$65536,4,FALSE))</f>
        <v xml:space="preserve"> </v>
      </c>
      <c r="F16" s="263">
        <f>M16+1</f>
        <v>1</v>
      </c>
      <c r="G16" s="771">
        <f>IF(Q25&lt;R25,1,0)</f>
        <v>0</v>
      </c>
      <c r="H16" s="728">
        <f>IF(Q29&lt;R29,1,0)</f>
        <v>0</v>
      </c>
      <c r="I16" s="728">
        <f>IF(Q20&lt;R20,1,0)</f>
        <v>0</v>
      </c>
      <c r="J16" s="728">
        <f>IF(Q34&lt;R34,1,0)</f>
        <v>0</v>
      </c>
      <c r="K16" s="728">
        <f>IF(Q28&lt;R28,1,0)</f>
        <v>0</v>
      </c>
      <c r="L16" s="729"/>
      <c r="M16" s="730">
        <f>SUM(G16:L16)</f>
        <v>0</v>
      </c>
      <c r="N16" s="607">
        <f>IF(M16=0,0,IF(2&lt;IF(M16=$M$6,1,0)+IF(M16=$M$8,1,0)+IF(M16=$M$10,1,0)+IF(M16=$M$12,1,0)+IF(M16=$M$14,1,0)+IF(M16=$M$16,1,0),R20+R25+R28+R29+R34-Q20-Q25-Q28-Q29-Q34,IF(2=IF(M16=$M$6,1,0)+IF(M16=$M$8,1,0)+IF(M16=$M$10,1,0)+IF(M16=$M$12,1,0)+IF(M16=$M$14,1,0)+IF(M16=$M$16,1,0),"-","_")))</f>
        <v>0</v>
      </c>
      <c r="O16" s="507">
        <f>IF(OR(N16=0,N16="-",N16="_"),N16,IF(2&lt;IF(N16=$N$6,1,0)+IF(N16=$N$8,1,0)+IF(N16=$N$10,1,0)+IF(N16=$N$12,1,0)+IF(N16=$N$14,1,0)+IF(N16=$N$16,1,0),L20+N20+P20+L25+N25+P25+L28+N28+P28+L29+N29+P29+L34+N34+P34-K20-M20-O20-K25-M25-O25-K28-M28-O28-K29-M29-O29-K34-M34-O34,IF(2=IF(N16=$N$6,1,0)+IF(N16=$N$8,1,0)+IF(N16=$N$10,1,0)+IF(N16=$N$12,1,0)+IF(N16=$N$14,1,0)+IF(N16=$N$16,1,0),"-","_")))</f>
        <v>0</v>
      </c>
      <c r="P16" s="715">
        <f>IF(M16=0,0,IF(N16="-",IF(M16=M6,IF(R25&lt;Q25,"Verliezer","Winnaar"),IF(M16=M8,IF(R29&lt;Q29,"Verliezer","Winnaar"),IF(M16=M10,IF(R20&lt;Q20,"Verliezer","Winnaar"),IF(M16=M12,IF(R34&lt;Q34,"Verliezer","Winnaar"),IF(M16=M14,IF(R28&lt;Q28,"Verliezer","Winnaar")))))),IF(O16="-",IF(N16=N6,IF(R25&lt;Q25,"Verliezer","Winnaar"),IF(N16=N8,IF(R29&lt;Q29,"Verliezer","Winnaar"),IF(N16=N10,IF(R20&lt;Q20,"Verliezer","Winnaar"),IF(N16=N12,IF(R34&lt;Q34,"Verliezer","Winnaar"),IF(N16=N14,IF(R28&lt;Q28,"Verliezer","Winnaar")))))),"_")))</f>
        <v>0</v>
      </c>
      <c r="Q16" s="716"/>
    </row>
    <row r="17" spans="2:18" ht="15" customHeight="1" thickBot="1" x14ac:dyDescent="0.35">
      <c r="B17" s="770"/>
      <c r="C17" s="264"/>
      <c r="D17" s="243" t="str">
        <f>IF(C17=0," ",VLOOKUP(C17,[1]Inschr!B$1:K$65536,3,FALSE))</f>
        <v xml:space="preserve"> </v>
      </c>
      <c r="E17" s="260" t="str">
        <f>IF(C17=0," ",VLOOKUP(C17,[1]Inschr!B$1:K$65536,4,FALSE))</f>
        <v xml:space="preserve"> </v>
      </c>
      <c r="F17" s="265">
        <f>M16+1</f>
        <v>1</v>
      </c>
      <c r="G17" s="771"/>
      <c r="H17" s="728"/>
      <c r="I17" s="728"/>
      <c r="J17" s="728"/>
      <c r="K17" s="728"/>
      <c r="L17" s="729"/>
      <c r="M17" s="731"/>
      <c r="N17" s="857"/>
      <c r="O17" s="732"/>
      <c r="P17" s="717"/>
      <c r="Q17" s="718"/>
    </row>
    <row r="18" spans="2:18" ht="13.8" thickBot="1" x14ac:dyDescent="0.35">
      <c r="H18" s="83" t="s">
        <v>14</v>
      </c>
    </row>
    <row r="19" spans="2:18" x14ac:dyDescent="0.3">
      <c r="D19" s="85" t="s">
        <v>23</v>
      </c>
      <c r="G19" s="266" t="s">
        <v>15</v>
      </c>
      <c r="H19" s="266" t="s">
        <v>16</v>
      </c>
      <c r="I19" s="266" t="s">
        <v>17</v>
      </c>
      <c r="J19" s="270" t="s">
        <v>18</v>
      </c>
      <c r="K19" s="858" t="s">
        <v>19</v>
      </c>
      <c r="L19" s="859"/>
      <c r="M19" s="854" t="s">
        <v>20</v>
      </c>
      <c r="N19" s="724"/>
      <c r="O19" s="854" t="s">
        <v>21</v>
      </c>
      <c r="P19" s="724"/>
      <c r="Q19" s="854" t="s">
        <v>22</v>
      </c>
      <c r="R19" s="724"/>
    </row>
    <row r="20" spans="2:18" ht="21.75" customHeight="1" x14ac:dyDescent="0.25">
      <c r="C20" s="114"/>
      <c r="D20" s="113" t="str">
        <f>IF(C20=0," ",VLOOKUP(C20,[1]Inschr!B$1:K$65536,3,FALSE))</f>
        <v xml:space="preserve"> </v>
      </c>
      <c r="E20" s="170" t="str">
        <f>IF(C20=0," ",VLOOKUP(C20,[1]Inschr!B$1:K$65536,4,FALSE))</f>
        <v xml:space="preserve"> </v>
      </c>
      <c r="G20" s="169"/>
      <c r="H20" s="169"/>
      <c r="I20" s="267"/>
      <c r="J20" s="270" t="s">
        <v>24</v>
      </c>
      <c r="K20" s="272"/>
      <c r="L20" s="273"/>
      <c r="M20" s="272"/>
      <c r="N20" s="273"/>
      <c r="O20" s="272"/>
      <c r="P20" s="273"/>
      <c r="Q20" s="182">
        <f>IF(K20&gt;L20,1,0)+IF(M20&gt;N20,1,0)+IF(O20&gt;P20,1,0)</f>
        <v>0</v>
      </c>
      <c r="R20" s="123">
        <f>IF(K20&lt;L20,1,0)+IF(M20&lt;N20,1,0)+IF(O20&lt;P20,1,0)</f>
        <v>0</v>
      </c>
    </row>
    <row r="21" spans="2:18" ht="21.75" customHeight="1" x14ac:dyDescent="0.25">
      <c r="C21" s="114"/>
      <c r="D21" s="113" t="str">
        <f>IF(C21=0," ",VLOOKUP(C21,[1]Inschr!B$1:K$65536,3,FALSE))</f>
        <v xml:space="preserve"> </v>
      </c>
      <c r="E21" s="170" t="str">
        <f>IF(C21=0," ",VLOOKUP(C21,[1]Inschr!B$1:K$65536,4,FALSE))</f>
        <v xml:space="preserve"> </v>
      </c>
      <c r="G21" s="169"/>
      <c r="H21" s="169"/>
      <c r="I21" s="266" t="s">
        <v>25</v>
      </c>
      <c r="J21" s="271" t="s">
        <v>25</v>
      </c>
      <c r="K21" s="272"/>
      <c r="L21" s="273"/>
      <c r="M21" s="272"/>
      <c r="N21" s="273"/>
      <c r="O21" s="272"/>
      <c r="P21" s="273"/>
      <c r="Q21" s="182">
        <f t="shared" ref="Q21:Q34" si="0">IF(K21&gt;L21,1,0)+IF(M21&gt;N21,1,0)+IF(O21&gt;P21,1,0)</f>
        <v>0</v>
      </c>
      <c r="R21" s="123">
        <f t="shared" ref="R21:R34" si="1">IF(K21&lt;L21,1,0)+IF(M21&lt;N21,1,0)+IF(O21&lt;P21,1,0)</f>
        <v>0</v>
      </c>
    </row>
    <row r="22" spans="2:18" ht="21.75" customHeight="1" x14ac:dyDescent="0.25">
      <c r="G22" s="266" t="s">
        <v>26</v>
      </c>
      <c r="H22" s="268" t="s">
        <v>26</v>
      </c>
      <c r="I22" s="266" t="s">
        <v>26</v>
      </c>
      <c r="J22" s="268" t="s">
        <v>26</v>
      </c>
      <c r="K22" s="272"/>
      <c r="L22" s="273"/>
      <c r="M22" s="272"/>
      <c r="N22" s="273"/>
      <c r="O22" s="272"/>
      <c r="P22" s="273"/>
      <c r="Q22" s="182">
        <f t="shared" si="0"/>
        <v>0</v>
      </c>
      <c r="R22" s="123">
        <f t="shared" si="1"/>
        <v>0</v>
      </c>
    </row>
    <row r="23" spans="2:18" ht="21.75" customHeight="1" x14ac:dyDescent="0.25">
      <c r="G23" s="169"/>
      <c r="H23" s="268" t="s">
        <v>28</v>
      </c>
      <c r="I23" s="266" t="s">
        <v>28</v>
      </c>
      <c r="J23" s="268" t="s">
        <v>28</v>
      </c>
      <c r="K23" s="272"/>
      <c r="L23" s="273"/>
      <c r="M23" s="272"/>
      <c r="N23" s="273"/>
      <c r="O23" s="272"/>
      <c r="P23" s="273"/>
      <c r="Q23" s="182">
        <f t="shared" si="0"/>
        <v>0</v>
      </c>
      <c r="R23" s="123">
        <f t="shared" si="1"/>
        <v>0</v>
      </c>
    </row>
    <row r="24" spans="2:18" ht="21.75" customHeight="1" x14ac:dyDescent="0.25">
      <c r="G24" s="169"/>
      <c r="I24" s="266" t="s">
        <v>29</v>
      </c>
      <c r="J24" s="268" t="s">
        <v>29</v>
      </c>
      <c r="K24" s="272"/>
      <c r="L24" s="273"/>
      <c r="M24" s="272"/>
      <c r="N24" s="273"/>
      <c r="O24" s="272"/>
      <c r="P24" s="273"/>
      <c r="Q24" s="182">
        <f t="shared" si="0"/>
        <v>0</v>
      </c>
      <c r="R24" s="123">
        <f t="shared" si="1"/>
        <v>0</v>
      </c>
    </row>
    <row r="25" spans="2:18" ht="21.75" customHeight="1" x14ac:dyDescent="0.25">
      <c r="G25" s="169"/>
      <c r="I25" s="267"/>
      <c r="J25" s="270" t="s">
        <v>27</v>
      </c>
      <c r="K25" s="272"/>
      <c r="L25" s="273"/>
      <c r="M25" s="272"/>
      <c r="N25" s="273"/>
      <c r="O25" s="272"/>
      <c r="P25" s="273"/>
      <c r="Q25" s="182">
        <f t="shared" si="0"/>
        <v>0</v>
      </c>
      <c r="R25" s="123">
        <f t="shared" si="1"/>
        <v>0</v>
      </c>
    </row>
    <row r="26" spans="2:18" ht="21.75" customHeight="1" x14ac:dyDescent="0.25">
      <c r="G26" s="266" t="s">
        <v>31</v>
      </c>
      <c r="H26" s="268" t="s">
        <v>31</v>
      </c>
      <c r="I26" s="266" t="s">
        <v>31</v>
      </c>
      <c r="J26" s="268" t="s">
        <v>31</v>
      </c>
      <c r="K26" s="272"/>
      <c r="L26" s="273"/>
      <c r="M26" s="272"/>
      <c r="N26" s="273"/>
      <c r="O26" s="272"/>
      <c r="P26" s="273"/>
      <c r="Q26" s="182">
        <f t="shared" si="0"/>
        <v>0</v>
      </c>
      <c r="R26" s="123">
        <f t="shared" si="1"/>
        <v>0</v>
      </c>
    </row>
    <row r="27" spans="2:18" ht="21.75" customHeight="1" x14ac:dyDescent="0.25">
      <c r="G27" s="169"/>
      <c r="H27" s="268" t="s">
        <v>32</v>
      </c>
      <c r="I27" s="266" t="s">
        <v>32</v>
      </c>
      <c r="J27" s="268" t="s">
        <v>32</v>
      </c>
      <c r="K27" s="272"/>
      <c r="L27" s="273"/>
      <c r="M27" s="272"/>
      <c r="N27" s="273"/>
      <c r="O27" s="272"/>
      <c r="P27" s="273"/>
      <c r="Q27" s="182">
        <f t="shared" si="0"/>
        <v>0</v>
      </c>
      <c r="R27" s="123">
        <f t="shared" si="1"/>
        <v>0</v>
      </c>
    </row>
    <row r="28" spans="2:18" ht="21.75" customHeight="1" x14ac:dyDescent="0.25">
      <c r="G28" s="169"/>
      <c r="I28" s="267"/>
      <c r="J28" s="270" t="s">
        <v>30</v>
      </c>
      <c r="K28" s="272"/>
      <c r="L28" s="273"/>
      <c r="M28" s="272"/>
      <c r="N28" s="273"/>
      <c r="O28" s="272"/>
      <c r="P28" s="273"/>
      <c r="Q28" s="182">
        <f t="shared" si="0"/>
        <v>0</v>
      </c>
      <c r="R28" s="123">
        <f t="shared" si="1"/>
        <v>0</v>
      </c>
    </row>
    <row r="29" spans="2:18" ht="21.75" customHeight="1" x14ac:dyDescent="0.25">
      <c r="G29" s="169"/>
      <c r="I29" s="267"/>
      <c r="J29" s="270" t="s">
        <v>33</v>
      </c>
      <c r="K29" s="272"/>
      <c r="L29" s="273"/>
      <c r="M29" s="272"/>
      <c r="N29" s="273"/>
      <c r="O29" s="272"/>
      <c r="P29" s="273"/>
      <c r="Q29" s="182">
        <f t="shared" si="0"/>
        <v>0</v>
      </c>
      <c r="R29" s="123">
        <f t="shared" si="1"/>
        <v>0</v>
      </c>
    </row>
    <row r="30" spans="2:18" ht="21.75" customHeight="1" x14ac:dyDescent="0.25">
      <c r="G30" s="169"/>
      <c r="I30" s="266" t="s">
        <v>34</v>
      </c>
      <c r="J30" s="268" t="s">
        <v>34</v>
      </c>
      <c r="K30" s="272"/>
      <c r="L30" s="273"/>
      <c r="M30" s="272"/>
      <c r="N30" s="273"/>
      <c r="O30" s="272"/>
      <c r="P30" s="273"/>
      <c r="Q30" s="182">
        <f t="shared" si="0"/>
        <v>0</v>
      </c>
      <c r="R30" s="123">
        <f t="shared" si="1"/>
        <v>0</v>
      </c>
    </row>
    <row r="31" spans="2:18" ht="21.75" customHeight="1" x14ac:dyDescent="0.25">
      <c r="B31" s="169"/>
      <c r="H31" s="268" t="s">
        <v>35</v>
      </c>
      <c r="I31" s="266" t="s">
        <v>35</v>
      </c>
      <c r="J31" s="268" t="s">
        <v>35</v>
      </c>
      <c r="K31" s="272"/>
      <c r="L31" s="273"/>
      <c r="M31" s="272"/>
      <c r="N31" s="273"/>
      <c r="O31" s="272"/>
      <c r="P31" s="273"/>
      <c r="Q31" s="182">
        <f t="shared" si="0"/>
        <v>0</v>
      </c>
      <c r="R31" s="123">
        <f t="shared" si="1"/>
        <v>0</v>
      </c>
    </row>
    <row r="32" spans="2:18" ht="21.75" customHeight="1" x14ac:dyDescent="0.25">
      <c r="G32" s="266" t="s">
        <v>37</v>
      </c>
      <c r="H32" s="268" t="s">
        <v>37</v>
      </c>
      <c r="I32" s="266" t="s">
        <v>37</v>
      </c>
      <c r="J32" s="268" t="s">
        <v>37</v>
      </c>
      <c r="K32" s="272"/>
      <c r="L32" s="273"/>
      <c r="M32" s="272"/>
      <c r="N32" s="273"/>
      <c r="O32" s="272"/>
      <c r="P32" s="273"/>
      <c r="Q32" s="182">
        <f t="shared" si="0"/>
        <v>0</v>
      </c>
      <c r="R32" s="123">
        <f t="shared" si="1"/>
        <v>0</v>
      </c>
    </row>
    <row r="33" spans="3:18" ht="21.75" customHeight="1" x14ac:dyDescent="0.25">
      <c r="G33" s="169"/>
      <c r="I33" s="266" t="s">
        <v>38</v>
      </c>
      <c r="J33" s="268" t="s">
        <v>38</v>
      </c>
      <c r="K33" s="272"/>
      <c r="L33" s="273"/>
      <c r="M33" s="272"/>
      <c r="N33" s="273"/>
      <c r="O33" s="272"/>
      <c r="P33" s="273"/>
      <c r="Q33" s="182">
        <f t="shared" si="0"/>
        <v>0</v>
      </c>
      <c r="R33" s="123">
        <f t="shared" si="1"/>
        <v>0</v>
      </c>
    </row>
    <row r="34" spans="3:18" ht="21.75" customHeight="1" thickBot="1" x14ac:dyDescent="0.3">
      <c r="G34" s="169"/>
      <c r="I34" s="267"/>
      <c r="J34" s="270" t="s">
        <v>36</v>
      </c>
      <c r="K34" s="274"/>
      <c r="L34" s="275"/>
      <c r="M34" s="274"/>
      <c r="N34" s="275"/>
      <c r="O34" s="274"/>
      <c r="P34" s="275"/>
      <c r="Q34" s="125">
        <f t="shared" si="0"/>
        <v>0</v>
      </c>
      <c r="R34" s="124">
        <f t="shared" si="1"/>
        <v>0</v>
      </c>
    </row>
    <row r="35" spans="3:18" x14ac:dyDescent="0.3">
      <c r="C35" s="169"/>
      <c r="E35" s="169"/>
    </row>
    <row r="36" spans="3:18" x14ac:dyDescent="0.3">
      <c r="C36" s="169"/>
    </row>
    <row r="37" spans="3:18" ht="13.5" customHeight="1" x14ac:dyDescent="0.3">
      <c r="C37" s="169"/>
    </row>
    <row r="38" spans="3:18" x14ac:dyDescent="0.3">
      <c r="C38" s="169"/>
    </row>
    <row r="39" spans="3:18" x14ac:dyDescent="0.3">
      <c r="C39" s="169"/>
    </row>
    <row r="40" spans="3:18" x14ac:dyDescent="0.3">
      <c r="C40" s="169"/>
    </row>
    <row r="57" ht="22.5" customHeight="1" x14ac:dyDescent="0.3"/>
    <row r="58" ht="22.5" customHeight="1" x14ac:dyDescent="0.3"/>
    <row r="59" ht="22.5" customHeight="1" x14ac:dyDescent="0.3"/>
    <row r="60" ht="22.5" customHeight="1" x14ac:dyDescent="0.3"/>
    <row r="61" ht="22.5" customHeight="1" x14ac:dyDescent="0.3"/>
    <row r="62" ht="22.5" customHeight="1" x14ac:dyDescent="0.3"/>
  </sheetData>
  <mergeCells count="76">
    <mergeCell ref="U3:U4"/>
    <mergeCell ref="H6:H7"/>
    <mergeCell ref="I6:I7"/>
    <mergeCell ref="J6:J7"/>
    <mergeCell ref="K6:K7"/>
    <mergeCell ref="L6:L7"/>
    <mergeCell ref="M6:M7"/>
    <mergeCell ref="O6:O7"/>
    <mergeCell ref="L8:L9"/>
    <mergeCell ref="M8:M9"/>
    <mergeCell ref="O8:O9"/>
    <mergeCell ref="R1:S4"/>
    <mergeCell ref="T3:T4"/>
    <mergeCell ref="G8:G9"/>
    <mergeCell ref="H8:H9"/>
    <mergeCell ref="I8:I9"/>
    <mergeCell ref="J8:J9"/>
    <mergeCell ref="K8:K9"/>
    <mergeCell ref="O14:O15"/>
    <mergeCell ref="M10:M11"/>
    <mergeCell ref="O10:O11"/>
    <mergeCell ref="G12:G13"/>
    <mergeCell ref="H12:H13"/>
    <mergeCell ref="I12:I13"/>
    <mergeCell ref="J12:J13"/>
    <mergeCell ref="K12:K13"/>
    <mergeCell ref="L12:L13"/>
    <mergeCell ref="M12:M13"/>
    <mergeCell ref="G10:G11"/>
    <mergeCell ref="H10:H11"/>
    <mergeCell ref="I10:I11"/>
    <mergeCell ref="J10:J11"/>
    <mergeCell ref="K10:K11"/>
    <mergeCell ref="L10:L11"/>
    <mergeCell ref="G14:G15"/>
    <mergeCell ref="H14:H15"/>
    <mergeCell ref="I14:I15"/>
    <mergeCell ref="J14:J15"/>
    <mergeCell ref="K14:K15"/>
    <mergeCell ref="G16:G17"/>
    <mergeCell ref="H16:H17"/>
    <mergeCell ref="I16:I17"/>
    <mergeCell ref="J16:J17"/>
    <mergeCell ref="K16:K17"/>
    <mergeCell ref="K19:L19"/>
    <mergeCell ref="U1:U2"/>
    <mergeCell ref="T1:T2"/>
    <mergeCell ref="P5:Q5"/>
    <mergeCell ref="P6:Q7"/>
    <mergeCell ref="P8:Q9"/>
    <mergeCell ref="P10:Q11"/>
    <mergeCell ref="P12:Q13"/>
    <mergeCell ref="P14:Q15"/>
    <mergeCell ref="P16:Q17"/>
    <mergeCell ref="L16:L17"/>
    <mergeCell ref="M16:M17"/>
    <mergeCell ref="O16:O17"/>
    <mergeCell ref="O12:O13"/>
    <mergeCell ref="L14:L15"/>
    <mergeCell ref="M14:M15"/>
    <mergeCell ref="M19:N19"/>
    <mergeCell ref="O19:P19"/>
    <mergeCell ref="Q19:R19"/>
    <mergeCell ref="B6:B7"/>
    <mergeCell ref="B8:B9"/>
    <mergeCell ref="B10:B11"/>
    <mergeCell ref="B12:B13"/>
    <mergeCell ref="B14:B15"/>
    <mergeCell ref="B16:B17"/>
    <mergeCell ref="G6:G7"/>
    <mergeCell ref="N6:N7"/>
    <mergeCell ref="N8:N9"/>
    <mergeCell ref="N10:N11"/>
    <mergeCell ref="N12:N13"/>
    <mergeCell ref="N14:N15"/>
    <mergeCell ref="N16:N17"/>
  </mergeCells>
  <printOptions horizontalCentered="1" verticalCentered="1"/>
  <pageMargins left="0" right="0" top="0.19685039370078741" bottom="0.19685039370078741" header="0.31496062992125984" footer="0.31496062992125984"/>
  <pageSetup paperSize="9" scale="89" orientation="landscape" horizontalDpi="360" verticalDpi="360" r:id="rId1"/>
  <headerFooter alignWithMargins="0"/>
  <ignoredErrors>
    <ignoredError sqref="F7:F16" formula="1"/>
  </ignoredError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26397-DAE3-4B32-AFA2-5D6A96C30665}">
  <dimension ref="A1:R57"/>
  <sheetViews>
    <sheetView zoomScale="70" zoomScaleNormal="70" workbookViewId="0">
      <selection activeCell="B3" sqref="B3:B5"/>
    </sheetView>
  </sheetViews>
  <sheetFormatPr defaultColWidth="9.109375" defaultRowHeight="13.2" x14ac:dyDescent="0.3"/>
  <cols>
    <col min="1" max="1" width="3.33203125" style="20" bestFit="1" customWidth="1"/>
    <col min="2" max="2" width="2.88671875" style="20" customWidth="1"/>
    <col min="3" max="3" width="7" style="20" bestFit="1" customWidth="1"/>
    <col min="4" max="4" width="24.88671875" style="20" customWidth="1"/>
    <col min="5" max="5" width="26.88671875" style="20" customWidth="1"/>
    <col min="6" max="6" width="6.88671875" style="20" bestFit="1" customWidth="1"/>
    <col min="7" max="15" width="5.5546875" style="20" customWidth="1"/>
    <col min="16" max="17" width="7.21875" style="20" customWidth="1"/>
    <col min="18" max="18" width="6.5546875" style="20" customWidth="1"/>
    <col min="19" max="19" width="2.109375" style="20" customWidth="1"/>
    <col min="20" max="255" width="9.109375" style="20"/>
    <col min="256" max="256" width="3.33203125" style="20" bestFit="1" customWidth="1"/>
    <col min="257" max="257" width="2.88671875" style="20" customWidth="1"/>
    <col min="258" max="258" width="7" style="20" bestFit="1" customWidth="1"/>
    <col min="259" max="259" width="24.88671875" style="20" customWidth="1"/>
    <col min="260" max="260" width="26.88671875" style="20" customWidth="1"/>
    <col min="261" max="261" width="6.88671875" style="20" bestFit="1" customWidth="1"/>
    <col min="262" max="266" width="5.109375" style="20" customWidth="1"/>
    <col min="267" max="267" width="1.5546875" style="20" customWidth="1"/>
    <col min="268" max="268" width="5" style="20" customWidth="1"/>
    <col min="269" max="269" width="5.88671875" style="20" bestFit="1" customWidth="1"/>
    <col min="270" max="270" width="8.88671875" style="20" bestFit="1" customWidth="1"/>
    <col min="271" max="271" width="7.88671875" style="20" bestFit="1" customWidth="1"/>
    <col min="272" max="272" width="6.88671875" style="20" customWidth="1"/>
    <col min="273" max="273" width="7.5546875" style="20" bestFit="1" customWidth="1"/>
    <col min="274" max="274" width="6.5546875" style="20" customWidth="1"/>
    <col min="275" max="275" width="2.109375" style="20" customWidth="1"/>
    <col min="276" max="511" width="9.109375" style="20"/>
    <col min="512" max="512" width="3.33203125" style="20" bestFit="1" customWidth="1"/>
    <col min="513" max="513" width="2.88671875" style="20" customWidth="1"/>
    <col min="514" max="514" width="7" style="20" bestFit="1" customWidth="1"/>
    <col min="515" max="515" width="24.88671875" style="20" customWidth="1"/>
    <col min="516" max="516" width="26.88671875" style="20" customWidth="1"/>
    <col min="517" max="517" width="6.88671875" style="20" bestFit="1" customWidth="1"/>
    <col min="518" max="522" width="5.109375" style="20" customWidth="1"/>
    <col min="523" max="523" width="1.5546875" style="20" customWidth="1"/>
    <col min="524" max="524" width="5" style="20" customWidth="1"/>
    <col min="525" max="525" width="5.88671875" style="20" bestFit="1" customWidth="1"/>
    <col min="526" max="526" width="8.88671875" style="20" bestFit="1" customWidth="1"/>
    <col min="527" max="527" width="7.88671875" style="20" bestFit="1" customWidth="1"/>
    <col min="528" max="528" width="6.88671875" style="20" customWidth="1"/>
    <col min="529" max="529" width="7.5546875" style="20" bestFit="1" customWidth="1"/>
    <col min="530" max="530" width="6.5546875" style="20" customWidth="1"/>
    <col min="531" max="531" width="2.109375" style="20" customWidth="1"/>
    <col min="532" max="767" width="9.109375" style="20"/>
    <col min="768" max="768" width="3.33203125" style="20" bestFit="1" customWidth="1"/>
    <col min="769" max="769" width="2.88671875" style="20" customWidth="1"/>
    <col min="770" max="770" width="7" style="20" bestFit="1" customWidth="1"/>
    <col min="771" max="771" width="24.88671875" style="20" customWidth="1"/>
    <col min="772" max="772" width="26.88671875" style="20" customWidth="1"/>
    <col min="773" max="773" width="6.88671875" style="20" bestFit="1" customWidth="1"/>
    <col min="774" max="778" width="5.109375" style="20" customWidth="1"/>
    <col min="779" max="779" width="1.5546875" style="20" customWidth="1"/>
    <col min="780" max="780" width="5" style="20" customWidth="1"/>
    <col min="781" max="781" width="5.88671875" style="20" bestFit="1" customWidth="1"/>
    <col min="782" max="782" width="8.88671875" style="20" bestFit="1" customWidth="1"/>
    <col min="783" max="783" width="7.88671875" style="20" bestFit="1" customWidth="1"/>
    <col min="784" max="784" width="6.88671875" style="20" customWidth="1"/>
    <col min="785" max="785" width="7.5546875" style="20" bestFit="1" customWidth="1"/>
    <col min="786" max="786" width="6.5546875" style="20" customWidth="1"/>
    <col min="787" max="787" width="2.109375" style="20" customWidth="1"/>
    <col min="788" max="1023" width="9.109375" style="20"/>
    <col min="1024" max="1024" width="3.33203125" style="20" bestFit="1" customWidth="1"/>
    <col min="1025" max="1025" width="2.88671875" style="20" customWidth="1"/>
    <col min="1026" max="1026" width="7" style="20" bestFit="1" customWidth="1"/>
    <col min="1027" max="1027" width="24.88671875" style="20" customWidth="1"/>
    <col min="1028" max="1028" width="26.88671875" style="20" customWidth="1"/>
    <col min="1029" max="1029" width="6.88671875" style="20" bestFit="1" customWidth="1"/>
    <col min="1030" max="1034" width="5.109375" style="20" customWidth="1"/>
    <col min="1035" max="1035" width="1.5546875" style="20" customWidth="1"/>
    <col min="1036" max="1036" width="5" style="20" customWidth="1"/>
    <col min="1037" max="1037" width="5.88671875" style="20" bestFit="1" customWidth="1"/>
    <col min="1038" max="1038" width="8.88671875" style="20" bestFit="1" customWidth="1"/>
    <col min="1039" max="1039" width="7.88671875" style="20" bestFit="1" customWidth="1"/>
    <col min="1040" max="1040" width="6.88671875" style="20" customWidth="1"/>
    <col min="1041" max="1041" width="7.5546875" style="20" bestFit="1" customWidth="1"/>
    <col min="1042" max="1042" width="6.5546875" style="20" customWidth="1"/>
    <col min="1043" max="1043" width="2.109375" style="20" customWidth="1"/>
    <col min="1044" max="1279" width="9.109375" style="20"/>
    <col min="1280" max="1280" width="3.33203125" style="20" bestFit="1" customWidth="1"/>
    <col min="1281" max="1281" width="2.88671875" style="20" customWidth="1"/>
    <col min="1282" max="1282" width="7" style="20" bestFit="1" customWidth="1"/>
    <col min="1283" max="1283" width="24.88671875" style="20" customWidth="1"/>
    <col min="1284" max="1284" width="26.88671875" style="20" customWidth="1"/>
    <col min="1285" max="1285" width="6.88671875" style="20" bestFit="1" customWidth="1"/>
    <col min="1286" max="1290" width="5.109375" style="20" customWidth="1"/>
    <col min="1291" max="1291" width="1.5546875" style="20" customWidth="1"/>
    <col min="1292" max="1292" width="5" style="20" customWidth="1"/>
    <col min="1293" max="1293" width="5.88671875" style="20" bestFit="1" customWidth="1"/>
    <col min="1294" max="1294" width="8.88671875" style="20" bestFit="1" customWidth="1"/>
    <col min="1295" max="1295" width="7.88671875" style="20" bestFit="1" customWidth="1"/>
    <col min="1296" max="1296" width="6.88671875" style="20" customWidth="1"/>
    <col min="1297" max="1297" width="7.5546875" style="20" bestFit="1" customWidth="1"/>
    <col min="1298" max="1298" width="6.5546875" style="20" customWidth="1"/>
    <col min="1299" max="1299" width="2.109375" style="20" customWidth="1"/>
    <col min="1300" max="1535" width="9.109375" style="20"/>
    <col min="1536" max="1536" width="3.33203125" style="20" bestFit="1" customWidth="1"/>
    <col min="1537" max="1537" width="2.88671875" style="20" customWidth="1"/>
    <col min="1538" max="1538" width="7" style="20" bestFit="1" customWidth="1"/>
    <col min="1539" max="1539" width="24.88671875" style="20" customWidth="1"/>
    <col min="1540" max="1540" width="26.88671875" style="20" customWidth="1"/>
    <col min="1541" max="1541" width="6.88671875" style="20" bestFit="1" customWidth="1"/>
    <col min="1542" max="1546" width="5.109375" style="20" customWidth="1"/>
    <col min="1547" max="1547" width="1.5546875" style="20" customWidth="1"/>
    <col min="1548" max="1548" width="5" style="20" customWidth="1"/>
    <col min="1549" max="1549" width="5.88671875" style="20" bestFit="1" customWidth="1"/>
    <col min="1550" max="1550" width="8.88671875" style="20" bestFit="1" customWidth="1"/>
    <col min="1551" max="1551" width="7.88671875" style="20" bestFit="1" customWidth="1"/>
    <col min="1552" max="1552" width="6.88671875" style="20" customWidth="1"/>
    <col min="1553" max="1553" width="7.5546875" style="20" bestFit="1" customWidth="1"/>
    <col min="1554" max="1554" width="6.5546875" style="20" customWidth="1"/>
    <col min="1555" max="1555" width="2.109375" style="20" customWidth="1"/>
    <col min="1556" max="1791" width="9.109375" style="20"/>
    <col min="1792" max="1792" width="3.33203125" style="20" bestFit="1" customWidth="1"/>
    <col min="1793" max="1793" width="2.88671875" style="20" customWidth="1"/>
    <col min="1794" max="1794" width="7" style="20" bestFit="1" customWidth="1"/>
    <col min="1795" max="1795" width="24.88671875" style="20" customWidth="1"/>
    <col min="1796" max="1796" width="26.88671875" style="20" customWidth="1"/>
    <col min="1797" max="1797" width="6.88671875" style="20" bestFit="1" customWidth="1"/>
    <col min="1798" max="1802" width="5.109375" style="20" customWidth="1"/>
    <col min="1803" max="1803" width="1.5546875" style="20" customWidth="1"/>
    <col min="1804" max="1804" width="5" style="20" customWidth="1"/>
    <col min="1805" max="1805" width="5.88671875" style="20" bestFit="1" customWidth="1"/>
    <col min="1806" max="1806" width="8.88671875" style="20" bestFit="1" customWidth="1"/>
    <col min="1807" max="1807" width="7.88671875" style="20" bestFit="1" customWidth="1"/>
    <col min="1808" max="1808" width="6.88671875" style="20" customWidth="1"/>
    <col min="1809" max="1809" width="7.5546875" style="20" bestFit="1" customWidth="1"/>
    <col min="1810" max="1810" width="6.5546875" style="20" customWidth="1"/>
    <col min="1811" max="1811" width="2.109375" style="20" customWidth="1"/>
    <col min="1812" max="2047" width="9.109375" style="20"/>
    <col min="2048" max="2048" width="3.33203125" style="20" bestFit="1" customWidth="1"/>
    <col min="2049" max="2049" width="2.88671875" style="20" customWidth="1"/>
    <col min="2050" max="2050" width="7" style="20" bestFit="1" customWidth="1"/>
    <col min="2051" max="2051" width="24.88671875" style="20" customWidth="1"/>
    <col min="2052" max="2052" width="26.88671875" style="20" customWidth="1"/>
    <col min="2053" max="2053" width="6.88671875" style="20" bestFit="1" customWidth="1"/>
    <col min="2054" max="2058" width="5.109375" style="20" customWidth="1"/>
    <col min="2059" max="2059" width="1.5546875" style="20" customWidth="1"/>
    <col min="2060" max="2060" width="5" style="20" customWidth="1"/>
    <col min="2061" max="2061" width="5.88671875" style="20" bestFit="1" customWidth="1"/>
    <col min="2062" max="2062" width="8.88671875" style="20" bestFit="1" customWidth="1"/>
    <col min="2063" max="2063" width="7.88671875" style="20" bestFit="1" customWidth="1"/>
    <col min="2064" max="2064" width="6.88671875" style="20" customWidth="1"/>
    <col min="2065" max="2065" width="7.5546875" style="20" bestFit="1" customWidth="1"/>
    <col min="2066" max="2066" width="6.5546875" style="20" customWidth="1"/>
    <col min="2067" max="2067" width="2.109375" style="20" customWidth="1"/>
    <col min="2068" max="2303" width="9.109375" style="20"/>
    <col min="2304" max="2304" width="3.33203125" style="20" bestFit="1" customWidth="1"/>
    <col min="2305" max="2305" width="2.88671875" style="20" customWidth="1"/>
    <col min="2306" max="2306" width="7" style="20" bestFit="1" customWidth="1"/>
    <col min="2307" max="2307" width="24.88671875" style="20" customWidth="1"/>
    <col min="2308" max="2308" width="26.88671875" style="20" customWidth="1"/>
    <col min="2309" max="2309" width="6.88671875" style="20" bestFit="1" customWidth="1"/>
    <col min="2310" max="2314" width="5.109375" style="20" customWidth="1"/>
    <col min="2315" max="2315" width="1.5546875" style="20" customWidth="1"/>
    <col min="2316" max="2316" width="5" style="20" customWidth="1"/>
    <col min="2317" max="2317" width="5.88671875" style="20" bestFit="1" customWidth="1"/>
    <col min="2318" max="2318" width="8.88671875" style="20" bestFit="1" customWidth="1"/>
    <col min="2319" max="2319" width="7.88671875" style="20" bestFit="1" customWidth="1"/>
    <col min="2320" max="2320" width="6.88671875" style="20" customWidth="1"/>
    <col min="2321" max="2321" width="7.5546875" style="20" bestFit="1" customWidth="1"/>
    <col min="2322" max="2322" width="6.5546875" style="20" customWidth="1"/>
    <col min="2323" max="2323" width="2.109375" style="20" customWidth="1"/>
    <col min="2324" max="2559" width="9.109375" style="20"/>
    <col min="2560" max="2560" width="3.33203125" style="20" bestFit="1" customWidth="1"/>
    <col min="2561" max="2561" width="2.88671875" style="20" customWidth="1"/>
    <col min="2562" max="2562" width="7" style="20" bestFit="1" customWidth="1"/>
    <col min="2563" max="2563" width="24.88671875" style="20" customWidth="1"/>
    <col min="2564" max="2564" width="26.88671875" style="20" customWidth="1"/>
    <col min="2565" max="2565" width="6.88671875" style="20" bestFit="1" customWidth="1"/>
    <col min="2566" max="2570" width="5.109375" style="20" customWidth="1"/>
    <col min="2571" max="2571" width="1.5546875" style="20" customWidth="1"/>
    <col min="2572" max="2572" width="5" style="20" customWidth="1"/>
    <col min="2573" max="2573" width="5.88671875" style="20" bestFit="1" customWidth="1"/>
    <col min="2574" max="2574" width="8.88671875" style="20" bestFit="1" customWidth="1"/>
    <col min="2575" max="2575" width="7.88671875" style="20" bestFit="1" customWidth="1"/>
    <col min="2576" max="2576" width="6.88671875" style="20" customWidth="1"/>
    <col min="2577" max="2577" width="7.5546875" style="20" bestFit="1" customWidth="1"/>
    <col min="2578" max="2578" width="6.5546875" style="20" customWidth="1"/>
    <col min="2579" max="2579" width="2.109375" style="20" customWidth="1"/>
    <col min="2580" max="2815" width="9.109375" style="20"/>
    <col min="2816" max="2816" width="3.33203125" style="20" bestFit="1" customWidth="1"/>
    <col min="2817" max="2817" width="2.88671875" style="20" customWidth="1"/>
    <col min="2818" max="2818" width="7" style="20" bestFit="1" customWidth="1"/>
    <col min="2819" max="2819" width="24.88671875" style="20" customWidth="1"/>
    <col min="2820" max="2820" width="26.88671875" style="20" customWidth="1"/>
    <col min="2821" max="2821" width="6.88671875" style="20" bestFit="1" customWidth="1"/>
    <col min="2822" max="2826" width="5.109375" style="20" customWidth="1"/>
    <col min="2827" max="2827" width="1.5546875" style="20" customWidth="1"/>
    <col min="2828" max="2828" width="5" style="20" customWidth="1"/>
    <col min="2829" max="2829" width="5.88671875" style="20" bestFit="1" customWidth="1"/>
    <col min="2830" max="2830" width="8.88671875" style="20" bestFit="1" customWidth="1"/>
    <col min="2831" max="2831" width="7.88671875" style="20" bestFit="1" customWidth="1"/>
    <col min="2832" max="2832" width="6.88671875" style="20" customWidth="1"/>
    <col min="2833" max="2833" width="7.5546875" style="20" bestFit="1" customWidth="1"/>
    <col min="2834" max="2834" width="6.5546875" style="20" customWidth="1"/>
    <col min="2835" max="2835" width="2.109375" style="20" customWidth="1"/>
    <col min="2836" max="3071" width="9.109375" style="20"/>
    <col min="3072" max="3072" width="3.33203125" style="20" bestFit="1" customWidth="1"/>
    <col min="3073" max="3073" width="2.88671875" style="20" customWidth="1"/>
    <col min="3074" max="3074" width="7" style="20" bestFit="1" customWidth="1"/>
    <col min="3075" max="3075" width="24.88671875" style="20" customWidth="1"/>
    <col min="3076" max="3076" width="26.88671875" style="20" customWidth="1"/>
    <col min="3077" max="3077" width="6.88671875" style="20" bestFit="1" customWidth="1"/>
    <col min="3078" max="3082" width="5.109375" style="20" customWidth="1"/>
    <col min="3083" max="3083" width="1.5546875" style="20" customWidth="1"/>
    <col min="3084" max="3084" width="5" style="20" customWidth="1"/>
    <col min="3085" max="3085" width="5.88671875" style="20" bestFit="1" customWidth="1"/>
    <col min="3086" max="3086" width="8.88671875" style="20" bestFit="1" customWidth="1"/>
    <col min="3087" max="3087" width="7.88671875" style="20" bestFit="1" customWidth="1"/>
    <col min="3088" max="3088" width="6.88671875" style="20" customWidth="1"/>
    <col min="3089" max="3089" width="7.5546875" style="20" bestFit="1" customWidth="1"/>
    <col min="3090" max="3090" width="6.5546875" style="20" customWidth="1"/>
    <col min="3091" max="3091" width="2.109375" style="20" customWidth="1"/>
    <col min="3092" max="3327" width="9.109375" style="20"/>
    <col min="3328" max="3328" width="3.33203125" style="20" bestFit="1" customWidth="1"/>
    <col min="3329" max="3329" width="2.88671875" style="20" customWidth="1"/>
    <col min="3330" max="3330" width="7" style="20" bestFit="1" customWidth="1"/>
    <col min="3331" max="3331" width="24.88671875" style="20" customWidth="1"/>
    <col min="3332" max="3332" width="26.88671875" style="20" customWidth="1"/>
    <col min="3333" max="3333" width="6.88671875" style="20" bestFit="1" customWidth="1"/>
    <col min="3334" max="3338" width="5.109375" style="20" customWidth="1"/>
    <col min="3339" max="3339" width="1.5546875" style="20" customWidth="1"/>
    <col min="3340" max="3340" width="5" style="20" customWidth="1"/>
    <col min="3341" max="3341" width="5.88671875" style="20" bestFit="1" customWidth="1"/>
    <col min="3342" max="3342" width="8.88671875" style="20" bestFit="1" customWidth="1"/>
    <col min="3343" max="3343" width="7.88671875" style="20" bestFit="1" customWidth="1"/>
    <col min="3344" max="3344" width="6.88671875" style="20" customWidth="1"/>
    <col min="3345" max="3345" width="7.5546875" style="20" bestFit="1" customWidth="1"/>
    <col min="3346" max="3346" width="6.5546875" style="20" customWidth="1"/>
    <col min="3347" max="3347" width="2.109375" style="20" customWidth="1"/>
    <col min="3348" max="3583" width="9.109375" style="20"/>
    <col min="3584" max="3584" width="3.33203125" style="20" bestFit="1" customWidth="1"/>
    <col min="3585" max="3585" width="2.88671875" style="20" customWidth="1"/>
    <col min="3586" max="3586" width="7" style="20" bestFit="1" customWidth="1"/>
    <col min="3587" max="3587" width="24.88671875" style="20" customWidth="1"/>
    <col min="3588" max="3588" width="26.88671875" style="20" customWidth="1"/>
    <col min="3589" max="3589" width="6.88671875" style="20" bestFit="1" customWidth="1"/>
    <col min="3590" max="3594" width="5.109375" style="20" customWidth="1"/>
    <col min="3595" max="3595" width="1.5546875" style="20" customWidth="1"/>
    <col min="3596" max="3596" width="5" style="20" customWidth="1"/>
    <col min="3597" max="3597" width="5.88671875" style="20" bestFit="1" customWidth="1"/>
    <col min="3598" max="3598" width="8.88671875" style="20" bestFit="1" customWidth="1"/>
    <col min="3599" max="3599" width="7.88671875" style="20" bestFit="1" customWidth="1"/>
    <col min="3600" max="3600" width="6.88671875" style="20" customWidth="1"/>
    <col min="3601" max="3601" width="7.5546875" style="20" bestFit="1" customWidth="1"/>
    <col min="3602" max="3602" width="6.5546875" style="20" customWidth="1"/>
    <col min="3603" max="3603" width="2.109375" style="20" customWidth="1"/>
    <col min="3604" max="3839" width="9.109375" style="20"/>
    <col min="3840" max="3840" width="3.33203125" style="20" bestFit="1" customWidth="1"/>
    <col min="3841" max="3841" width="2.88671875" style="20" customWidth="1"/>
    <col min="3842" max="3842" width="7" style="20" bestFit="1" customWidth="1"/>
    <col min="3843" max="3843" width="24.88671875" style="20" customWidth="1"/>
    <col min="3844" max="3844" width="26.88671875" style="20" customWidth="1"/>
    <col min="3845" max="3845" width="6.88671875" style="20" bestFit="1" customWidth="1"/>
    <col min="3846" max="3850" width="5.109375" style="20" customWidth="1"/>
    <col min="3851" max="3851" width="1.5546875" style="20" customWidth="1"/>
    <col min="3852" max="3852" width="5" style="20" customWidth="1"/>
    <col min="3853" max="3853" width="5.88671875" style="20" bestFit="1" customWidth="1"/>
    <col min="3854" max="3854" width="8.88671875" style="20" bestFit="1" customWidth="1"/>
    <col min="3855" max="3855" width="7.88671875" style="20" bestFit="1" customWidth="1"/>
    <col min="3856" max="3856" width="6.88671875" style="20" customWidth="1"/>
    <col min="3857" max="3857" width="7.5546875" style="20" bestFit="1" customWidth="1"/>
    <col min="3858" max="3858" width="6.5546875" style="20" customWidth="1"/>
    <col min="3859" max="3859" width="2.109375" style="20" customWidth="1"/>
    <col min="3860" max="4095" width="9.109375" style="20"/>
    <col min="4096" max="4096" width="3.33203125" style="20" bestFit="1" customWidth="1"/>
    <col min="4097" max="4097" width="2.88671875" style="20" customWidth="1"/>
    <col min="4098" max="4098" width="7" style="20" bestFit="1" customWidth="1"/>
    <col min="4099" max="4099" width="24.88671875" style="20" customWidth="1"/>
    <col min="4100" max="4100" width="26.88671875" style="20" customWidth="1"/>
    <col min="4101" max="4101" width="6.88671875" style="20" bestFit="1" customWidth="1"/>
    <col min="4102" max="4106" width="5.109375" style="20" customWidth="1"/>
    <col min="4107" max="4107" width="1.5546875" style="20" customWidth="1"/>
    <col min="4108" max="4108" width="5" style="20" customWidth="1"/>
    <col min="4109" max="4109" width="5.88671875" style="20" bestFit="1" customWidth="1"/>
    <col min="4110" max="4110" width="8.88671875" style="20" bestFit="1" customWidth="1"/>
    <col min="4111" max="4111" width="7.88671875" style="20" bestFit="1" customWidth="1"/>
    <col min="4112" max="4112" width="6.88671875" style="20" customWidth="1"/>
    <col min="4113" max="4113" width="7.5546875" style="20" bestFit="1" customWidth="1"/>
    <col min="4114" max="4114" width="6.5546875" style="20" customWidth="1"/>
    <col min="4115" max="4115" width="2.109375" style="20" customWidth="1"/>
    <col min="4116" max="4351" width="9.109375" style="20"/>
    <col min="4352" max="4352" width="3.33203125" style="20" bestFit="1" customWidth="1"/>
    <col min="4353" max="4353" width="2.88671875" style="20" customWidth="1"/>
    <col min="4354" max="4354" width="7" style="20" bestFit="1" customWidth="1"/>
    <col min="4355" max="4355" width="24.88671875" style="20" customWidth="1"/>
    <col min="4356" max="4356" width="26.88671875" style="20" customWidth="1"/>
    <col min="4357" max="4357" width="6.88671875" style="20" bestFit="1" customWidth="1"/>
    <col min="4358" max="4362" width="5.109375" style="20" customWidth="1"/>
    <col min="4363" max="4363" width="1.5546875" style="20" customWidth="1"/>
    <col min="4364" max="4364" width="5" style="20" customWidth="1"/>
    <col min="4365" max="4365" width="5.88671875" style="20" bestFit="1" customWidth="1"/>
    <col min="4366" max="4366" width="8.88671875" style="20" bestFit="1" customWidth="1"/>
    <col min="4367" max="4367" width="7.88671875" style="20" bestFit="1" customWidth="1"/>
    <col min="4368" max="4368" width="6.88671875" style="20" customWidth="1"/>
    <col min="4369" max="4369" width="7.5546875" style="20" bestFit="1" customWidth="1"/>
    <col min="4370" max="4370" width="6.5546875" style="20" customWidth="1"/>
    <col min="4371" max="4371" width="2.109375" style="20" customWidth="1"/>
    <col min="4372" max="4607" width="9.109375" style="20"/>
    <col min="4608" max="4608" width="3.33203125" style="20" bestFit="1" customWidth="1"/>
    <col min="4609" max="4609" width="2.88671875" style="20" customWidth="1"/>
    <col min="4610" max="4610" width="7" style="20" bestFit="1" customWidth="1"/>
    <col min="4611" max="4611" width="24.88671875" style="20" customWidth="1"/>
    <col min="4612" max="4612" width="26.88671875" style="20" customWidth="1"/>
    <col min="4613" max="4613" width="6.88671875" style="20" bestFit="1" customWidth="1"/>
    <col min="4614" max="4618" width="5.109375" style="20" customWidth="1"/>
    <col min="4619" max="4619" width="1.5546875" style="20" customWidth="1"/>
    <col min="4620" max="4620" width="5" style="20" customWidth="1"/>
    <col min="4621" max="4621" width="5.88671875" style="20" bestFit="1" customWidth="1"/>
    <col min="4622" max="4622" width="8.88671875" style="20" bestFit="1" customWidth="1"/>
    <col min="4623" max="4623" width="7.88671875" style="20" bestFit="1" customWidth="1"/>
    <col min="4624" max="4624" width="6.88671875" style="20" customWidth="1"/>
    <col min="4625" max="4625" width="7.5546875" style="20" bestFit="1" customWidth="1"/>
    <col min="4626" max="4626" width="6.5546875" style="20" customWidth="1"/>
    <col min="4627" max="4627" width="2.109375" style="20" customWidth="1"/>
    <col min="4628" max="4863" width="9.109375" style="20"/>
    <col min="4864" max="4864" width="3.33203125" style="20" bestFit="1" customWidth="1"/>
    <col min="4865" max="4865" width="2.88671875" style="20" customWidth="1"/>
    <col min="4866" max="4866" width="7" style="20" bestFit="1" customWidth="1"/>
    <col min="4867" max="4867" width="24.88671875" style="20" customWidth="1"/>
    <col min="4868" max="4868" width="26.88671875" style="20" customWidth="1"/>
    <col min="4869" max="4869" width="6.88671875" style="20" bestFit="1" customWidth="1"/>
    <col min="4870" max="4874" width="5.109375" style="20" customWidth="1"/>
    <col min="4875" max="4875" width="1.5546875" style="20" customWidth="1"/>
    <col min="4876" max="4876" width="5" style="20" customWidth="1"/>
    <col min="4877" max="4877" width="5.88671875" style="20" bestFit="1" customWidth="1"/>
    <col min="4878" max="4878" width="8.88671875" style="20" bestFit="1" customWidth="1"/>
    <col min="4879" max="4879" width="7.88671875" style="20" bestFit="1" customWidth="1"/>
    <col min="4880" max="4880" width="6.88671875" style="20" customWidth="1"/>
    <col min="4881" max="4881" width="7.5546875" style="20" bestFit="1" customWidth="1"/>
    <col min="4882" max="4882" width="6.5546875" style="20" customWidth="1"/>
    <col min="4883" max="4883" width="2.109375" style="20" customWidth="1"/>
    <col min="4884" max="5119" width="9.109375" style="20"/>
    <col min="5120" max="5120" width="3.33203125" style="20" bestFit="1" customWidth="1"/>
    <col min="5121" max="5121" width="2.88671875" style="20" customWidth="1"/>
    <col min="5122" max="5122" width="7" style="20" bestFit="1" customWidth="1"/>
    <col min="5123" max="5123" width="24.88671875" style="20" customWidth="1"/>
    <col min="5124" max="5124" width="26.88671875" style="20" customWidth="1"/>
    <col min="5125" max="5125" width="6.88671875" style="20" bestFit="1" customWidth="1"/>
    <col min="5126" max="5130" width="5.109375" style="20" customWidth="1"/>
    <col min="5131" max="5131" width="1.5546875" style="20" customWidth="1"/>
    <col min="5132" max="5132" width="5" style="20" customWidth="1"/>
    <col min="5133" max="5133" width="5.88671875" style="20" bestFit="1" customWidth="1"/>
    <col min="5134" max="5134" width="8.88671875" style="20" bestFit="1" customWidth="1"/>
    <col min="5135" max="5135" width="7.88671875" style="20" bestFit="1" customWidth="1"/>
    <col min="5136" max="5136" width="6.88671875" style="20" customWidth="1"/>
    <col min="5137" max="5137" width="7.5546875" style="20" bestFit="1" customWidth="1"/>
    <col min="5138" max="5138" width="6.5546875" style="20" customWidth="1"/>
    <col min="5139" max="5139" width="2.109375" style="20" customWidth="1"/>
    <col min="5140" max="5375" width="9.109375" style="20"/>
    <col min="5376" max="5376" width="3.33203125" style="20" bestFit="1" customWidth="1"/>
    <col min="5377" max="5377" width="2.88671875" style="20" customWidth="1"/>
    <col min="5378" max="5378" width="7" style="20" bestFit="1" customWidth="1"/>
    <col min="5379" max="5379" width="24.88671875" style="20" customWidth="1"/>
    <col min="5380" max="5380" width="26.88671875" style="20" customWidth="1"/>
    <col min="5381" max="5381" width="6.88671875" style="20" bestFit="1" customWidth="1"/>
    <col min="5382" max="5386" width="5.109375" style="20" customWidth="1"/>
    <col min="5387" max="5387" width="1.5546875" style="20" customWidth="1"/>
    <col min="5388" max="5388" width="5" style="20" customWidth="1"/>
    <col min="5389" max="5389" width="5.88671875" style="20" bestFit="1" customWidth="1"/>
    <col min="5390" max="5390" width="8.88671875" style="20" bestFit="1" customWidth="1"/>
    <col min="5391" max="5391" width="7.88671875" style="20" bestFit="1" customWidth="1"/>
    <col min="5392" max="5392" width="6.88671875" style="20" customWidth="1"/>
    <col min="5393" max="5393" width="7.5546875" style="20" bestFit="1" customWidth="1"/>
    <col min="5394" max="5394" width="6.5546875" style="20" customWidth="1"/>
    <col min="5395" max="5395" width="2.109375" style="20" customWidth="1"/>
    <col min="5396" max="5631" width="9.109375" style="20"/>
    <col min="5632" max="5632" width="3.33203125" style="20" bestFit="1" customWidth="1"/>
    <col min="5633" max="5633" width="2.88671875" style="20" customWidth="1"/>
    <col min="5634" max="5634" width="7" style="20" bestFit="1" customWidth="1"/>
    <col min="5635" max="5635" width="24.88671875" style="20" customWidth="1"/>
    <col min="5636" max="5636" width="26.88671875" style="20" customWidth="1"/>
    <col min="5637" max="5637" width="6.88671875" style="20" bestFit="1" customWidth="1"/>
    <col min="5638" max="5642" width="5.109375" style="20" customWidth="1"/>
    <col min="5643" max="5643" width="1.5546875" style="20" customWidth="1"/>
    <col min="5644" max="5644" width="5" style="20" customWidth="1"/>
    <col min="5645" max="5645" width="5.88671875" style="20" bestFit="1" customWidth="1"/>
    <col min="5646" max="5646" width="8.88671875" style="20" bestFit="1" customWidth="1"/>
    <col min="5647" max="5647" width="7.88671875" style="20" bestFit="1" customWidth="1"/>
    <col min="5648" max="5648" width="6.88671875" style="20" customWidth="1"/>
    <col min="5649" max="5649" width="7.5546875" style="20" bestFit="1" customWidth="1"/>
    <col min="5650" max="5650" width="6.5546875" style="20" customWidth="1"/>
    <col min="5651" max="5651" width="2.109375" style="20" customWidth="1"/>
    <col min="5652" max="5887" width="9.109375" style="20"/>
    <col min="5888" max="5888" width="3.33203125" style="20" bestFit="1" customWidth="1"/>
    <col min="5889" max="5889" width="2.88671875" style="20" customWidth="1"/>
    <col min="5890" max="5890" width="7" style="20" bestFit="1" customWidth="1"/>
    <col min="5891" max="5891" width="24.88671875" style="20" customWidth="1"/>
    <col min="5892" max="5892" width="26.88671875" style="20" customWidth="1"/>
    <col min="5893" max="5893" width="6.88671875" style="20" bestFit="1" customWidth="1"/>
    <col min="5894" max="5898" width="5.109375" style="20" customWidth="1"/>
    <col min="5899" max="5899" width="1.5546875" style="20" customWidth="1"/>
    <col min="5900" max="5900" width="5" style="20" customWidth="1"/>
    <col min="5901" max="5901" width="5.88671875" style="20" bestFit="1" customWidth="1"/>
    <col min="5902" max="5902" width="8.88671875" style="20" bestFit="1" customWidth="1"/>
    <col min="5903" max="5903" width="7.88671875" style="20" bestFit="1" customWidth="1"/>
    <col min="5904" max="5904" width="6.88671875" style="20" customWidth="1"/>
    <col min="5905" max="5905" width="7.5546875" style="20" bestFit="1" customWidth="1"/>
    <col min="5906" max="5906" width="6.5546875" style="20" customWidth="1"/>
    <col min="5907" max="5907" width="2.109375" style="20" customWidth="1"/>
    <col min="5908" max="6143" width="9.109375" style="20"/>
    <col min="6144" max="6144" width="3.33203125" style="20" bestFit="1" customWidth="1"/>
    <col min="6145" max="6145" width="2.88671875" style="20" customWidth="1"/>
    <col min="6146" max="6146" width="7" style="20" bestFit="1" customWidth="1"/>
    <col min="6147" max="6147" width="24.88671875" style="20" customWidth="1"/>
    <col min="6148" max="6148" width="26.88671875" style="20" customWidth="1"/>
    <col min="6149" max="6149" width="6.88671875" style="20" bestFit="1" customWidth="1"/>
    <col min="6150" max="6154" width="5.109375" style="20" customWidth="1"/>
    <col min="6155" max="6155" width="1.5546875" style="20" customWidth="1"/>
    <col min="6156" max="6156" width="5" style="20" customWidth="1"/>
    <col min="6157" max="6157" width="5.88671875" style="20" bestFit="1" customWidth="1"/>
    <col min="6158" max="6158" width="8.88671875" style="20" bestFit="1" customWidth="1"/>
    <col min="6159" max="6159" width="7.88671875" style="20" bestFit="1" customWidth="1"/>
    <col min="6160" max="6160" width="6.88671875" style="20" customWidth="1"/>
    <col min="6161" max="6161" width="7.5546875" style="20" bestFit="1" customWidth="1"/>
    <col min="6162" max="6162" width="6.5546875" style="20" customWidth="1"/>
    <col min="6163" max="6163" width="2.109375" style="20" customWidth="1"/>
    <col min="6164" max="6399" width="9.109375" style="20"/>
    <col min="6400" max="6400" width="3.33203125" style="20" bestFit="1" customWidth="1"/>
    <col min="6401" max="6401" width="2.88671875" style="20" customWidth="1"/>
    <col min="6402" max="6402" width="7" style="20" bestFit="1" customWidth="1"/>
    <col min="6403" max="6403" width="24.88671875" style="20" customWidth="1"/>
    <col min="6404" max="6404" width="26.88671875" style="20" customWidth="1"/>
    <col min="6405" max="6405" width="6.88671875" style="20" bestFit="1" customWidth="1"/>
    <col min="6406" max="6410" width="5.109375" style="20" customWidth="1"/>
    <col min="6411" max="6411" width="1.5546875" style="20" customWidth="1"/>
    <col min="6412" max="6412" width="5" style="20" customWidth="1"/>
    <col min="6413" max="6413" width="5.88671875" style="20" bestFit="1" customWidth="1"/>
    <col min="6414" max="6414" width="8.88671875" style="20" bestFit="1" customWidth="1"/>
    <col min="6415" max="6415" width="7.88671875" style="20" bestFit="1" customWidth="1"/>
    <col min="6416" max="6416" width="6.88671875" style="20" customWidth="1"/>
    <col min="6417" max="6417" width="7.5546875" style="20" bestFit="1" customWidth="1"/>
    <col min="6418" max="6418" width="6.5546875" style="20" customWidth="1"/>
    <col min="6419" max="6419" width="2.109375" style="20" customWidth="1"/>
    <col min="6420" max="6655" width="9.109375" style="20"/>
    <col min="6656" max="6656" width="3.33203125" style="20" bestFit="1" customWidth="1"/>
    <col min="6657" max="6657" width="2.88671875" style="20" customWidth="1"/>
    <col min="6658" max="6658" width="7" style="20" bestFit="1" customWidth="1"/>
    <col min="6659" max="6659" width="24.88671875" style="20" customWidth="1"/>
    <col min="6660" max="6660" width="26.88671875" style="20" customWidth="1"/>
    <col min="6661" max="6661" width="6.88671875" style="20" bestFit="1" customWidth="1"/>
    <col min="6662" max="6666" width="5.109375" style="20" customWidth="1"/>
    <col min="6667" max="6667" width="1.5546875" style="20" customWidth="1"/>
    <col min="6668" max="6668" width="5" style="20" customWidth="1"/>
    <col min="6669" max="6669" width="5.88671875" style="20" bestFit="1" customWidth="1"/>
    <col min="6670" max="6670" width="8.88671875" style="20" bestFit="1" customWidth="1"/>
    <col min="6671" max="6671" width="7.88671875" style="20" bestFit="1" customWidth="1"/>
    <col min="6672" max="6672" width="6.88671875" style="20" customWidth="1"/>
    <col min="6673" max="6673" width="7.5546875" style="20" bestFit="1" customWidth="1"/>
    <col min="6674" max="6674" width="6.5546875" style="20" customWidth="1"/>
    <col min="6675" max="6675" width="2.109375" style="20" customWidth="1"/>
    <col min="6676" max="6911" width="9.109375" style="20"/>
    <col min="6912" max="6912" width="3.33203125" style="20" bestFit="1" customWidth="1"/>
    <col min="6913" max="6913" width="2.88671875" style="20" customWidth="1"/>
    <col min="6914" max="6914" width="7" style="20" bestFit="1" customWidth="1"/>
    <col min="6915" max="6915" width="24.88671875" style="20" customWidth="1"/>
    <col min="6916" max="6916" width="26.88671875" style="20" customWidth="1"/>
    <col min="6917" max="6917" width="6.88671875" style="20" bestFit="1" customWidth="1"/>
    <col min="6918" max="6922" width="5.109375" style="20" customWidth="1"/>
    <col min="6923" max="6923" width="1.5546875" style="20" customWidth="1"/>
    <col min="6924" max="6924" width="5" style="20" customWidth="1"/>
    <col min="6925" max="6925" width="5.88671875" style="20" bestFit="1" customWidth="1"/>
    <col min="6926" max="6926" width="8.88671875" style="20" bestFit="1" customWidth="1"/>
    <col min="6927" max="6927" width="7.88671875" style="20" bestFit="1" customWidth="1"/>
    <col min="6928" max="6928" width="6.88671875" style="20" customWidth="1"/>
    <col min="6929" max="6929" width="7.5546875" style="20" bestFit="1" customWidth="1"/>
    <col min="6930" max="6930" width="6.5546875" style="20" customWidth="1"/>
    <col min="6931" max="6931" width="2.109375" style="20" customWidth="1"/>
    <col min="6932" max="7167" width="9.109375" style="20"/>
    <col min="7168" max="7168" width="3.33203125" style="20" bestFit="1" customWidth="1"/>
    <col min="7169" max="7169" width="2.88671875" style="20" customWidth="1"/>
    <col min="7170" max="7170" width="7" style="20" bestFit="1" customWidth="1"/>
    <col min="7171" max="7171" width="24.88671875" style="20" customWidth="1"/>
    <col min="7172" max="7172" width="26.88671875" style="20" customWidth="1"/>
    <col min="7173" max="7173" width="6.88671875" style="20" bestFit="1" customWidth="1"/>
    <col min="7174" max="7178" width="5.109375" style="20" customWidth="1"/>
    <col min="7179" max="7179" width="1.5546875" style="20" customWidth="1"/>
    <col min="7180" max="7180" width="5" style="20" customWidth="1"/>
    <col min="7181" max="7181" width="5.88671875" style="20" bestFit="1" customWidth="1"/>
    <col min="7182" max="7182" width="8.88671875" style="20" bestFit="1" customWidth="1"/>
    <col min="7183" max="7183" width="7.88671875" style="20" bestFit="1" customWidth="1"/>
    <col min="7184" max="7184" width="6.88671875" style="20" customWidth="1"/>
    <col min="7185" max="7185" width="7.5546875" style="20" bestFit="1" customWidth="1"/>
    <col min="7186" max="7186" width="6.5546875" style="20" customWidth="1"/>
    <col min="7187" max="7187" width="2.109375" style="20" customWidth="1"/>
    <col min="7188" max="7423" width="9.109375" style="20"/>
    <col min="7424" max="7424" width="3.33203125" style="20" bestFit="1" customWidth="1"/>
    <col min="7425" max="7425" width="2.88671875" style="20" customWidth="1"/>
    <col min="7426" max="7426" width="7" style="20" bestFit="1" customWidth="1"/>
    <col min="7427" max="7427" width="24.88671875" style="20" customWidth="1"/>
    <col min="7428" max="7428" width="26.88671875" style="20" customWidth="1"/>
    <col min="7429" max="7429" width="6.88671875" style="20" bestFit="1" customWidth="1"/>
    <col min="7430" max="7434" width="5.109375" style="20" customWidth="1"/>
    <col min="7435" max="7435" width="1.5546875" style="20" customWidth="1"/>
    <col min="7436" max="7436" width="5" style="20" customWidth="1"/>
    <col min="7437" max="7437" width="5.88671875" style="20" bestFit="1" customWidth="1"/>
    <col min="7438" max="7438" width="8.88671875" style="20" bestFit="1" customWidth="1"/>
    <col min="7439" max="7439" width="7.88671875" style="20" bestFit="1" customWidth="1"/>
    <col min="7440" max="7440" width="6.88671875" style="20" customWidth="1"/>
    <col min="7441" max="7441" width="7.5546875" style="20" bestFit="1" customWidth="1"/>
    <col min="7442" max="7442" width="6.5546875" style="20" customWidth="1"/>
    <col min="7443" max="7443" width="2.109375" style="20" customWidth="1"/>
    <col min="7444" max="7679" width="9.109375" style="20"/>
    <col min="7680" max="7680" width="3.33203125" style="20" bestFit="1" customWidth="1"/>
    <col min="7681" max="7681" width="2.88671875" style="20" customWidth="1"/>
    <col min="7682" max="7682" width="7" style="20" bestFit="1" customWidth="1"/>
    <col min="7683" max="7683" width="24.88671875" style="20" customWidth="1"/>
    <col min="7684" max="7684" width="26.88671875" style="20" customWidth="1"/>
    <col min="7685" max="7685" width="6.88671875" style="20" bestFit="1" customWidth="1"/>
    <col min="7686" max="7690" width="5.109375" style="20" customWidth="1"/>
    <col min="7691" max="7691" width="1.5546875" style="20" customWidth="1"/>
    <col min="7692" max="7692" width="5" style="20" customWidth="1"/>
    <col min="7693" max="7693" width="5.88671875" style="20" bestFit="1" customWidth="1"/>
    <col min="7694" max="7694" width="8.88671875" style="20" bestFit="1" customWidth="1"/>
    <col min="7695" max="7695" width="7.88671875" style="20" bestFit="1" customWidth="1"/>
    <col min="7696" max="7696" width="6.88671875" style="20" customWidth="1"/>
    <col min="7697" max="7697" width="7.5546875" style="20" bestFit="1" customWidth="1"/>
    <col min="7698" max="7698" width="6.5546875" style="20" customWidth="1"/>
    <col min="7699" max="7699" width="2.109375" style="20" customWidth="1"/>
    <col min="7700" max="7935" width="9.109375" style="20"/>
    <col min="7936" max="7936" width="3.33203125" style="20" bestFit="1" customWidth="1"/>
    <col min="7937" max="7937" width="2.88671875" style="20" customWidth="1"/>
    <col min="7938" max="7938" width="7" style="20" bestFit="1" customWidth="1"/>
    <col min="7939" max="7939" width="24.88671875" style="20" customWidth="1"/>
    <col min="7940" max="7940" width="26.88671875" style="20" customWidth="1"/>
    <col min="7941" max="7941" width="6.88671875" style="20" bestFit="1" customWidth="1"/>
    <col min="7942" max="7946" width="5.109375" style="20" customWidth="1"/>
    <col min="7947" max="7947" width="1.5546875" style="20" customWidth="1"/>
    <col min="7948" max="7948" width="5" style="20" customWidth="1"/>
    <col min="7949" max="7949" width="5.88671875" style="20" bestFit="1" customWidth="1"/>
    <col min="7950" max="7950" width="8.88671875" style="20" bestFit="1" customWidth="1"/>
    <col min="7951" max="7951" width="7.88671875" style="20" bestFit="1" customWidth="1"/>
    <col min="7952" max="7952" width="6.88671875" style="20" customWidth="1"/>
    <col min="7953" max="7953" width="7.5546875" style="20" bestFit="1" customWidth="1"/>
    <col min="7954" max="7954" width="6.5546875" style="20" customWidth="1"/>
    <col min="7955" max="7955" width="2.109375" style="20" customWidth="1"/>
    <col min="7956" max="8191" width="9.109375" style="20"/>
    <col min="8192" max="8192" width="3.33203125" style="20" bestFit="1" customWidth="1"/>
    <col min="8193" max="8193" width="2.88671875" style="20" customWidth="1"/>
    <col min="8194" max="8194" width="7" style="20" bestFit="1" customWidth="1"/>
    <col min="8195" max="8195" width="24.88671875" style="20" customWidth="1"/>
    <col min="8196" max="8196" width="26.88671875" style="20" customWidth="1"/>
    <col min="8197" max="8197" width="6.88671875" style="20" bestFit="1" customWidth="1"/>
    <col min="8198" max="8202" width="5.109375" style="20" customWidth="1"/>
    <col min="8203" max="8203" width="1.5546875" style="20" customWidth="1"/>
    <col min="8204" max="8204" width="5" style="20" customWidth="1"/>
    <col min="8205" max="8205" width="5.88671875" style="20" bestFit="1" customWidth="1"/>
    <col min="8206" max="8206" width="8.88671875" style="20" bestFit="1" customWidth="1"/>
    <col min="8207" max="8207" width="7.88671875" style="20" bestFit="1" customWidth="1"/>
    <col min="8208" max="8208" width="6.88671875" style="20" customWidth="1"/>
    <col min="8209" max="8209" width="7.5546875" style="20" bestFit="1" customWidth="1"/>
    <col min="8210" max="8210" width="6.5546875" style="20" customWidth="1"/>
    <col min="8211" max="8211" width="2.109375" style="20" customWidth="1"/>
    <col min="8212" max="8447" width="9.109375" style="20"/>
    <col min="8448" max="8448" width="3.33203125" style="20" bestFit="1" customWidth="1"/>
    <col min="8449" max="8449" width="2.88671875" style="20" customWidth="1"/>
    <col min="8450" max="8450" width="7" style="20" bestFit="1" customWidth="1"/>
    <col min="8451" max="8451" width="24.88671875" style="20" customWidth="1"/>
    <col min="8452" max="8452" width="26.88671875" style="20" customWidth="1"/>
    <col min="8453" max="8453" width="6.88671875" style="20" bestFit="1" customWidth="1"/>
    <col min="8454" max="8458" width="5.109375" style="20" customWidth="1"/>
    <col min="8459" max="8459" width="1.5546875" style="20" customWidth="1"/>
    <col min="8460" max="8460" width="5" style="20" customWidth="1"/>
    <col min="8461" max="8461" width="5.88671875" style="20" bestFit="1" customWidth="1"/>
    <col min="8462" max="8462" width="8.88671875" style="20" bestFit="1" customWidth="1"/>
    <col min="8463" max="8463" width="7.88671875" style="20" bestFit="1" customWidth="1"/>
    <col min="8464" max="8464" width="6.88671875" style="20" customWidth="1"/>
    <col min="8465" max="8465" width="7.5546875" style="20" bestFit="1" customWidth="1"/>
    <col min="8466" max="8466" width="6.5546875" style="20" customWidth="1"/>
    <col min="8467" max="8467" width="2.109375" style="20" customWidth="1"/>
    <col min="8468" max="8703" width="9.109375" style="20"/>
    <col min="8704" max="8704" width="3.33203125" style="20" bestFit="1" customWidth="1"/>
    <col min="8705" max="8705" width="2.88671875" style="20" customWidth="1"/>
    <col min="8706" max="8706" width="7" style="20" bestFit="1" customWidth="1"/>
    <col min="8707" max="8707" width="24.88671875" style="20" customWidth="1"/>
    <col min="8708" max="8708" width="26.88671875" style="20" customWidth="1"/>
    <col min="8709" max="8709" width="6.88671875" style="20" bestFit="1" customWidth="1"/>
    <col min="8710" max="8714" width="5.109375" style="20" customWidth="1"/>
    <col min="8715" max="8715" width="1.5546875" style="20" customWidth="1"/>
    <col min="8716" max="8716" width="5" style="20" customWidth="1"/>
    <col min="8717" max="8717" width="5.88671875" style="20" bestFit="1" customWidth="1"/>
    <col min="8718" max="8718" width="8.88671875" style="20" bestFit="1" customWidth="1"/>
    <col min="8719" max="8719" width="7.88671875" style="20" bestFit="1" customWidth="1"/>
    <col min="8720" max="8720" width="6.88671875" style="20" customWidth="1"/>
    <col min="8721" max="8721" width="7.5546875" style="20" bestFit="1" customWidth="1"/>
    <col min="8722" max="8722" width="6.5546875" style="20" customWidth="1"/>
    <col min="8723" max="8723" width="2.109375" style="20" customWidth="1"/>
    <col min="8724" max="8959" width="9.109375" style="20"/>
    <col min="8960" max="8960" width="3.33203125" style="20" bestFit="1" customWidth="1"/>
    <col min="8961" max="8961" width="2.88671875" style="20" customWidth="1"/>
    <col min="8962" max="8962" width="7" style="20" bestFit="1" customWidth="1"/>
    <col min="8963" max="8963" width="24.88671875" style="20" customWidth="1"/>
    <col min="8964" max="8964" width="26.88671875" style="20" customWidth="1"/>
    <col min="8965" max="8965" width="6.88671875" style="20" bestFit="1" customWidth="1"/>
    <col min="8966" max="8970" width="5.109375" style="20" customWidth="1"/>
    <col min="8971" max="8971" width="1.5546875" style="20" customWidth="1"/>
    <col min="8972" max="8972" width="5" style="20" customWidth="1"/>
    <col min="8973" max="8973" width="5.88671875" style="20" bestFit="1" customWidth="1"/>
    <col min="8974" max="8974" width="8.88671875" style="20" bestFit="1" customWidth="1"/>
    <col min="8975" max="8975" width="7.88671875" style="20" bestFit="1" customWidth="1"/>
    <col min="8976" max="8976" width="6.88671875" style="20" customWidth="1"/>
    <col min="8977" max="8977" width="7.5546875" style="20" bestFit="1" customWidth="1"/>
    <col min="8978" max="8978" width="6.5546875" style="20" customWidth="1"/>
    <col min="8979" max="8979" width="2.109375" style="20" customWidth="1"/>
    <col min="8980" max="9215" width="9.109375" style="20"/>
    <col min="9216" max="9216" width="3.33203125" style="20" bestFit="1" customWidth="1"/>
    <col min="9217" max="9217" width="2.88671875" style="20" customWidth="1"/>
    <col min="9218" max="9218" width="7" style="20" bestFit="1" customWidth="1"/>
    <col min="9219" max="9219" width="24.88671875" style="20" customWidth="1"/>
    <col min="9220" max="9220" width="26.88671875" style="20" customWidth="1"/>
    <col min="9221" max="9221" width="6.88671875" style="20" bestFit="1" customWidth="1"/>
    <col min="9222" max="9226" width="5.109375" style="20" customWidth="1"/>
    <col min="9227" max="9227" width="1.5546875" style="20" customWidth="1"/>
    <col min="9228" max="9228" width="5" style="20" customWidth="1"/>
    <col min="9229" max="9229" width="5.88671875" style="20" bestFit="1" customWidth="1"/>
    <col min="9230" max="9230" width="8.88671875" style="20" bestFit="1" customWidth="1"/>
    <col min="9231" max="9231" width="7.88671875" style="20" bestFit="1" customWidth="1"/>
    <col min="9232" max="9232" width="6.88671875" style="20" customWidth="1"/>
    <col min="9233" max="9233" width="7.5546875" style="20" bestFit="1" customWidth="1"/>
    <col min="9234" max="9234" width="6.5546875" style="20" customWidth="1"/>
    <col min="9235" max="9235" width="2.109375" style="20" customWidth="1"/>
    <col min="9236" max="9471" width="9.109375" style="20"/>
    <col min="9472" max="9472" width="3.33203125" style="20" bestFit="1" customWidth="1"/>
    <col min="9473" max="9473" width="2.88671875" style="20" customWidth="1"/>
    <col min="9474" max="9474" width="7" style="20" bestFit="1" customWidth="1"/>
    <col min="9475" max="9475" width="24.88671875" style="20" customWidth="1"/>
    <col min="9476" max="9476" width="26.88671875" style="20" customWidth="1"/>
    <col min="9477" max="9477" width="6.88671875" style="20" bestFit="1" customWidth="1"/>
    <col min="9478" max="9482" width="5.109375" style="20" customWidth="1"/>
    <col min="9483" max="9483" width="1.5546875" style="20" customWidth="1"/>
    <col min="9484" max="9484" width="5" style="20" customWidth="1"/>
    <col min="9485" max="9485" width="5.88671875" style="20" bestFit="1" customWidth="1"/>
    <col min="9486" max="9486" width="8.88671875" style="20" bestFit="1" customWidth="1"/>
    <col min="9487" max="9487" width="7.88671875" style="20" bestFit="1" customWidth="1"/>
    <col min="9488" max="9488" width="6.88671875" style="20" customWidth="1"/>
    <col min="9489" max="9489" width="7.5546875" style="20" bestFit="1" customWidth="1"/>
    <col min="9490" max="9490" width="6.5546875" style="20" customWidth="1"/>
    <col min="9491" max="9491" width="2.109375" style="20" customWidth="1"/>
    <col min="9492" max="9727" width="9.109375" style="20"/>
    <col min="9728" max="9728" width="3.33203125" style="20" bestFit="1" customWidth="1"/>
    <col min="9729" max="9729" width="2.88671875" style="20" customWidth="1"/>
    <col min="9730" max="9730" width="7" style="20" bestFit="1" customWidth="1"/>
    <col min="9731" max="9731" width="24.88671875" style="20" customWidth="1"/>
    <col min="9732" max="9732" width="26.88671875" style="20" customWidth="1"/>
    <col min="9733" max="9733" width="6.88671875" style="20" bestFit="1" customWidth="1"/>
    <col min="9734" max="9738" width="5.109375" style="20" customWidth="1"/>
    <col min="9739" max="9739" width="1.5546875" style="20" customWidth="1"/>
    <col min="9740" max="9740" width="5" style="20" customWidth="1"/>
    <col min="9741" max="9741" width="5.88671875" style="20" bestFit="1" customWidth="1"/>
    <col min="9742" max="9742" width="8.88671875" style="20" bestFit="1" customWidth="1"/>
    <col min="9743" max="9743" width="7.88671875" style="20" bestFit="1" customWidth="1"/>
    <col min="9744" max="9744" width="6.88671875" style="20" customWidth="1"/>
    <col min="9745" max="9745" width="7.5546875" style="20" bestFit="1" customWidth="1"/>
    <col min="9746" max="9746" width="6.5546875" style="20" customWidth="1"/>
    <col min="9747" max="9747" width="2.109375" style="20" customWidth="1"/>
    <col min="9748" max="9983" width="9.109375" style="20"/>
    <col min="9984" max="9984" width="3.33203125" style="20" bestFit="1" customWidth="1"/>
    <col min="9985" max="9985" width="2.88671875" style="20" customWidth="1"/>
    <col min="9986" max="9986" width="7" style="20" bestFit="1" customWidth="1"/>
    <col min="9987" max="9987" width="24.88671875" style="20" customWidth="1"/>
    <col min="9988" max="9988" width="26.88671875" style="20" customWidth="1"/>
    <col min="9989" max="9989" width="6.88671875" style="20" bestFit="1" customWidth="1"/>
    <col min="9990" max="9994" width="5.109375" style="20" customWidth="1"/>
    <col min="9995" max="9995" width="1.5546875" style="20" customWidth="1"/>
    <col min="9996" max="9996" width="5" style="20" customWidth="1"/>
    <col min="9997" max="9997" width="5.88671875" style="20" bestFit="1" customWidth="1"/>
    <col min="9998" max="9998" width="8.88671875" style="20" bestFit="1" customWidth="1"/>
    <col min="9999" max="9999" width="7.88671875" style="20" bestFit="1" customWidth="1"/>
    <col min="10000" max="10000" width="6.88671875" style="20" customWidth="1"/>
    <col min="10001" max="10001" width="7.5546875" style="20" bestFit="1" customWidth="1"/>
    <col min="10002" max="10002" width="6.5546875" style="20" customWidth="1"/>
    <col min="10003" max="10003" width="2.109375" style="20" customWidth="1"/>
    <col min="10004" max="10239" width="9.109375" style="20"/>
    <col min="10240" max="10240" width="3.33203125" style="20" bestFit="1" customWidth="1"/>
    <col min="10241" max="10241" width="2.88671875" style="20" customWidth="1"/>
    <col min="10242" max="10242" width="7" style="20" bestFit="1" customWidth="1"/>
    <col min="10243" max="10243" width="24.88671875" style="20" customWidth="1"/>
    <col min="10244" max="10244" width="26.88671875" style="20" customWidth="1"/>
    <col min="10245" max="10245" width="6.88671875" style="20" bestFit="1" customWidth="1"/>
    <col min="10246" max="10250" width="5.109375" style="20" customWidth="1"/>
    <col min="10251" max="10251" width="1.5546875" style="20" customWidth="1"/>
    <col min="10252" max="10252" width="5" style="20" customWidth="1"/>
    <col min="10253" max="10253" width="5.88671875" style="20" bestFit="1" customWidth="1"/>
    <col min="10254" max="10254" width="8.88671875" style="20" bestFit="1" customWidth="1"/>
    <col min="10255" max="10255" width="7.88671875" style="20" bestFit="1" customWidth="1"/>
    <col min="10256" max="10256" width="6.88671875" style="20" customWidth="1"/>
    <col min="10257" max="10257" width="7.5546875" style="20" bestFit="1" customWidth="1"/>
    <col min="10258" max="10258" width="6.5546875" style="20" customWidth="1"/>
    <col min="10259" max="10259" width="2.109375" style="20" customWidth="1"/>
    <col min="10260" max="10495" width="9.109375" style="20"/>
    <col min="10496" max="10496" width="3.33203125" style="20" bestFit="1" customWidth="1"/>
    <col min="10497" max="10497" width="2.88671875" style="20" customWidth="1"/>
    <col min="10498" max="10498" width="7" style="20" bestFit="1" customWidth="1"/>
    <col min="10499" max="10499" width="24.88671875" style="20" customWidth="1"/>
    <col min="10500" max="10500" width="26.88671875" style="20" customWidth="1"/>
    <col min="10501" max="10501" width="6.88671875" style="20" bestFit="1" customWidth="1"/>
    <col min="10502" max="10506" width="5.109375" style="20" customWidth="1"/>
    <col min="10507" max="10507" width="1.5546875" style="20" customWidth="1"/>
    <col min="10508" max="10508" width="5" style="20" customWidth="1"/>
    <col min="10509" max="10509" width="5.88671875" style="20" bestFit="1" customWidth="1"/>
    <col min="10510" max="10510" width="8.88671875" style="20" bestFit="1" customWidth="1"/>
    <col min="10511" max="10511" width="7.88671875" style="20" bestFit="1" customWidth="1"/>
    <col min="10512" max="10512" width="6.88671875" style="20" customWidth="1"/>
    <col min="10513" max="10513" width="7.5546875" style="20" bestFit="1" customWidth="1"/>
    <col min="10514" max="10514" width="6.5546875" style="20" customWidth="1"/>
    <col min="10515" max="10515" width="2.109375" style="20" customWidth="1"/>
    <col min="10516" max="10751" width="9.109375" style="20"/>
    <col min="10752" max="10752" width="3.33203125" style="20" bestFit="1" customWidth="1"/>
    <col min="10753" max="10753" width="2.88671875" style="20" customWidth="1"/>
    <col min="10754" max="10754" width="7" style="20" bestFit="1" customWidth="1"/>
    <col min="10755" max="10755" width="24.88671875" style="20" customWidth="1"/>
    <col min="10756" max="10756" width="26.88671875" style="20" customWidth="1"/>
    <col min="10757" max="10757" width="6.88671875" style="20" bestFit="1" customWidth="1"/>
    <col min="10758" max="10762" width="5.109375" style="20" customWidth="1"/>
    <col min="10763" max="10763" width="1.5546875" style="20" customWidth="1"/>
    <col min="10764" max="10764" width="5" style="20" customWidth="1"/>
    <col min="10765" max="10765" width="5.88671875" style="20" bestFit="1" customWidth="1"/>
    <col min="10766" max="10766" width="8.88671875" style="20" bestFit="1" customWidth="1"/>
    <col min="10767" max="10767" width="7.88671875" style="20" bestFit="1" customWidth="1"/>
    <col min="10768" max="10768" width="6.88671875" style="20" customWidth="1"/>
    <col min="10769" max="10769" width="7.5546875" style="20" bestFit="1" customWidth="1"/>
    <col min="10770" max="10770" width="6.5546875" style="20" customWidth="1"/>
    <col min="10771" max="10771" width="2.109375" style="20" customWidth="1"/>
    <col min="10772" max="11007" width="9.109375" style="20"/>
    <col min="11008" max="11008" width="3.33203125" style="20" bestFit="1" customWidth="1"/>
    <col min="11009" max="11009" width="2.88671875" style="20" customWidth="1"/>
    <col min="11010" max="11010" width="7" style="20" bestFit="1" customWidth="1"/>
    <col min="11011" max="11011" width="24.88671875" style="20" customWidth="1"/>
    <col min="11012" max="11012" width="26.88671875" style="20" customWidth="1"/>
    <col min="11013" max="11013" width="6.88671875" style="20" bestFit="1" customWidth="1"/>
    <col min="11014" max="11018" width="5.109375" style="20" customWidth="1"/>
    <col min="11019" max="11019" width="1.5546875" style="20" customWidth="1"/>
    <col min="11020" max="11020" width="5" style="20" customWidth="1"/>
    <col min="11021" max="11021" width="5.88671875" style="20" bestFit="1" customWidth="1"/>
    <col min="11022" max="11022" width="8.88671875" style="20" bestFit="1" customWidth="1"/>
    <col min="11023" max="11023" width="7.88671875" style="20" bestFit="1" customWidth="1"/>
    <col min="11024" max="11024" width="6.88671875" style="20" customWidth="1"/>
    <col min="11025" max="11025" width="7.5546875" style="20" bestFit="1" customWidth="1"/>
    <col min="11026" max="11026" width="6.5546875" style="20" customWidth="1"/>
    <col min="11027" max="11027" width="2.109375" style="20" customWidth="1"/>
    <col min="11028" max="11263" width="9.109375" style="20"/>
    <col min="11264" max="11264" width="3.33203125" style="20" bestFit="1" customWidth="1"/>
    <col min="11265" max="11265" width="2.88671875" style="20" customWidth="1"/>
    <col min="11266" max="11266" width="7" style="20" bestFit="1" customWidth="1"/>
    <col min="11267" max="11267" width="24.88671875" style="20" customWidth="1"/>
    <col min="11268" max="11268" width="26.88671875" style="20" customWidth="1"/>
    <col min="11269" max="11269" width="6.88671875" style="20" bestFit="1" customWidth="1"/>
    <col min="11270" max="11274" width="5.109375" style="20" customWidth="1"/>
    <col min="11275" max="11275" width="1.5546875" style="20" customWidth="1"/>
    <col min="11276" max="11276" width="5" style="20" customWidth="1"/>
    <col min="11277" max="11277" width="5.88671875" style="20" bestFit="1" customWidth="1"/>
    <col min="11278" max="11278" width="8.88671875" style="20" bestFit="1" customWidth="1"/>
    <col min="11279" max="11279" width="7.88671875" style="20" bestFit="1" customWidth="1"/>
    <col min="11280" max="11280" width="6.88671875" style="20" customWidth="1"/>
    <col min="11281" max="11281" width="7.5546875" style="20" bestFit="1" customWidth="1"/>
    <col min="11282" max="11282" width="6.5546875" style="20" customWidth="1"/>
    <col min="11283" max="11283" width="2.109375" style="20" customWidth="1"/>
    <col min="11284" max="11519" width="9.109375" style="20"/>
    <col min="11520" max="11520" width="3.33203125" style="20" bestFit="1" customWidth="1"/>
    <col min="11521" max="11521" width="2.88671875" style="20" customWidth="1"/>
    <col min="11522" max="11522" width="7" style="20" bestFit="1" customWidth="1"/>
    <col min="11523" max="11523" width="24.88671875" style="20" customWidth="1"/>
    <col min="11524" max="11524" width="26.88671875" style="20" customWidth="1"/>
    <col min="11525" max="11525" width="6.88671875" style="20" bestFit="1" customWidth="1"/>
    <col min="11526" max="11530" width="5.109375" style="20" customWidth="1"/>
    <col min="11531" max="11531" width="1.5546875" style="20" customWidth="1"/>
    <col min="11532" max="11532" width="5" style="20" customWidth="1"/>
    <col min="11533" max="11533" width="5.88671875" style="20" bestFit="1" customWidth="1"/>
    <col min="11534" max="11534" width="8.88671875" style="20" bestFit="1" customWidth="1"/>
    <col min="11535" max="11535" width="7.88671875" style="20" bestFit="1" customWidth="1"/>
    <col min="11536" max="11536" width="6.88671875" style="20" customWidth="1"/>
    <col min="11537" max="11537" width="7.5546875" style="20" bestFit="1" customWidth="1"/>
    <col min="11538" max="11538" width="6.5546875" style="20" customWidth="1"/>
    <col min="11539" max="11539" width="2.109375" style="20" customWidth="1"/>
    <col min="11540" max="11775" width="9.109375" style="20"/>
    <col min="11776" max="11776" width="3.33203125" style="20" bestFit="1" customWidth="1"/>
    <col min="11777" max="11777" width="2.88671875" style="20" customWidth="1"/>
    <col min="11778" max="11778" width="7" style="20" bestFit="1" customWidth="1"/>
    <col min="11779" max="11779" width="24.88671875" style="20" customWidth="1"/>
    <col min="11780" max="11780" width="26.88671875" style="20" customWidth="1"/>
    <col min="11781" max="11781" width="6.88671875" style="20" bestFit="1" customWidth="1"/>
    <col min="11782" max="11786" width="5.109375" style="20" customWidth="1"/>
    <col min="11787" max="11787" width="1.5546875" style="20" customWidth="1"/>
    <col min="11788" max="11788" width="5" style="20" customWidth="1"/>
    <col min="11789" max="11789" width="5.88671875" style="20" bestFit="1" customWidth="1"/>
    <col min="11790" max="11790" width="8.88671875" style="20" bestFit="1" customWidth="1"/>
    <col min="11791" max="11791" width="7.88671875" style="20" bestFit="1" customWidth="1"/>
    <col min="11792" max="11792" width="6.88671875" style="20" customWidth="1"/>
    <col min="11793" max="11793" width="7.5546875" style="20" bestFit="1" customWidth="1"/>
    <col min="11794" max="11794" width="6.5546875" style="20" customWidth="1"/>
    <col min="11795" max="11795" width="2.109375" style="20" customWidth="1"/>
    <col min="11796" max="12031" width="9.109375" style="20"/>
    <col min="12032" max="12032" width="3.33203125" style="20" bestFit="1" customWidth="1"/>
    <col min="12033" max="12033" width="2.88671875" style="20" customWidth="1"/>
    <col min="12034" max="12034" width="7" style="20" bestFit="1" customWidth="1"/>
    <col min="12035" max="12035" width="24.88671875" style="20" customWidth="1"/>
    <col min="12036" max="12036" width="26.88671875" style="20" customWidth="1"/>
    <col min="12037" max="12037" width="6.88671875" style="20" bestFit="1" customWidth="1"/>
    <col min="12038" max="12042" width="5.109375" style="20" customWidth="1"/>
    <col min="12043" max="12043" width="1.5546875" style="20" customWidth="1"/>
    <col min="12044" max="12044" width="5" style="20" customWidth="1"/>
    <col min="12045" max="12045" width="5.88671875" style="20" bestFit="1" customWidth="1"/>
    <col min="12046" max="12046" width="8.88671875" style="20" bestFit="1" customWidth="1"/>
    <col min="12047" max="12047" width="7.88671875" style="20" bestFit="1" customWidth="1"/>
    <col min="12048" max="12048" width="6.88671875" style="20" customWidth="1"/>
    <col min="12049" max="12049" width="7.5546875" style="20" bestFit="1" customWidth="1"/>
    <col min="12050" max="12050" width="6.5546875" style="20" customWidth="1"/>
    <col min="12051" max="12051" width="2.109375" style="20" customWidth="1"/>
    <col min="12052" max="12287" width="9.109375" style="20"/>
    <col min="12288" max="12288" width="3.33203125" style="20" bestFit="1" customWidth="1"/>
    <col min="12289" max="12289" width="2.88671875" style="20" customWidth="1"/>
    <col min="12290" max="12290" width="7" style="20" bestFit="1" customWidth="1"/>
    <col min="12291" max="12291" width="24.88671875" style="20" customWidth="1"/>
    <col min="12292" max="12292" width="26.88671875" style="20" customWidth="1"/>
    <col min="12293" max="12293" width="6.88671875" style="20" bestFit="1" customWidth="1"/>
    <col min="12294" max="12298" width="5.109375" style="20" customWidth="1"/>
    <col min="12299" max="12299" width="1.5546875" style="20" customWidth="1"/>
    <col min="12300" max="12300" width="5" style="20" customWidth="1"/>
    <col min="12301" max="12301" width="5.88671875" style="20" bestFit="1" customWidth="1"/>
    <col min="12302" max="12302" width="8.88671875" style="20" bestFit="1" customWidth="1"/>
    <col min="12303" max="12303" width="7.88671875" style="20" bestFit="1" customWidth="1"/>
    <col min="12304" max="12304" width="6.88671875" style="20" customWidth="1"/>
    <col min="12305" max="12305" width="7.5546875" style="20" bestFit="1" customWidth="1"/>
    <col min="12306" max="12306" width="6.5546875" style="20" customWidth="1"/>
    <col min="12307" max="12307" width="2.109375" style="20" customWidth="1"/>
    <col min="12308" max="12543" width="9.109375" style="20"/>
    <col min="12544" max="12544" width="3.33203125" style="20" bestFit="1" customWidth="1"/>
    <col min="12545" max="12545" width="2.88671875" style="20" customWidth="1"/>
    <col min="12546" max="12546" width="7" style="20" bestFit="1" customWidth="1"/>
    <col min="12547" max="12547" width="24.88671875" style="20" customWidth="1"/>
    <col min="12548" max="12548" width="26.88671875" style="20" customWidth="1"/>
    <col min="12549" max="12549" width="6.88671875" style="20" bestFit="1" customWidth="1"/>
    <col min="12550" max="12554" width="5.109375" style="20" customWidth="1"/>
    <col min="12555" max="12555" width="1.5546875" style="20" customWidth="1"/>
    <col min="12556" max="12556" width="5" style="20" customWidth="1"/>
    <col min="12557" max="12557" width="5.88671875" style="20" bestFit="1" customWidth="1"/>
    <col min="12558" max="12558" width="8.88671875" style="20" bestFit="1" customWidth="1"/>
    <col min="12559" max="12559" width="7.88671875" style="20" bestFit="1" customWidth="1"/>
    <col min="12560" max="12560" width="6.88671875" style="20" customWidth="1"/>
    <col min="12561" max="12561" width="7.5546875" style="20" bestFit="1" customWidth="1"/>
    <col min="12562" max="12562" width="6.5546875" style="20" customWidth="1"/>
    <col min="12563" max="12563" width="2.109375" style="20" customWidth="1"/>
    <col min="12564" max="12799" width="9.109375" style="20"/>
    <col min="12800" max="12800" width="3.33203125" style="20" bestFit="1" customWidth="1"/>
    <col min="12801" max="12801" width="2.88671875" style="20" customWidth="1"/>
    <col min="12802" max="12802" width="7" style="20" bestFit="1" customWidth="1"/>
    <col min="12803" max="12803" width="24.88671875" style="20" customWidth="1"/>
    <col min="12804" max="12804" width="26.88671875" style="20" customWidth="1"/>
    <col min="12805" max="12805" width="6.88671875" style="20" bestFit="1" customWidth="1"/>
    <col min="12806" max="12810" width="5.109375" style="20" customWidth="1"/>
    <col min="12811" max="12811" width="1.5546875" style="20" customWidth="1"/>
    <col min="12812" max="12812" width="5" style="20" customWidth="1"/>
    <col min="12813" max="12813" width="5.88671875" style="20" bestFit="1" customWidth="1"/>
    <col min="12814" max="12814" width="8.88671875" style="20" bestFit="1" customWidth="1"/>
    <col min="12815" max="12815" width="7.88671875" style="20" bestFit="1" customWidth="1"/>
    <col min="12816" max="12816" width="6.88671875" style="20" customWidth="1"/>
    <col min="12817" max="12817" width="7.5546875" style="20" bestFit="1" customWidth="1"/>
    <col min="12818" max="12818" width="6.5546875" style="20" customWidth="1"/>
    <col min="12819" max="12819" width="2.109375" style="20" customWidth="1"/>
    <col min="12820" max="13055" width="9.109375" style="20"/>
    <col min="13056" max="13056" width="3.33203125" style="20" bestFit="1" customWidth="1"/>
    <col min="13057" max="13057" width="2.88671875" style="20" customWidth="1"/>
    <col min="13058" max="13058" width="7" style="20" bestFit="1" customWidth="1"/>
    <col min="13059" max="13059" width="24.88671875" style="20" customWidth="1"/>
    <col min="13060" max="13060" width="26.88671875" style="20" customWidth="1"/>
    <col min="13061" max="13061" width="6.88671875" style="20" bestFit="1" customWidth="1"/>
    <col min="13062" max="13066" width="5.109375" style="20" customWidth="1"/>
    <col min="13067" max="13067" width="1.5546875" style="20" customWidth="1"/>
    <col min="13068" max="13068" width="5" style="20" customWidth="1"/>
    <col min="13069" max="13069" width="5.88671875" style="20" bestFit="1" customWidth="1"/>
    <col min="13070" max="13070" width="8.88671875" style="20" bestFit="1" customWidth="1"/>
    <col min="13071" max="13071" width="7.88671875" style="20" bestFit="1" customWidth="1"/>
    <col min="13072" max="13072" width="6.88671875" style="20" customWidth="1"/>
    <col min="13073" max="13073" width="7.5546875" style="20" bestFit="1" customWidth="1"/>
    <col min="13074" max="13074" width="6.5546875" style="20" customWidth="1"/>
    <col min="13075" max="13075" width="2.109375" style="20" customWidth="1"/>
    <col min="13076" max="13311" width="9.109375" style="20"/>
    <col min="13312" max="13312" width="3.33203125" style="20" bestFit="1" customWidth="1"/>
    <col min="13313" max="13313" width="2.88671875" style="20" customWidth="1"/>
    <col min="13314" max="13314" width="7" style="20" bestFit="1" customWidth="1"/>
    <col min="13315" max="13315" width="24.88671875" style="20" customWidth="1"/>
    <col min="13316" max="13316" width="26.88671875" style="20" customWidth="1"/>
    <col min="13317" max="13317" width="6.88671875" style="20" bestFit="1" customWidth="1"/>
    <col min="13318" max="13322" width="5.109375" style="20" customWidth="1"/>
    <col min="13323" max="13323" width="1.5546875" style="20" customWidth="1"/>
    <col min="13324" max="13324" width="5" style="20" customWidth="1"/>
    <col min="13325" max="13325" width="5.88671875" style="20" bestFit="1" customWidth="1"/>
    <col min="13326" max="13326" width="8.88671875" style="20" bestFit="1" customWidth="1"/>
    <col min="13327" max="13327" width="7.88671875" style="20" bestFit="1" customWidth="1"/>
    <col min="13328" max="13328" width="6.88671875" style="20" customWidth="1"/>
    <col min="13329" max="13329" width="7.5546875" style="20" bestFit="1" customWidth="1"/>
    <col min="13330" max="13330" width="6.5546875" style="20" customWidth="1"/>
    <col min="13331" max="13331" width="2.109375" style="20" customWidth="1"/>
    <col min="13332" max="13567" width="9.109375" style="20"/>
    <col min="13568" max="13568" width="3.33203125" style="20" bestFit="1" customWidth="1"/>
    <col min="13569" max="13569" width="2.88671875" style="20" customWidth="1"/>
    <col min="13570" max="13570" width="7" style="20" bestFit="1" customWidth="1"/>
    <col min="13571" max="13571" width="24.88671875" style="20" customWidth="1"/>
    <col min="13572" max="13572" width="26.88671875" style="20" customWidth="1"/>
    <col min="13573" max="13573" width="6.88671875" style="20" bestFit="1" customWidth="1"/>
    <col min="13574" max="13578" width="5.109375" style="20" customWidth="1"/>
    <col min="13579" max="13579" width="1.5546875" style="20" customWidth="1"/>
    <col min="13580" max="13580" width="5" style="20" customWidth="1"/>
    <col min="13581" max="13581" width="5.88671875" style="20" bestFit="1" customWidth="1"/>
    <col min="13582" max="13582" width="8.88671875" style="20" bestFit="1" customWidth="1"/>
    <col min="13583" max="13583" width="7.88671875" style="20" bestFit="1" customWidth="1"/>
    <col min="13584" max="13584" width="6.88671875" style="20" customWidth="1"/>
    <col min="13585" max="13585" width="7.5546875" style="20" bestFit="1" customWidth="1"/>
    <col min="13586" max="13586" width="6.5546875" style="20" customWidth="1"/>
    <col min="13587" max="13587" width="2.109375" style="20" customWidth="1"/>
    <col min="13588" max="13823" width="9.109375" style="20"/>
    <col min="13824" max="13824" width="3.33203125" style="20" bestFit="1" customWidth="1"/>
    <col min="13825" max="13825" width="2.88671875" style="20" customWidth="1"/>
    <col min="13826" max="13826" width="7" style="20" bestFit="1" customWidth="1"/>
    <col min="13827" max="13827" width="24.88671875" style="20" customWidth="1"/>
    <col min="13828" max="13828" width="26.88671875" style="20" customWidth="1"/>
    <col min="13829" max="13829" width="6.88671875" style="20" bestFit="1" customWidth="1"/>
    <col min="13830" max="13834" width="5.109375" style="20" customWidth="1"/>
    <col min="13835" max="13835" width="1.5546875" style="20" customWidth="1"/>
    <col min="13836" max="13836" width="5" style="20" customWidth="1"/>
    <col min="13837" max="13837" width="5.88671875" style="20" bestFit="1" customWidth="1"/>
    <col min="13838" max="13838" width="8.88671875" style="20" bestFit="1" customWidth="1"/>
    <col min="13839" max="13839" width="7.88671875" style="20" bestFit="1" customWidth="1"/>
    <col min="13840" max="13840" width="6.88671875" style="20" customWidth="1"/>
    <col min="13841" max="13841" width="7.5546875" style="20" bestFit="1" customWidth="1"/>
    <col min="13842" max="13842" width="6.5546875" style="20" customWidth="1"/>
    <col min="13843" max="13843" width="2.109375" style="20" customWidth="1"/>
    <col min="13844" max="14079" width="9.109375" style="20"/>
    <col min="14080" max="14080" width="3.33203125" style="20" bestFit="1" customWidth="1"/>
    <col min="14081" max="14081" width="2.88671875" style="20" customWidth="1"/>
    <col min="14082" max="14082" width="7" style="20" bestFit="1" customWidth="1"/>
    <col min="14083" max="14083" width="24.88671875" style="20" customWidth="1"/>
    <col min="14084" max="14084" width="26.88671875" style="20" customWidth="1"/>
    <col min="14085" max="14085" width="6.88671875" style="20" bestFit="1" customWidth="1"/>
    <col min="14086" max="14090" width="5.109375" style="20" customWidth="1"/>
    <col min="14091" max="14091" width="1.5546875" style="20" customWidth="1"/>
    <col min="14092" max="14092" width="5" style="20" customWidth="1"/>
    <col min="14093" max="14093" width="5.88671875" style="20" bestFit="1" customWidth="1"/>
    <col min="14094" max="14094" width="8.88671875" style="20" bestFit="1" customWidth="1"/>
    <col min="14095" max="14095" width="7.88671875" style="20" bestFit="1" customWidth="1"/>
    <col min="14096" max="14096" width="6.88671875" style="20" customWidth="1"/>
    <col min="14097" max="14097" width="7.5546875" style="20" bestFit="1" customWidth="1"/>
    <col min="14098" max="14098" width="6.5546875" style="20" customWidth="1"/>
    <col min="14099" max="14099" width="2.109375" style="20" customWidth="1"/>
    <col min="14100" max="14335" width="9.109375" style="20"/>
    <col min="14336" max="14336" width="3.33203125" style="20" bestFit="1" customWidth="1"/>
    <col min="14337" max="14337" width="2.88671875" style="20" customWidth="1"/>
    <col min="14338" max="14338" width="7" style="20" bestFit="1" customWidth="1"/>
    <col min="14339" max="14339" width="24.88671875" style="20" customWidth="1"/>
    <col min="14340" max="14340" width="26.88671875" style="20" customWidth="1"/>
    <col min="14341" max="14341" width="6.88671875" style="20" bestFit="1" customWidth="1"/>
    <col min="14342" max="14346" width="5.109375" style="20" customWidth="1"/>
    <col min="14347" max="14347" width="1.5546875" style="20" customWidth="1"/>
    <col min="14348" max="14348" width="5" style="20" customWidth="1"/>
    <col min="14349" max="14349" width="5.88671875" style="20" bestFit="1" customWidth="1"/>
    <col min="14350" max="14350" width="8.88671875" style="20" bestFit="1" customWidth="1"/>
    <col min="14351" max="14351" width="7.88671875" style="20" bestFit="1" customWidth="1"/>
    <col min="14352" max="14352" width="6.88671875" style="20" customWidth="1"/>
    <col min="14353" max="14353" width="7.5546875" style="20" bestFit="1" customWidth="1"/>
    <col min="14354" max="14354" width="6.5546875" style="20" customWidth="1"/>
    <col min="14355" max="14355" width="2.109375" style="20" customWidth="1"/>
    <col min="14356" max="14591" width="9.109375" style="20"/>
    <col min="14592" max="14592" width="3.33203125" style="20" bestFit="1" customWidth="1"/>
    <col min="14593" max="14593" width="2.88671875" style="20" customWidth="1"/>
    <col min="14594" max="14594" width="7" style="20" bestFit="1" customWidth="1"/>
    <col min="14595" max="14595" width="24.88671875" style="20" customWidth="1"/>
    <col min="14596" max="14596" width="26.88671875" style="20" customWidth="1"/>
    <col min="14597" max="14597" width="6.88671875" style="20" bestFit="1" customWidth="1"/>
    <col min="14598" max="14602" width="5.109375" style="20" customWidth="1"/>
    <col min="14603" max="14603" width="1.5546875" style="20" customWidth="1"/>
    <col min="14604" max="14604" width="5" style="20" customWidth="1"/>
    <col min="14605" max="14605" width="5.88671875" style="20" bestFit="1" customWidth="1"/>
    <col min="14606" max="14606" width="8.88671875" style="20" bestFit="1" customWidth="1"/>
    <col min="14607" max="14607" width="7.88671875" style="20" bestFit="1" customWidth="1"/>
    <col min="14608" max="14608" width="6.88671875" style="20" customWidth="1"/>
    <col min="14609" max="14609" width="7.5546875" style="20" bestFit="1" customWidth="1"/>
    <col min="14610" max="14610" width="6.5546875" style="20" customWidth="1"/>
    <col min="14611" max="14611" width="2.109375" style="20" customWidth="1"/>
    <col min="14612" max="14847" width="9.109375" style="20"/>
    <col min="14848" max="14848" width="3.33203125" style="20" bestFit="1" customWidth="1"/>
    <col min="14849" max="14849" width="2.88671875" style="20" customWidth="1"/>
    <col min="14850" max="14850" width="7" style="20" bestFit="1" customWidth="1"/>
    <col min="14851" max="14851" width="24.88671875" style="20" customWidth="1"/>
    <col min="14852" max="14852" width="26.88671875" style="20" customWidth="1"/>
    <col min="14853" max="14853" width="6.88671875" style="20" bestFit="1" customWidth="1"/>
    <col min="14854" max="14858" width="5.109375" style="20" customWidth="1"/>
    <col min="14859" max="14859" width="1.5546875" style="20" customWidth="1"/>
    <col min="14860" max="14860" width="5" style="20" customWidth="1"/>
    <col min="14861" max="14861" width="5.88671875" style="20" bestFit="1" customWidth="1"/>
    <col min="14862" max="14862" width="8.88671875" style="20" bestFit="1" customWidth="1"/>
    <col min="14863" max="14863" width="7.88671875" style="20" bestFit="1" customWidth="1"/>
    <col min="14864" max="14864" width="6.88671875" style="20" customWidth="1"/>
    <col min="14865" max="14865" width="7.5546875" style="20" bestFit="1" customWidth="1"/>
    <col min="14866" max="14866" width="6.5546875" style="20" customWidth="1"/>
    <col min="14867" max="14867" width="2.109375" style="20" customWidth="1"/>
    <col min="14868" max="15103" width="9.109375" style="20"/>
    <col min="15104" max="15104" width="3.33203125" style="20" bestFit="1" customWidth="1"/>
    <col min="15105" max="15105" width="2.88671875" style="20" customWidth="1"/>
    <col min="15106" max="15106" width="7" style="20" bestFit="1" customWidth="1"/>
    <col min="15107" max="15107" width="24.88671875" style="20" customWidth="1"/>
    <col min="15108" max="15108" width="26.88671875" style="20" customWidth="1"/>
    <col min="15109" max="15109" width="6.88671875" style="20" bestFit="1" customWidth="1"/>
    <col min="15110" max="15114" width="5.109375" style="20" customWidth="1"/>
    <col min="15115" max="15115" width="1.5546875" style="20" customWidth="1"/>
    <col min="15116" max="15116" width="5" style="20" customWidth="1"/>
    <col min="15117" max="15117" width="5.88671875" style="20" bestFit="1" customWidth="1"/>
    <col min="15118" max="15118" width="8.88671875" style="20" bestFit="1" customWidth="1"/>
    <col min="15119" max="15119" width="7.88671875" style="20" bestFit="1" customWidth="1"/>
    <col min="15120" max="15120" width="6.88671875" style="20" customWidth="1"/>
    <col min="15121" max="15121" width="7.5546875" style="20" bestFit="1" customWidth="1"/>
    <col min="15122" max="15122" width="6.5546875" style="20" customWidth="1"/>
    <col min="15123" max="15123" width="2.109375" style="20" customWidth="1"/>
    <col min="15124" max="15359" width="9.109375" style="20"/>
    <col min="15360" max="15360" width="3.33203125" style="20" bestFit="1" customWidth="1"/>
    <col min="15361" max="15361" width="2.88671875" style="20" customWidth="1"/>
    <col min="15362" max="15362" width="7" style="20" bestFit="1" customWidth="1"/>
    <col min="15363" max="15363" width="24.88671875" style="20" customWidth="1"/>
    <col min="15364" max="15364" width="26.88671875" style="20" customWidth="1"/>
    <col min="15365" max="15365" width="6.88671875" style="20" bestFit="1" customWidth="1"/>
    <col min="15366" max="15370" width="5.109375" style="20" customWidth="1"/>
    <col min="15371" max="15371" width="1.5546875" style="20" customWidth="1"/>
    <col min="15372" max="15372" width="5" style="20" customWidth="1"/>
    <col min="15373" max="15373" width="5.88671875" style="20" bestFit="1" customWidth="1"/>
    <col min="15374" max="15374" width="8.88671875" style="20" bestFit="1" customWidth="1"/>
    <col min="15375" max="15375" width="7.88671875" style="20" bestFit="1" customWidth="1"/>
    <col min="15376" max="15376" width="6.88671875" style="20" customWidth="1"/>
    <col min="15377" max="15377" width="7.5546875" style="20" bestFit="1" customWidth="1"/>
    <col min="15378" max="15378" width="6.5546875" style="20" customWidth="1"/>
    <col min="15379" max="15379" width="2.109375" style="20" customWidth="1"/>
    <col min="15380" max="15615" width="9.109375" style="20"/>
    <col min="15616" max="15616" width="3.33203125" style="20" bestFit="1" customWidth="1"/>
    <col min="15617" max="15617" width="2.88671875" style="20" customWidth="1"/>
    <col min="15618" max="15618" width="7" style="20" bestFit="1" customWidth="1"/>
    <col min="15619" max="15619" width="24.88671875" style="20" customWidth="1"/>
    <col min="15620" max="15620" width="26.88671875" style="20" customWidth="1"/>
    <col min="15621" max="15621" width="6.88671875" style="20" bestFit="1" customWidth="1"/>
    <col min="15622" max="15626" width="5.109375" style="20" customWidth="1"/>
    <col min="15627" max="15627" width="1.5546875" style="20" customWidth="1"/>
    <col min="15628" max="15628" width="5" style="20" customWidth="1"/>
    <col min="15629" max="15629" width="5.88671875" style="20" bestFit="1" customWidth="1"/>
    <col min="15630" max="15630" width="8.88671875" style="20" bestFit="1" customWidth="1"/>
    <col min="15631" max="15631" width="7.88671875" style="20" bestFit="1" customWidth="1"/>
    <col min="15632" max="15632" width="6.88671875" style="20" customWidth="1"/>
    <col min="15633" max="15633" width="7.5546875" style="20" bestFit="1" customWidth="1"/>
    <col min="15634" max="15634" width="6.5546875" style="20" customWidth="1"/>
    <col min="15635" max="15635" width="2.109375" style="20" customWidth="1"/>
    <col min="15636" max="15871" width="9.109375" style="20"/>
    <col min="15872" max="15872" width="3.33203125" style="20" bestFit="1" customWidth="1"/>
    <col min="15873" max="15873" width="2.88671875" style="20" customWidth="1"/>
    <col min="15874" max="15874" width="7" style="20" bestFit="1" customWidth="1"/>
    <col min="15875" max="15875" width="24.88671875" style="20" customWidth="1"/>
    <col min="15876" max="15876" width="26.88671875" style="20" customWidth="1"/>
    <col min="15877" max="15877" width="6.88671875" style="20" bestFit="1" customWidth="1"/>
    <col min="15878" max="15882" width="5.109375" style="20" customWidth="1"/>
    <col min="15883" max="15883" width="1.5546875" style="20" customWidth="1"/>
    <col min="15884" max="15884" width="5" style="20" customWidth="1"/>
    <col min="15885" max="15885" width="5.88671875" style="20" bestFit="1" customWidth="1"/>
    <col min="15886" max="15886" width="8.88671875" style="20" bestFit="1" customWidth="1"/>
    <col min="15887" max="15887" width="7.88671875" style="20" bestFit="1" customWidth="1"/>
    <col min="15888" max="15888" width="6.88671875" style="20" customWidth="1"/>
    <col min="15889" max="15889" width="7.5546875" style="20" bestFit="1" customWidth="1"/>
    <col min="15890" max="15890" width="6.5546875" style="20" customWidth="1"/>
    <col min="15891" max="15891" width="2.109375" style="20" customWidth="1"/>
    <col min="15892" max="16127" width="9.109375" style="20"/>
    <col min="16128" max="16128" width="3.33203125" style="20" bestFit="1" customWidth="1"/>
    <col min="16129" max="16129" width="2.88671875" style="20" customWidth="1"/>
    <col min="16130" max="16130" width="7" style="20" bestFit="1" customWidth="1"/>
    <col min="16131" max="16131" width="24.88671875" style="20" customWidth="1"/>
    <col min="16132" max="16132" width="26.88671875" style="20" customWidth="1"/>
    <col min="16133" max="16133" width="6.88671875" style="20" bestFit="1" customWidth="1"/>
    <col min="16134" max="16138" width="5.109375" style="20" customWidth="1"/>
    <col min="16139" max="16139" width="1.5546875" style="20" customWidth="1"/>
    <col min="16140" max="16140" width="5" style="20" customWidth="1"/>
    <col min="16141" max="16141" width="5.88671875" style="20" bestFit="1" customWidth="1"/>
    <col min="16142" max="16142" width="8.88671875" style="20" bestFit="1" customWidth="1"/>
    <col min="16143" max="16143" width="7.88671875" style="20" bestFit="1" customWidth="1"/>
    <col min="16144" max="16144" width="6.88671875" style="20" customWidth="1"/>
    <col min="16145" max="16145" width="7.5546875" style="20" bestFit="1" customWidth="1"/>
    <col min="16146" max="16146" width="6.5546875" style="20" customWidth="1"/>
    <col min="16147" max="16147" width="2.109375" style="20" customWidth="1"/>
    <col min="16148" max="16384" width="9.109375" style="20"/>
  </cols>
  <sheetData>
    <row r="1" spans="1:18" ht="21.6" thickBot="1" x14ac:dyDescent="0.35">
      <c r="A1" s="131" t="s">
        <v>0</v>
      </c>
      <c r="B1" s="26" t="s">
        <v>1</v>
      </c>
      <c r="C1" s="132"/>
      <c r="D1" s="132"/>
      <c r="E1" s="132"/>
      <c r="I1" s="20" t="s">
        <v>73</v>
      </c>
    </row>
    <row r="2" spans="1:18" ht="13.5" customHeight="1" thickTop="1" x14ac:dyDescent="0.3">
      <c r="C2" s="39"/>
      <c r="O2" s="866"/>
      <c r="P2" s="867"/>
      <c r="Q2" s="872" t="s">
        <v>3</v>
      </c>
      <c r="R2" s="497"/>
    </row>
    <row r="3" spans="1:18" ht="12.75" customHeight="1" x14ac:dyDescent="0.25">
      <c r="A3" s="25"/>
      <c r="B3" s="878" t="s">
        <v>81</v>
      </c>
      <c r="C3" s="26"/>
      <c r="O3" s="868"/>
      <c r="P3" s="869"/>
      <c r="Q3" s="873"/>
      <c r="R3" s="499"/>
    </row>
    <row r="4" spans="1:18" ht="12.75" customHeight="1" x14ac:dyDescent="0.25">
      <c r="B4" s="878" t="s">
        <v>82</v>
      </c>
      <c r="C4" s="26"/>
      <c r="O4" s="868"/>
      <c r="P4" s="869"/>
      <c r="Q4" s="874" t="s">
        <v>4</v>
      </c>
      <c r="R4" s="645"/>
    </row>
    <row r="5" spans="1:18" ht="13.5" customHeight="1" thickBot="1" x14ac:dyDescent="0.3">
      <c r="B5" s="878" t="s">
        <v>83</v>
      </c>
      <c r="C5" s="5" t="s">
        <v>80</v>
      </c>
      <c r="O5" s="870"/>
      <c r="P5" s="871"/>
      <c r="Q5" s="875"/>
      <c r="R5" s="646"/>
    </row>
    <row r="6" spans="1:18" ht="13.8" thickTop="1" x14ac:dyDescent="0.3">
      <c r="C6" s="39"/>
    </row>
    <row r="7" spans="1:18" ht="13.8" thickBot="1" x14ac:dyDescent="0.35"/>
    <row r="8" spans="1:18" ht="13.8" thickBot="1" x14ac:dyDescent="0.35">
      <c r="B8" s="247" t="s">
        <v>5</v>
      </c>
      <c r="C8" s="248" t="s">
        <v>6</v>
      </c>
      <c r="D8" s="119" t="s">
        <v>7</v>
      </c>
      <c r="E8" s="23" t="s">
        <v>8</v>
      </c>
      <c r="F8" s="249" t="s">
        <v>9</v>
      </c>
      <c r="G8" s="18">
        <v>1</v>
      </c>
      <c r="H8" s="18">
        <v>2</v>
      </c>
      <c r="I8" s="18">
        <v>3</v>
      </c>
      <c r="J8" s="18">
        <v>4</v>
      </c>
      <c r="K8" s="8">
        <v>5</v>
      </c>
      <c r="L8" s="11" t="s">
        <v>10</v>
      </c>
      <c r="M8" s="155" t="s">
        <v>11</v>
      </c>
      <c r="N8" s="155" t="s">
        <v>12</v>
      </c>
      <c r="O8" s="796" t="s">
        <v>13</v>
      </c>
      <c r="P8" s="846"/>
    </row>
    <row r="9" spans="1:18" ht="14.4" customHeight="1" x14ac:dyDescent="0.3">
      <c r="B9" s="876">
        <v>1</v>
      </c>
      <c r="C9" s="250"/>
      <c r="D9" s="209" t="str">
        <f>IF(C9=0," ",VLOOKUP(C9,[1]Inschr!B$1:K$65536,3,FALSE))</f>
        <v xml:space="preserve"> </v>
      </c>
      <c r="E9" s="155" t="str">
        <f>IF(C9=0," ",VLOOKUP(C9,[1]Inschr!B$1:K$65536,4,FALSE))</f>
        <v xml:space="preserve"> </v>
      </c>
      <c r="F9" s="139">
        <f>L9+1</f>
        <v>1</v>
      </c>
      <c r="G9" s="803"/>
      <c r="H9" s="805">
        <f>IF(P23&gt;Q23,1,0)</f>
        <v>0</v>
      </c>
      <c r="I9" s="805">
        <f>IF(P26&gt;Q26,1,0)</f>
        <v>0</v>
      </c>
      <c r="J9" s="805">
        <f>IF(P29&gt;Q29,1,0)</f>
        <v>0</v>
      </c>
      <c r="K9" s="798">
        <f>IF(P31&gt;Q31,1,0)</f>
        <v>0</v>
      </c>
      <c r="L9" s="799">
        <f>SUM(G9:K9)</f>
        <v>0</v>
      </c>
      <c r="M9" s="367">
        <f>IF(L9=0,0,IF(2&lt;IF(L9=$L$9,1,0)+IF(L9=$L$11,1,0)+IF(L9=$L$13,1,0)+IF(L9=$L$15,1,0)+IF(L9=$L$17,1,0),P23+P26+P29+P31-Q23-Q26-Q29-Q31,IF(2=IF(L9=$L$9,1,0)+IF(L9=$L$11,1,0)+IF(L9=$L$13,1,0)+IF(L9=$L$15,1,0)+IF(L9=$L$17,1,0),"-","_")))</f>
        <v>0</v>
      </c>
      <c r="N9" s="367">
        <f>IF(OR(M9=0,M9="-",M9="_"),M9,IF(2&lt;IF(M9=$M$9,1,0)+IF(M9=$M$11,1,0)+IF(M9=$M$13,1,0)+IF(M9=$M$15,1,0)+IF(M9=$M$17,1,0),J23+L23+N23+J26+L26+N26+J29+L29+N29+J31+L31+N31-K23-M23-O23-K26-M26-O26-K29-M29-O29-K31-M31-O31,IF(2=IF(M9=$M$9,1,0)+IF(M9=$M$11,1,0)+IF(M9=$M$13,1,0)+IF(M9=$M$15,1,0)+IF(M9=$M$17,1,0),"-","_")))</f>
        <v>0</v>
      </c>
      <c r="O9" s="386">
        <f>IF(L9=0,0,IF(M9="-",IF(L9=L11,IF(P23&lt;Q23,"Verliezer","Winnaar"),IF(L9=L13,IF(P26&lt;Q26,"Verliezer","Winnaar"),IF(L9=L15,IF(P29&lt;Q29,"Verliezer","Winnaar"),IF(L9=L17,IF(P31&lt;Q31,"Verliezer","Winnaar"))))),IF(N9="-",IF(M9=M11,IF(P23&lt;Q23,"Verliezer","Winnaar"),IF(M9=M13,IF(P26&lt;Q26,"Verliezer","Winnaar"),IF(M9=M15,IF(P29&lt;Q29,"Verliezer","Winnaar"),IF(M9=M17,IF(P31&lt;Q31,"Verliezer","Winnaar"))))),"_")))</f>
        <v>0</v>
      </c>
      <c r="P9" s="640"/>
    </row>
    <row r="10" spans="1:18" ht="15" customHeight="1" thickBot="1" x14ac:dyDescent="0.35">
      <c r="B10" s="877"/>
      <c r="C10" s="251"/>
      <c r="D10" s="119" t="str">
        <f>IF(C10=0," ",VLOOKUP(C10,[1]Inschr!B$1:K$65536,3,FALSE))</f>
        <v xml:space="preserve"> </v>
      </c>
      <c r="E10" s="23" t="str">
        <f>IF(C10=0," ",VLOOKUP(C10,[1]Inschr!B$1:K$65536,4,FALSE))</f>
        <v xml:space="preserve"> </v>
      </c>
      <c r="F10" s="146">
        <f>L9+1</f>
        <v>1</v>
      </c>
      <c r="G10" s="804"/>
      <c r="H10" s="806"/>
      <c r="I10" s="806"/>
      <c r="J10" s="806"/>
      <c r="K10" s="438"/>
      <c r="L10" s="799"/>
      <c r="M10" s="367"/>
      <c r="N10" s="367"/>
      <c r="O10" s="386"/>
      <c r="P10" s="640"/>
    </row>
    <row r="11" spans="1:18" ht="14.4" customHeight="1" x14ac:dyDescent="0.3">
      <c r="B11" s="876">
        <v>2</v>
      </c>
      <c r="C11" s="250"/>
      <c r="D11" s="209" t="str">
        <f>IF(C11=0," ",VLOOKUP(C11,[1]Inschr!B$1:K$65536,3,FALSE))</f>
        <v xml:space="preserve"> </v>
      </c>
      <c r="E11" s="155" t="str">
        <f>IF(C11=0," ",VLOOKUP(C11,[1]Inschr!B$1:K$65536,4,FALSE))</f>
        <v xml:space="preserve"> </v>
      </c>
      <c r="F11" s="139">
        <f>L11+1</f>
        <v>1</v>
      </c>
      <c r="G11" s="472">
        <f>IF(P23&lt;Q23,1,0)</f>
        <v>0</v>
      </c>
      <c r="H11" s="814"/>
      <c r="I11" s="806">
        <f>IF(P30&gt;Q30,1,0)</f>
        <v>0</v>
      </c>
      <c r="J11" s="806">
        <f>IF(P27&gt;Q27,1,0)</f>
        <v>0</v>
      </c>
      <c r="K11" s="438">
        <f>IF(P25&gt;Q25,1,0)</f>
        <v>0</v>
      </c>
      <c r="L11" s="799">
        <f>SUM(G11:K11)</f>
        <v>0</v>
      </c>
      <c r="M11" s="367">
        <f>IF(L11=0,0,IF(2&lt;IF(L11=$L$9,1,0)+IF(L11=$L$11,1,0)+IF(L11=$L$13,1,0)+IF(L11=$L$15,1,0)+IF(L11=$L$17,1,0),Q23+P25+P27+P30-P23-Q25-Q27-Q30,IF(2=IF(L11=$L$9,1,0)+IF(L11=$L$11,1,0)+IF(L11=$L$13,1,0)+IF(L11=$L$15,1,0)+IF(L11=$L$17,1,0),"-","_")))</f>
        <v>0</v>
      </c>
      <c r="N11" s="367">
        <f>IF(OR(M11=0,M11="-",M11="_"),M11,IF(2&lt;IF(M11=$M$9,1,0)+IF(M11=$M$11,1,0)+IF(M11=$M$13,1,0)+IF(M11=$M$15,1,0)+IF(M11=$M$17,1,0),K23+M23+O23+J25+L25+N25+J27+L27+N27+J30+L30+N30-J23-L23-N23-K25-M25-O25-K27-M27-O27-K30-M30-O30,IF(2=IF(M11=$M$9,1,0)+IF(M11=$M$11,1,0)+IF(M11=$M$13,1,0)+IF(M11=$M$15,1,0)+IF(M11=$M$17,1,0),"-","_")))</f>
        <v>0</v>
      </c>
      <c r="O11" s="386">
        <f>IF(L11=0,0,IF(M11="-",IF(L11=L9,IF(Q23&lt;P23,"Verliezer","Winnaar"),IF(L11=L13,IF(P30&lt;Q30,"Verliezer","Winnaar"),IF(L11=L15,IF(P27&lt;Q27,"Verliezer","Winnaar"),IF(L11=L17,IF(P25&lt;Q25,"Verliezer","Winnaar"))))),IF(N11="-",IF(M11=M9,IF(Q23&lt;P23,"Verliezer","Winnaar"),IF(M11=M13,IF(P30&lt;Q30,"Verliezer","Winnaar"),IF(M11=M15,IF(P27&lt;Q27,"Verliezer","Winnaar"),IF(M11=M17,IF(P25&lt;Q25,"Verliezer","Winnaar"))))),"_")))</f>
        <v>0</v>
      </c>
      <c r="P11" s="640"/>
    </row>
    <row r="12" spans="1:18" ht="15" customHeight="1" thickBot="1" x14ac:dyDescent="0.35">
      <c r="B12" s="877"/>
      <c r="C12" s="251"/>
      <c r="D12" s="119" t="str">
        <f>IF(C12=0," ",VLOOKUP(C12,[1]Inschr!B$1:K$65536,3,FALSE))</f>
        <v xml:space="preserve"> </v>
      </c>
      <c r="E12" s="23" t="str">
        <f>IF(C12=0," ",VLOOKUP(C12,[1]Inschr!B$1:K$65536,4,FALSE))</f>
        <v xml:space="preserve"> </v>
      </c>
      <c r="F12" s="146">
        <f>L11+1</f>
        <v>1</v>
      </c>
      <c r="G12" s="472"/>
      <c r="H12" s="815"/>
      <c r="I12" s="806"/>
      <c r="J12" s="806"/>
      <c r="K12" s="438"/>
      <c r="L12" s="799"/>
      <c r="M12" s="367"/>
      <c r="N12" s="367"/>
      <c r="O12" s="386"/>
      <c r="P12" s="640"/>
    </row>
    <row r="13" spans="1:18" ht="14.4" customHeight="1" x14ac:dyDescent="0.3">
      <c r="B13" s="876">
        <v>3</v>
      </c>
      <c r="C13" s="250"/>
      <c r="D13" s="209" t="str">
        <f>IF(C13=0," ",VLOOKUP(C13,[1]Inschr!B$1:K$65536,3,FALSE))</f>
        <v xml:space="preserve"> </v>
      </c>
      <c r="E13" s="155" t="str">
        <f>IF(C13=0," ",VLOOKUP(C13,[1]Inschr!B$1:K$65536,4,FALSE))</f>
        <v xml:space="preserve"> </v>
      </c>
      <c r="F13" s="139">
        <f>L13+1</f>
        <v>1</v>
      </c>
      <c r="G13" s="472">
        <f>IF(P26&lt;Q26,1,0)</f>
        <v>0</v>
      </c>
      <c r="H13" s="806">
        <f>IF(P30&lt;Q30,1,0)</f>
        <v>0</v>
      </c>
      <c r="I13" s="814"/>
      <c r="J13" s="806">
        <f>IF(P24&gt;Q24,1,0)</f>
        <v>0</v>
      </c>
      <c r="K13" s="438">
        <f>IF(P28&gt;Q28,1,0)</f>
        <v>0</v>
      </c>
      <c r="L13" s="799">
        <f>SUM(G13:K13)</f>
        <v>0</v>
      </c>
      <c r="M13" s="367">
        <f>IF(L13=0,0,IF(2&lt;IF(L13=$L$9,1,0)+IF(L13=$L$11,1,0)+IF(L13=$L$13,1,0)+IF(L13=$L$15,1,0)+IF(L13=$L$17,1,0),P24+Q26+P28+Q30-Q24-P26-Q28-P30,IF(2=IF(L13=$L$9,1,0)+IF(L13=$L$11,1,0)+IF(L13=$L$13,1,0)+IF(L13=$L$15,1,0)+IF(L13=$L$17,1,0),"-","_")))</f>
        <v>0</v>
      </c>
      <c r="N13" s="367">
        <f>IF(OR(M13=0,M13="-",M13="_"),M13,IF(2&lt;IF(M13=$M$9,1,0)+IF(M13=$M$11,1,0)+IF(M13=$M$13,1,0)+IF(M13=$M$15,1,0)+IF(M13=$M$17,1,0),J24+L24+N24+K26+M26+O26+J28+L28+N28+K30+M30+O30-K24-M24-O24-J26-L26-N26-K28-M28-O28-J30-L30-N30,IF(2=IF(M13=$M$9,1,0)+IF(M13=$M$11,1,0)+IF(M13=$M$13,1,0)+IF(M13=$M$15,1,0)+IF(M13=$M$17,1,0),"-","_")))</f>
        <v>0</v>
      </c>
      <c r="O13" s="386">
        <f>IF(L13=0,0,IF(M13="-",IF(L13=L9,IF(Q26&lt;P26,"Verliezer","Winnaar"),IF(L13=L11,IF(Q30&lt;P30,"Verliezer","Winnaar"),IF(L13=L15,IF(P24&lt;Q24,"Verliezer","Winnaar"),IF(L13=L17,IF(P28&lt;Q28,"Verliezer","Winnaar"))))),IF(N13="-",IF(M13=M9,IF(Q26&lt;P26,"Verliezer","Winnaar"),IF(M13=M11,IF(Q30&lt;P30,"Verliezer","Winnaar"),IF(M13=M15,IF(P24&lt;Q24,"Verliezer","Winnaar"),IF(M13=M17,IF(P28&lt;Q28,"Verliezer","Winnaar"))))),"_")))</f>
        <v>0</v>
      </c>
      <c r="P13" s="640"/>
    </row>
    <row r="14" spans="1:18" ht="15" customHeight="1" thickBot="1" x14ac:dyDescent="0.35">
      <c r="B14" s="877"/>
      <c r="C14" s="251"/>
      <c r="D14" s="119" t="str">
        <f>IF(C14=0," ",VLOOKUP(C14,[1]Inschr!B$1:K$65536,3,FALSE))</f>
        <v xml:space="preserve"> </v>
      </c>
      <c r="E14" s="23" t="str">
        <f>IF(C14=0," ",VLOOKUP(C14,[1]Inschr!B$1:K$65536,4,FALSE))</f>
        <v xml:space="preserve"> </v>
      </c>
      <c r="F14" s="146">
        <f>L13+1</f>
        <v>1</v>
      </c>
      <c r="G14" s="472"/>
      <c r="H14" s="806"/>
      <c r="I14" s="815"/>
      <c r="J14" s="806"/>
      <c r="K14" s="438"/>
      <c r="L14" s="799"/>
      <c r="M14" s="367"/>
      <c r="N14" s="367"/>
      <c r="O14" s="386"/>
      <c r="P14" s="640"/>
    </row>
    <row r="15" spans="1:18" ht="14.4" customHeight="1" x14ac:dyDescent="0.3">
      <c r="B15" s="876">
        <v>4</v>
      </c>
      <c r="C15" s="250"/>
      <c r="D15" s="209" t="str">
        <f>IF(C15=0," ",VLOOKUP(C15,[1]Inschr!B$1:K$65536,3,FALSE))</f>
        <v xml:space="preserve"> </v>
      </c>
      <c r="E15" s="155" t="str">
        <f>IF(C15=0," ",VLOOKUP(C15,[1]Inschr!B$1:K$65536,4,FALSE))</f>
        <v xml:space="preserve"> </v>
      </c>
      <c r="F15" s="139">
        <f>L15+1</f>
        <v>1</v>
      </c>
      <c r="G15" s="472">
        <f>IF(P29&lt;Q29,1,0)</f>
        <v>0</v>
      </c>
      <c r="H15" s="806">
        <f>IF(P27&lt;Q27,1,0)</f>
        <v>0</v>
      </c>
      <c r="I15" s="806">
        <f>IF(P24&lt;Q24,1,0)</f>
        <v>0</v>
      </c>
      <c r="J15" s="814"/>
      <c r="K15" s="438">
        <f>IF(P22&gt;Q22,1,0)</f>
        <v>0</v>
      </c>
      <c r="L15" s="799">
        <f>SUM(G15:K15)</f>
        <v>0</v>
      </c>
      <c r="M15" s="367">
        <f>IF(L15=0,0,IF(2&lt;IF(L15=$L$9,1,0)+IF(L15=$L$11,1,0)+IF(L15=$L$13,1,0)+IF(L15=$L$15,1,0)+IF(L15=$L$17,1,0),P22+Q24+Q27+Q29-Q22-P24-P27-P29,IF(2=IF(L15=$L$9,1,0)+IF(L15=$L$11,1,0)+IF(L15=$L$13,1,0)+IF(L15=$L$15,1,0)+IF(L15=$L$17,1,0),"-","_")))</f>
        <v>0</v>
      </c>
      <c r="N15" s="367">
        <f>IF(OR(M15=0,M15="-",M15="_"),M15,IF(2&lt;IF(M15=$M$9,1,0)+IF(M15=$M$11,1,0)+IF(M15=$M$13,1,0)+IF(M15=$M$15,1,0)+IF(M15=$M$17,1,0),J22+L22+N22+K24+M24+O24+K27+M27+O27+K29+M29+O29-K22-M22-O22-J24-L24-N24-J27-L27-N27-J29-L29-N29,IF(2=IF(M15=$M$9,1,0)+IF(M15=$M$11,1,0)+IF(M15=$M$13,1,0)+IF(M15=$M$15,1,0)+IF(M15=$M$17,1,0),"-","_")))</f>
        <v>0</v>
      </c>
      <c r="O15" s="386">
        <f>IF(L15=0,0,IF(M15="-",IF(L15=L9,IF(Q29&lt;P29,"Verliezer","Winnaar"),IF(L15=L11,IF(Q27&lt;P27,"Verliezer","Winnaar"),IF(L15=L13,IF(Q24&lt;P24,"Verliezer","Winnaar"),IF(L15=L17,IF(P22&lt;Q22,"Verliezer","Winnaar"))))),IF(N15="-",IF(M15=M9,IF(Q29&lt;P29,"Verliezer","Winnaar"),IF(M15=M11,IF(Q27&lt;P27,"Verliezer","Winnaar"),IF(M15=M13,IF(Q24&lt;P24,"Verliezer","Winnaar"),IF(M15=M17,IF(P22&lt;Q22,"Verliezer","Winnaar"))))),"_")))</f>
        <v>0</v>
      </c>
      <c r="P15" s="640"/>
    </row>
    <row r="16" spans="1:18" ht="15" customHeight="1" thickBot="1" x14ac:dyDescent="0.35">
      <c r="B16" s="877"/>
      <c r="C16" s="251"/>
      <c r="D16" s="119" t="str">
        <f>IF(C16=0," ",VLOOKUP(C16,[1]Inschr!B$1:K$65536,3,FALSE))</f>
        <v xml:space="preserve"> </v>
      </c>
      <c r="E16" s="23" t="str">
        <f>IF(C16=0," ",VLOOKUP(C16,[1]Inschr!B$1:K$65536,4,FALSE))</f>
        <v xml:space="preserve"> </v>
      </c>
      <c r="F16" s="146">
        <f>L15+1</f>
        <v>1</v>
      </c>
      <c r="G16" s="472"/>
      <c r="H16" s="806"/>
      <c r="I16" s="806"/>
      <c r="J16" s="815"/>
      <c r="K16" s="438"/>
      <c r="L16" s="799"/>
      <c r="M16" s="367"/>
      <c r="N16" s="367"/>
      <c r="O16" s="386"/>
      <c r="P16" s="640"/>
    </row>
    <row r="17" spans="2:17" ht="14.4" customHeight="1" x14ac:dyDescent="0.3">
      <c r="B17" s="876">
        <v>5</v>
      </c>
      <c r="C17" s="250"/>
      <c r="D17" s="209" t="str">
        <f>IF(C17=0," ",VLOOKUP(C17,[1]Inschr!B$1:K$65536,3,FALSE))</f>
        <v xml:space="preserve"> </v>
      </c>
      <c r="E17" s="155" t="str">
        <f>IF(C17=0," ",VLOOKUP(C17,[1]Inschr!B$1:K$65536,4,FALSE))</f>
        <v xml:space="preserve"> </v>
      </c>
      <c r="F17" s="139">
        <f>L17+1</f>
        <v>1</v>
      </c>
      <c r="G17" s="472">
        <f>IF(P31&lt;Q31,1,0)</f>
        <v>0</v>
      </c>
      <c r="H17" s="806">
        <f>IF(P25&lt;Q25,1,0)</f>
        <v>0</v>
      </c>
      <c r="I17" s="806">
        <f>IF(P28&lt;Q28,1,0)</f>
        <v>0</v>
      </c>
      <c r="J17" s="806">
        <f>IF(P22&lt;Q22,1,0)</f>
        <v>0</v>
      </c>
      <c r="K17" s="816"/>
      <c r="L17" s="799">
        <f>SUM(G17:K17)</f>
        <v>0</v>
      </c>
      <c r="M17" s="367">
        <f>IF(L17=0,0,IF(2&lt;IF(L17=$L$9,1,0)+IF(L17=$L$11,1,0)+IF(L17=$L$13,1,0)+IF(L17=$L$15,1,0)+IF(L17=$L$17,1,0),Q22+Q25+Q28+Q31-P22-P25-P28-P31,IF(2=IF(L17=$L$9,1,0)+IF(L17=$L$11,1,0)+IF(L17=$L$13,1,0)+IF(L17=$L$15,1,0)+IF(L17=$L$17,1,0),"-","_")))</f>
        <v>0</v>
      </c>
      <c r="N17" s="367">
        <f>IF(OR(M17=0,M17="-",M17="_"),M17,IF(2&lt;IF(M17=$M$9,1,0)+IF(M17=$M$11,1,0)+IF(M17=$M$13,1,0)+IF(M17=$M$15,1,0)+IF(M17=$M$17,1,0),K22+M22+O22+K25+M25+O25+K28+M28+O28+K31+M31+O31-J22-L22-N22-J25-L25-N25-J28-L28-N28-J31-L31-N31,IF(2=IF(M17=$M$9,1,0)+IF(M17=$M$11,1,0)+IF(M17=$M$13,1,0)+IF(M17=$M$15,1,0)+IF(M17=$M$17,1,0),"-","_")))</f>
        <v>0</v>
      </c>
      <c r="O17" s="386">
        <f>IF(L17=0,0,IF(M17="-",IF(L17=L9,IF(Q31&lt;P31,"Verliezer","Winnaar"),IF(L17=L11,IF(Q25&lt;P25,"Verliezer","Winnaar"),IF(L17=L13,IF(Q28&lt;P28,"Verliezer","Winnaar"),IF(L17=L15,IF(Q22&lt;P22,"Verliezer","Winnaar"))))),IF(N17="-",IF(M17=M9,IF(Q31&lt;P31,"Verliezer","Winnaar"),IF(M17=M11,IF(Q25&lt;P25,"Verliezer","Winnaar"),IF(M17=M13,IF(Q28&lt;P28,"Verliezer","Winnaar"),IF(M17=M15,IF(Q22&lt;P22,"Verliezer","Winnaar"))))),"_")))</f>
        <v>0</v>
      </c>
      <c r="P17" s="640"/>
    </row>
    <row r="18" spans="2:17" ht="15" customHeight="1" thickBot="1" x14ac:dyDescent="0.35">
      <c r="B18" s="877"/>
      <c r="C18" s="251"/>
      <c r="D18" s="119" t="str">
        <f>IF(C18=0," ",VLOOKUP(C18,[1]Inschr!B$1:K$65536,3,FALSE))</f>
        <v xml:space="preserve"> </v>
      </c>
      <c r="E18" s="23" t="str">
        <f>IF(C18=0," ",VLOOKUP(C18,[1]Inschr!B$1:K$65536,4,FALSE))</f>
        <v xml:space="preserve"> </v>
      </c>
      <c r="F18" s="146">
        <f>L17+1</f>
        <v>1</v>
      </c>
      <c r="G18" s="472"/>
      <c r="H18" s="806"/>
      <c r="I18" s="806"/>
      <c r="J18" s="806"/>
      <c r="K18" s="817"/>
      <c r="L18" s="818"/>
      <c r="M18" s="797"/>
      <c r="N18" s="797"/>
      <c r="O18" s="641"/>
      <c r="P18" s="642"/>
    </row>
    <row r="19" spans="2:17" x14ac:dyDescent="0.3">
      <c r="D19" s="4"/>
    </row>
    <row r="20" spans="2:17" ht="16.5" customHeight="1" thickBot="1" x14ac:dyDescent="0.35">
      <c r="D20" s="25" t="s">
        <v>23</v>
      </c>
      <c r="G20" s="26" t="s">
        <v>14</v>
      </c>
    </row>
    <row r="21" spans="2:17" ht="21.75" customHeight="1" x14ac:dyDescent="0.3">
      <c r="C21" s="152"/>
      <c r="D21" s="8" t="str">
        <f>IF(C21=0," ",VLOOKUP(C21,[1]Inschr!B$1:K$65536,3,FALSE))</f>
        <v xml:space="preserve"> </v>
      </c>
      <c r="E21" s="18" t="str">
        <f>IF(C21=0," ",VLOOKUP(C21,[1]Inschr!B$1:K$65536,4,FALSE))</f>
        <v xml:space="preserve"> </v>
      </c>
      <c r="G21" s="40" t="s">
        <v>15</v>
      </c>
      <c r="H21" s="40" t="s">
        <v>16</v>
      </c>
      <c r="I21" s="31" t="s">
        <v>17</v>
      </c>
      <c r="J21" s="819" t="s">
        <v>19</v>
      </c>
      <c r="K21" s="820"/>
      <c r="L21" s="481" t="s">
        <v>20</v>
      </c>
      <c r="M21" s="483"/>
      <c r="N21" s="481" t="s">
        <v>21</v>
      </c>
      <c r="O21" s="483"/>
      <c r="P21" s="481" t="s">
        <v>22</v>
      </c>
      <c r="Q21" s="483"/>
    </row>
    <row r="22" spans="2:17" ht="21.75" customHeight="1" x14ac:dyDescent="0.25">
      <c r="C22" s="152"/>
      <c r="D22" s="8" t="str">
        <f>IF(C22=0," ",VLOOKUP(C22,[1]Inschr!B$1:K$65536,3,FALSE))</f>
        <v xml:space="preserve"> </v>
      </c>
      <c r="E22" s="18" t="str">
        <f>IF(C22=0," ",VLOOKUP(C22,[1]Inschr!B$1:K$65536,4,FALSE))</f>
        <v xml:space="preserve"> </v>
      </c>
      <c r="G22" s="39"/>
      <c r="H22" s="39"/>
      <c r="I22" s="81" t="s">
        <v>25</v>
      </c>
      <c r="J22" s="252"/>
      <c r="K22" s="253"/>
      <c r="L22" s="252"/>
      <c r="M22" s="253"/>
      <c r="N22" s="252"/>
      <c r="O22" s="253"/>
      <c r="P22" s="32">
        <f>IF(J22&gt;K22,1,0)+IF(L22&gt;M22,1,0)+IF(N22&gt;O22,1,0)</f>
        <v>0</v>
      </c>
      <c r="Q22" s="33">
        <f>IF(J22&lt;K22,1,0)+IF(L22&lt;M22,1,0)+IF(N22&lt;O22,1,0)</f>
        <v>0</v>
      </c>
    </row>
    <row r="23" spans="2:17" ht="21.75" customHeight="1" x14ac:dyDescent="0.25">
      <c r="G23" s="40" t="s">
        <v>26</v>
      </c>
      <c r="H23" s="31" t="s">
        <v>26</v>
      </c>
      <c r="I23" s="31" t="s">
        <v>26</v>
      </c>
      <c r="J23" s="252"/>
      <c r="K23" s="253"/>
      <c r="L23" s="252"/>
      <c r="M23" s="253"/>
      <c r="N23" s="252"/>
      <c r="O23" s="253"/>
      <c r="P23" s="32">
        <f t="shared" ref="P23:P31" si="0">IF(J23&gt;K23,1,0)+IF(L23&gt;M23,1,0)+IF(N23&gt;O23,1,0)</f>
        <v>0</v>
      </c>
      <c r="Q23" s="33">
        <f t="shared" ref="Q23:Q31" si="1">IF(J23&lt;K23,1,0)+IF(L23&lt;M23,1,0)+IF(N23&lt;O23,1,0)</f>
        <v>0</v>
      </c>
    </row>
    <row r="24" spans="2:17" ht="21.75" customHeight="1" x14ac:dyDescent="0.25">
      <c r="G24" s="39"/>
      <c r="H24" s="31" t="s">
        <v>28</v>
      </c>
      <c r="I24" s="31" t="s">
        <v>28</v>
      </c>
      <c r="J24" s="252"/>
      <c r="K24" s="253"/>
      <c r="L24" s="252"/>
      <c r="M24" s="253"/>
      <c r="N24" s="252"/>
      <c r="O24" s="253"/>
      <c r="P24" s="32">
        <f t="shared" si="0"/>
        <v>0</v>
      </c>
      <c r="Q24" s="33">
        <f t="shared" si="1"/>
        <v>0</v>
      </c>
    </row>
    <row r="25" spans="2:17" ht="21.75" customHeight="1" x14ac:dyDescent="0.25">
      <c r="G25" s="39"/>
      <c r="I25" s="31" t="s">
        <v>29</v>
      </c>
      <c r="J25" s="252"/>
      <c r="K25" s="253"/>
      <c r="L25" s="252"/>
      <c r="M25" s="253"/>
      <c r="N25" s="252"/>
      <c r="O25" s="253"/>
      <c r="P25" s="32">
        <f t="shared" si="0"/>
        <v>0</v>
      </c>
      <c r="Q25" s="33">
        <f t="shared" si="1"/>
        <v>0</v>
      </c>
    </row>
    <row r="26" spans="2:17" ht="21.75" customHeight="1" x14ac:dyDescent="0.25">
      <c r="G26" s="40" t="s">
        <v>31</v>
      </c>
      <c r="H26" s="31" t="s">
        <v>31</v>
      </c>
      <c r="I26" s="31" t="s">
        <v>31</v>
      </c>
      <c r="J26" s="252"/>
      <c r="K26" s="253"/>
      <c r="L26" s="252"/>
      <c r="M26" s="253"/>
      <c r="N26" s="252"/>
      <c r="O26" s="253"/>
      <c r="P26" s="32">
        <f t="shared" si="0"/>
        <v>0</v>
      </c>
      <c r="Q26" s="33">
        <f t="shared" si="1"/>
        <v>0</v>
      </c>
    </row>
    <row r="27" spans="2:17" ht="21.75" customHeight="1" x14ac:dyDescent="0.25">
      <c r="G27" s="39"/>
      <c r="H27" s="31" t="s">
        <v>32</v>
      </c>
      <c r="I27" s="31" t="s">
        <v>32</v>
      </c>
      <c r="J27" s="252"/>
      <c r="K27" s="253"/>
      <c r="L27" s="252"/>
      <c r="M27" s="253"/>
      <c r="N27" s="252"/>
      <c r="O27" s="253"/>
      <c r="P27" s="32">
        <f t="shared" si="0"/>
        <v>0</v>
      </c>
      <c r="Q27" s="33">
        <f t="shared" si="1"/>
        <v>0</v>
      </c>
    </row>
    <row r="28" spans="2:17" ht="21.75" customHeight="1" x14ac:dyDescent="0.25">
      <c r="G28" s="39"/>
      <c r="I28" s="31" t="s">
        <v>34</v>
      </c>
      <c r="J28" s="252"/>
      <c r="K28" s="253"/>
      <c r="L28" s="252"/>
      <c r="M28" s="253"/>
      <c r="N28" s="252"/>
      <c r="O28" s="253"/>
      <c r="P28" s="32">
        <f t="shared" si="0"/>
        <v>0</v>
      </c>
      <c r="Q28" s="33">
        <f t="shared" si="1"/>
        <v>0</v>
      </c>
    </row>
    <row r="29" spans="2:17" ht="21.75" customHeight="1" x14ac:dyDescent="0.25">
      <c r="B29" s="39"/>
      <c r="H29" s="31" t="s">
        <v>35</v>
      </c>
      <c r="I29" s="31" t="s">
        <v>35</v>
      </c>
      <c r="J29" s="252"/>
      <c r="K29" s="253"/>
      <c r="L29" s="252"/>
      <c r="M29" s="253"/>
      <c r="N29" s="252"/>
      <c r="O29" s="253"/>
      <c r="P29" s="32">
        <f t="shared" si="0"/>
        <v>0</v>
      </c>
      <c r="Q29" s="33">
        <f t="shared" si="1"/>
        <v>0</v>
      </c>
    </row>
    <row r="30" spans="2:17" ht="21.75" customHeight="1" x14ac:dyDescent="0.25">
      <c r="G30" s="40" t="s">
        <v>37</v>
      </c>
      <c r="H30" s="31" t="s">
        <v>37</v>
      </c>
      <c r="I30" s="31" t="s">
        <v>37</v>
      </c>
      <c r="J30" s="252"/>
      <c r="K30" s="253"/>
      <c r="L30" s="252"/>
      <c r="M30" s="253"/>
      <c r="N30" s="252"/>
      <c r="O30" s="253"/>
      <c r="P30" s="32">
        <f t="shared" si="0"/>
        <v>0</v>
      </c>
      <c r="Q30" s="33">
        <f t="shared" si="1"/>
        <v>0</v>
      </c>
    </row>
    <row r="31" spans="2:17" ht="21.75" customHeight="1" thickBot="1" x14ac:dyDescent="0.3">
      <c r="G31" s="39"/>
      <c r="I31" s="31" t="s">
        <v>38</v>
      </c>
      <c r="J31" s="254"/>
      <c r="K31" s="255"/>
      <c r="L31" s="254"/>
      <c r="M31" s="255"/>
      <c r="N31" s="254"/>
      <c r="O31" s="255"/>
      <c r="P31" s="42">
        <f t="shared" si="0"/>
        <v>0</v>
      </c>
      <c r="Q31" s="43">
        <f t="shared" si="1"/>
        <v>0</v>
      </c>
    </row>
    <row r="32" spans="2:17" ht="13.5" customHeight="1" x14ac:dyDescent="0.3">
      <c r="C32" s="39"/>
      <c r="E32" s="39"/>
    </row>
    <row r="33" spans="3:3" x14ac:dyDescent="0.3">
      <c r="C33" s="39"/>
    </row>
    <row r="34" spans="3:3" x14ac:dyDescent="0.3">
      <c r="C34" s="39"/>
    </row>
    <row r="35" spans="3:3" x14ac:dyDescent="0.3">
      <c r="C35" s="39"/>
    </row>
    <row r="52" ht="22.5" customHeight="1" x14ac:dyDescent="0.3"/>
    <row r="53" ht="22.5" customHeight="1" x14ac:dyDescent="0.3"/>
    <row r="54" ht="22.5" customHeight="1" x14ac:dyDescent="0.3"/>
    <row r="55" ht="22.5" customHeight="1" x14ac:dyDescent="0.3"/>
    <row r="56" ht="22.5" customHeight="1" x14ac:dyDescent="0.3"/>
    <row r="57" ht="22.5" customHeight="1" x14ac:dyDescent="0.3"/>
  </sheetData>
  <mergeCells count="60">
    <mergeCell ref="G9:G10"/>
    <mergeCell ref="H11:H12"/>
    <mergeCell ref="I13:I14"/>
    <mergeCell ref="J15:J16"/>
    <mergeCell ref="K17:K18"/>
    <mergeCell ref="O8:P8"/>
    <mergeCell ref="O9:P10"/>
    <mergeCell ref="O11:P12"/>
    <mergeCell ref="O13:P14"/>
    <mergeCell ref="O15:P16"/>
    <mergeCell ref="L17:L18"/>
    <mergeCell ref="M17:M18"/>
    <mergeCell ref="N17:N18"/>
    <mergeCell ref="O17:P18"/>
    <mergeCell ref="J21:K21"/>
    <mergeCell ref="L21:M21"/>
    <mergeCell ref="N21:O21"/>
    <mergeCell ref="P21:Q21"/>
    <mergeCell ref="B17:B18"/>
    <mergeCell ref="G17:G18"/>
    <mergeCell ref="H17:H18"/>
    <mergeCell ref="I17:I18"/>
    <mergeCell ref="J17:J18"/>
    <mergeCell ref="L13:L14"/>
    <mergeCell ref="M13:M14"/>
    <mergeCell ref="N13:N14"/>
    <mergeCell ref="B15:B16"/>
    <mergeCell ref="G15:G16"/>
    <mergeCell ref="H15:H16"/>
    <mergeCell ref="I15:I16"/>
    <mergeCell ref="K15:K16"/>
    <mergeCell ref="L15:L16"/>
    <mergeCell ref="M15:M16"/>
    <mergeCell ref="N15:N16"/>
    <mergeCell ref="B13:B14"/>
    <mergeCell ref="G13:G14"/>
    <mergeCell ref="H13:H14"/>
    <mergeCell ref="J13:J14"/>
    <mergeCell ref="K13:K14"/>
    <mergeCell ref="L9:L10"/>
    <mergeCell ref="M9:M10"/>
    <mergeCell ref="N9:N10"/>
    <mergeCell ref="B11:B12"/>
    <mergeCell ref="G11:G12"/>
    <mergeCell ref="I11:I12"/>
    <mergeCell ref="J11:J12"/>
    <mergeCell ref="K11:K12"/>
    <mergeCell ref="B9:B10"/>
    <mergeCell ref="H9:H10"/>
    <mergeCell ref="I9:I10"/>
    <mergeCell ref="J9:J10"/>
    <mergeCell ref="K9:K10"/>
    <mergeCell ref="L11:L12"/>
    <mergeCell ref="M11:M12"/>
    <mergeCell ref="N11:N12"/>
    <mergeCell ref="O2:P5"/>
    <mergeCell ref="Q2:Q3"/>
    <mergeCell ref="R2:R3"/>
    <mergeCell ref="Q4:Q5"/>
    <mergeCell ref="R4:R5"/>
  </mergeCells>
  <printOptions horizontalCentered="1" verticalCentered="1"/>
  <pageMargins left="0" right="0" top="0.59055118110236227" bottom="0.59055118110236227" header="0.31496062992125984" footer="0.31496062992125984"/>
  <pageSetup paperSize="9" scale="95" orientation="landscape" horizontalDpi="360" verticalDpi="360" r:id="rId1"/>
  <headerFooter alignWithMargins="0"/>
  <ignoredErrors>
    <ignoredError sqref="F10:F17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9F759-7316-4EFD-9579-251C47710293}">
  <dimension ref="A1:AH289"/>
  <sheetViews>
    <sheetView topLeftCell="A192" zoomScale="80" zoomScaleNormal="80" zoomScaleSheetLayoutView="100" workbookViewId="0">
      <selection activeCell="E196" sqref="E196"/>
    </sheetView>
  </sheetViews>
  <sheetFormatPr defaultColWidth="9.109375" defaultRowHeight="13.2" x14ac:dyDescent="0.3"/>
  <cols>
    <col min="1" max="1" width="1.88671875" style="20" customWidth="1"/>
    <col min="2" max="2" width="5.6640625" style="20" bestFit="1" customWidth="1"/>
    <col min="3" max="3" width="6.33203125" style="3" customWidth="1"/>
    <col min="4" max="4" width="25.33203125" style="3" customWidth="1"/>
    <col min="5" max="6" width="7.21875" style="3" customWidth="1"/>
    <col min="7" max="7" width="7.21875" style="24" customWidth="1"/>
    <col min="8" max="9" width="3.21875" style="24" customWidth="1"/>
    <col min="10" max="10" width="3.21875" style="3" customWidth="1"/>
    <col min="11" max="12" width="7.88671875" style="3" customWidth="1"/>
    <col min="13" max="14" width="2.77734375" style="3" customWidth="1"/>
    <col min="15" max="15" width="2.77734375" style="20" customWidth="1"/>
    <col min="16" max="16" width="2.33203125" style="20" customWidth="1"/>
    <col min="17" max="17" width="2.88671875" style="20" customWidth="1"/>
    <col min="18" max="18" width="1.88671875" style="20" customWidth="1"/>
    <col min="19" max="19" width="2.77734375" style="20" customWidth="1"/>
    <col min="20" max="21" width="2.6640625" style="20" customWidth="1"/>
    <col min="22" max="22" width="3.21875" style="20" customWidth="1"/>
    <col min="23" max="23" width="5.6640625" style="20" customWidth="1"/>
    <col min="24" max="24" width="5.88671875" style="20" customWidth="1"/>
    <col min="25" max="27" width="2.88671875" style="20" customWidth="1"/>
    <col min="28" max="28" width="5.21875" style="20" customWidth="1"/>
    <col min="29" max="29" width="5.6640625" style="20" customWidth="1"/>
    <col min="30" max="30" width="7" style="20" customWidth="1"/>
    <col min="31" max="31" width="7.33203125" style="20" customWidth="1"/>
    <col min="32" max="32" width="3.88671875" style="20" customWidth="1"/>
    <col min="33" max="262" width="9.109375" style="20"/>
    <col min="263" max="263" width="1.88671875" style="20" customWidth="1"/>
    <col min="264" max="264" width="5.6640625" style="20" bestFit="1" customWidth="1"/>
    <col min="265" max="265" width="6.33203125" style="20" bestFit="1" customWidth="1"/>
    <col min="266" max="266" width="25.33203125" style="20" customWidth="1"/>
    <col min="267" max="267" width="21.6640625" style="20" customWidth="1"/>
    <col min="268" max="268" width="6.5546875" style="20" customWidth="1"/>
    <col min="269" max="269" width="6.88671875" style="20" bestFit="1" customWidth="1"/>
    <col min="270" max="270" width="6.33203125" style="20" bestFit="1" customWidth="1"/>
    <col min="271" max="273" width="2.77734375" style="20" customWidth="1"/>
    <col min="274" max="274" width="6.6640625" style="20" bestFit="1" customWidth="1"/>
    <col min="275" max="275" width="1.44140625" style="20" customWidth="1"/>
    <col min="276" max="278" width="2.77734375" style="20" customWidth="1"/>
    <col min="279" max="279" width="6.6640625" style="20" bestFit="1" customWidth="1"/>
    <col min="280" max="280" width="8.88671875" style="20" customWidth="1"/>
    <col min="281" max="283" width="2.6640625" style="20" customWidth="1"/>
    <col min="284" max="284" width="6.109375" style="20" customWidth="1"/>
    <col min="285" max="285" width="5.6640625" style="20" customWidth="1"/>
    <col min="286" max="286" width="7.5546875" style="20" customWidth="1"/>
    <col min="287" max="287" width="5.6640625" style="20" customWidth="1"/>
    <col min="288" max="288" width="3.88671875" style="20" customWidth="1"/>
    <col min="289" max="518" width="9.109375" style="20"/>
    <col min="519" max="519" width="1.88671875" style="20" customWidth="1"/>
    <col min="520" max="520" width="5.6640625" style="20" bestFit="1" customWidth="1"/>
    <col min="521" max="521" width="6.33203125" style="20" bestFit="1" customWidth="1"/>
    <col min="522" max="522" width="25.33203125" style="20" customWidth="1"/>
    <col min="523" max="523" width="21.6640625" style="20" customWidth="1"/>
    <col min="524" max="524" width="6.5546875" style="20" customWidth="1"/>
    <col min="525" max="525" width="6.88671875" style="20" bestFit="1" customWidth="1"/>
    <col min="526" max="526" width="6.33203125" style="20" bestFit="1" customWidth="1"/>
    <col min="527" max="529" width="2.77734375" style="20" customWidth="1"/>
    <col min="530" max="530" width="6.6640625" style="20" bestFit="1" customWidth="1"/>
    <col min="531" max="531" width="1.44140625" style="20" customWidth="1"/>
    <col min="532" max="534" width="2.77734375" style="20" customWidth="1"/>
    <col min="535" max="535" width="6.6640625" style="20" bestFit="1" customWidth="1"/>
    <col min="536" max="536" width="8.88671875" style="20" customWidth="1"/>
    <col min="537" max="539" width="2.6640625" style="20" customWidth="1"/>
    <col min="540" max="540" width="6.109375" style="20" customWidth="1"/>
    <col min="541" max="541" width="5.6640625" style="20" customWidth="1"/>
    <col min="542" max="542" width="7.5546875" style="20" customWidth="1"/>
    <col min="543" max="543" width="5.6640625" style="20" customWidth="1"/>
    <col min="544" max="544" width="3.88671875" style="20" customWidth="1"/>
    <col min="545" max="774" width="9.109375" style="20"/>
    <col min="775" max="775" width="1.88671875" style="20" customWidth="1"/>
    <col min="776" max="776" width="5.6640625" style="20" bestFit="1" customWidth="1"/>
    <col min="777" max="777" width="6.33203125" style="20" bestFit="1" customWidth="1"/>
    <col min="778" max="778" width="25.33203125" style="20" customWidth="1"/>
    <col min="779" max="779" width="21.6640625" style="20" customWidth="1"/>
    <col min="780" max="780" width="6.5546875" style="20" customWidth="1"/>
    <col min="781" max="781" width="6.88671875" style="20" bestFit="1" customWidth="1"/>
    <col min="782" max="782" width="6.33203125" style="20" bestFit="1" customWidth="1"/>
    <col min="783" max="785" width="2.77734375" style="20" customWidth="1"/>
    <col min="786" max="786" width="6.6640625" style="20" bestFit="1" customWidth="1"/>
    <col min="787" max="787" width="1.44140625" style="20" customWidth="1"/>
    <col min="788" max="790" width="2.77734375" style="20" customWidth="1"/>
    <col min="791" max="791" width="6.6640625" style="20" bestFit="1" customWidth="1"/>
    <col min="792" max="792" width="8.88671875" style="20" customWidth="1"/>
    <col min="793" max="795" width="2.6640625" style="20" customWidth="1"/>
    <col min="796" max="796" width="6.109375" style="20" customWidth="1"/>
    <col min="797" max="797" width="5.6640625" style="20" customWidth="1"/>
    <col min="798" max="798" width="7.5546875" style="20" customWidth="1"/>
    <col min="799" max="799" width="5.6640625" style="20" customWidth="1"/>
    <col min="800" max="800" width="3.88671875" style="20" customWidth="1"/>
    <col min="801" max="1030" width="9.109375" style="20"/>
    <col min="1031" max="1031" width="1.88671875" style="20" customWidth="1"/>
    <col min="1032" max="1032" width="5.6640625" style="20" bestFit="1" customWidth="1"/>
    <col min="1033" max="1033" width="6.33203125" style="20" bestFit="1" customWidth="1"/>
    <col min="1034" max="1034" width="25.33203125" style="20" customWidth="1"/>
    <col min="1035" max="1035" width="21.6640625" style="20" customWidth="1"/>
    <col min="1036" max="1036" width="6.5546875" style="20" customWidth="1"/>
    <col min="1037" max="1037" width="6.88671875" style="20" bestFit="1" customWidth="1"/>
    <col min="1038" max="1038" width="6.33203125" style="20" bestFit="1" customWidth="1"/>
    <col min="1039" max="1041" width="2.77734375" style="20" customWidth="1"/>
    <col min="1042" max="1042" width="6.6640625" style="20" bestFit="1" customWidth="1"/>
    <col min="1043" max="1043" width="1.44140625" style="20" customWidth="1"/>
    <col min="1044" max="1046" width="2.77734375" style="20" customWidth="1"/>
    <col min="1047" max="1047" width="6.6640625" style="20" bestFit="1" customWidth="1"/>
    <col min="1048" max="1048" width="8.88671875" style="20" customWidth="1"/>
    <col min="1049" max="1051" width="2.6640625" style="20" customWidth="1"/>
    <col min="1052" max="1052" width="6.109375" style="20" customWidth="1"/>
    <col min="1053" max="1053" width="5.6640625" style="20" customWidth="1"/>
    <col min="1054" max="1054" width="7.5546875" style="20" customWidth="1"/>
    <col min="1055" max="1055" width="5.6640625" style="20" customWidth="1"/>
    <col min="1056" max="1056" width="3.88671875" style="20" customWidth="1"/>
    <col min="1057" max="1286" width="9.109375" style="20"/>
    <col min="1287" max="1287" width="1.88671875" style="20" customWidth="1"/>
    <col min="1288" max="1288" width="5.6640625" style="20" bestFit="1" customWidth="1"/>
    <col min="1289" max="1289" width="6.33203125" style="20" bestFit="1" customWidth="1"/>
    <col min="1290" max="1290" width="25.33203125" style="20" customWidth="1"/>
    <col min="1291" max="1291" width="21.6640625" style="20" customWidth="1"/>
    <col min="1292" max="1292" width="6.5546875" style="20" customWidth="1"/>
    <col min="1293" max="1293" width="6.88671875" style="20" bestFit="1" customWidth="1"/>
    <col min="1294" max="1294" width="6.33203125" style="20" bestFit="1" customWidth="1"/>
    <col min="1295" max="1297" width="2.77734375" style="20" customWidth="1"/>
    <col min="1298" max="1298" width="6.6640625" style="20" bestFit="1" customWidth="1"/>
    <col min="1299" max="1299" width="1.44140625" style="20" customWidth="1"/>
    <col min="1300" max="1302" width="2.77734375" style="20" customWidth="1"/>
    <col min="1303" max="1303" width="6.6640625" style="20" bestFit="1" customWidth="1"/>
    <col min="1304" max="1304" width="8.88671875" style="20" customWidth="1"/>
    <col min="1305" max="1307" width="2.6640625" style="20" customWidth="1"/>
    <col min="1308" max="1308" width="6.109375" style="20" customWidth="1"/>
    <col min="1309" max="1309" width="5.6640625" style="20" customWidth="1"/>
    <col min="1310" max="1310" width="7.5546875" style="20" customWidth="1"/>
    <col min="1311" max="1311" width="5.6640625" style="20" customWidth="1"/>
    <col min="1312" max="1312" width="3.88671875" style="20" customWidth="1"/>
    <col min="1313" max="1542" width="9.109375" style="20"/>
    <col min="1543" max="1543" width="1.88671875" style="20" customWidth="1"/>
    <col min="1544" max="1544" width="5.6640625" style="20" bestFit="1" customWidth="1"/>
    <col min="1545" max="1545" width="6.33203125" style="20" bestFit="1" customWidth="1"/>
    <col min="1546" max="1546" width="25.33203125" style="20" customWidth="1"/>
    <col min="1547" max="1547" width="21.6640625" style="20" customWidth="1"/>
    <col min="1548" max="1548" width="6.5546875" style="20" customWidth="1"/>
    <col min="1549" max="1549" width="6.88671875" style="20" bestFit="1" customWidth="1"/>
    <col min="1550" max="1550" width="6.33203125" style="20" bestFit="1" customWidth="1"/>
    <col min="1551" max="1553" width="2.77734375" style="20" customWidth="1"/>
    <col min="1554" max="1554" width="6.6640625" style="20" bestFit="1" customWidth="1"/>
    <col min="1555" max="1555" width="1.44140625" style="20" customWidth="1"/>
    <col min="1556" max="1558" width="2.77734375" style="20" customWidth="1"/>
    <col min="1559" max="1559" width="6.6640625" style="20" bestFit="1" customWidth="1"/>
    <col min="1560" max="1560" width="8.88671875" style="20" customWidth="1"/>
    <col min="1561" max="1563" width="2.6640625" style="20" customWidth="1"/>
    <col min="1564" max="1564" width="6.109375" style="20" customWidth="1"/>
    <col min="1565" max="1565" width="5.6640625" style="20" customWidth="1"/>
    <col min="1566" max="1566" width="7.5546875" style="20" customWidth="1"/>
    <col min="1567" max="1567" width="5.6640625" style="20" customWidth="1"/>
    <col min="1568" max="1568" width="3.88671875" style="20" customWidth="1"/>
    <col min="1569" max="1798" width="9.109375" style="20"/>
    <col min="1799" max="1799" width="1.88671875" style="20" customWidth="1"/>
    <col min="1800" max="1800" width="5.6640625" style="20" bestFit="1" customWidth="1"/>
    <col min="1801" max="1801" width="6.33203125" style="20" bestFit="1" customWidth="1"/>
    <col min="1802" max="1802" width="25.33203125" style="20" customWidth="1"/>
    <col min="1803" max="1803" width="21.6640625" style="20" customWidth="1"/>
    <col min="1804" max="1804" width="6.5546875" style="20" customWidth="1"/>
    <col min="1805" max="1805" width="6.88671875" style="20" bestFit="1" customWidth="1"/>
    <col min="1806" max="1806" width="6.33203125" style="20" bestFit="1" customWidth="1"/>
    <col min="1807" max="1809" width="2.77734375" style="20" customWidth="1"/>
    <col min="1810" max="1810" width="6.6640625" style="20" bestFit="1" customWidth="1"/>
    <col min="1811" max="1811" width="1.44140625" style="20" customWidth="1"/>
    <col min="1812" max="1814" width="2.77734375" style="20" customWidth="1"/>
    <col min="1815" max="1815" width="6.6640625" style="20" bestFit="1" customWidth="1"/>
    <col min="1816" max="1816" width="8.88671875" style="20" customWidth="1"/>
    <col min="1817" max="1819" width="2.6640625" style="20" customWidth="1"/>
    <col min="1820" max="1820" width="6.109375" style="20" customWidth="1"/>
    <col min="1821" max="1821" width="5.6640625" style="20" customWidth="1"/>
    <col min="1822" max="1822" width="7.5546875" style="20" customWidth="1"/>
    <col min="1823" max="1823" width="5.6640625" style="20" customWidth="1"/>
    <col min="1824" max="1824" width="3.88671875" style="20" customWidth="1"/>
    <col min="1825" max="2054" width="9.109375" style="20"/>
    <col min="2055" max="2055" width="1.88671875" style="20" customWidth="1"/>
    <col min="2056" max="2056" width="5.6640625" style="20" bestFit="1" customWidth="1"/>
    <col min="2057" max="2057" width="6.33203125" style="20" bestFit="1" customWidth="1"/>
    <col min="2058" max="2058" width="25.33203125" style="20" customWidth="1"/>
    <col min="2059" max="2059" width="21.6640625" style="20" customWidth="1"/>
    <col min="2060" max="2060" width="6.5546875" style="20" customWidth="1"/>
    <col min="2061" max="2061" width="6.88671875" style="20" bestFit="1" customWidth="1"/>
    <col min="2062" max="2062" width="6.33203125" style="20" bestFit="1" customWidth="1"/>
    <col min="2063" max="2065" width="2.77734375" style="20" customWidth="1"/>
    <col min="2066" max="2066" width="6.6640625" style="20" bestFit="1" customWidth="1"/>
    <col min="2067" max="2067" width="1.44140625" style="20" customWidth="1"/>
    <col min="2068" max="2070" width="2.77734375" style="20" customWidth="1"/>
    <col min="2071" max="2071" width="6.6640625" style="20" bestFit="1" customWidth="1"/>
    <col min="2072" max="2072" width="8.88671875" style="20" customWidth="1"/>
    <col min="2073" max="2075" width="2.6640625" style="20" customWidth="1"/>
    <col min="2076" max="2076" width="6.109375" style="20" customWidth="1"/>
    <col min="2077" max="2077" width="5.6640625" style="20" customWidth="1"/>
    <col min="2078" max="2078" width="7.5546875" style="20" customWidth="1"/>
    <col min="2079" max="2079" width="5.6640625" style="20" customWidth="1"/>
    <col min="2080" max="2080" width="3.88671875" style="20" customWidth="1"/>
    <col min="2081" max="2310" width="9.109375" style="20"/>
    <col min="2311" max="2311" width="1.88671875" style="20" customWidth="1"/>
    <col min="2312" max="2312" width="5.6640625" style="20" bestFit="1" customWidth="1"/>
    <col min="2313" max="2313" width="6.33203125" style="20" bestFit="1" customWidth="1"/>
    <col min="2314" max="2314" width="25.33203125" style="20" customWidth="1"/>
    <col min="2315" max="2315" width="21.6640625" style="20" customWidth="1"/>
    <col min="2316" max="2316" width="6.5546875" style="20" customWidth="1"/>
    <col min="2317" max="2317" width="6.88671875" style="20" bestFit="1" customWidth="1"/>
    <col min="2318" max="2318" width="6.33203125" style="20" bestFit="1" customWidth="1"/>
    <col min="2319" max="2321" width="2.77734375" style="20" customWidth="1"/>
    <col min="2322" max="2322" width="6.6640625" style="20" bestFit="1" customWidth="1"/>
    <col min="2323" max="2323" width="1.44140625" style="20" customWidth="1"/>
    <col min="2324" max="2326" width="2.77734375" style="20" customWidth="1"/>
    <col min="2327" max="2327" width="6.6640625" style="20" bestFit="1" customWidth="1"/>
    <col min="2328" max="2328" width="8.88671875" style="20" customWidth="1"/>
    <col min="2329" max="2331" width="2.6640625" style="20" customWidth="1"/>
    <col min="2332" max="2332" width="6.109375" style="20" customWidth="1"/>
    <col min="2333" max="2333" width="5.6640625" style="20" customWidth="1"/>
    <col min="2334" max="2334" width="7.5546875" style="20" customWidth="1"/>
    <col min="2335" max="2335" width="5.6640625" style="20" customWidth="1"/>
    <col min="2336" max="2336" width="3.88671875" style="20" customWidth="1"/>
    <col min="2337" max="2566" width="9.109375" style="20"/>
    <col min="2567" max="2567" width="1.88671875" style="20" customWidth="1"/>
    <col min="2568" max="2568" width="5.6640625" style="20" bestFit="1" customWidth="1"/>
    <col min="2569" max="2569" width="6.33203125" style="20" bestFit="1" customWidth="1"/>
    <col min="2570" max="2570" width="25.33203125" style="20" customWidth="1"/>
    <col min="2571" max="2571" width="21.6640625" style="20" customWidth="1"/>
    <col min="2572" max="2572" width="6.5546875" style="20" customWidth="1"/>
    <col min="2573" max="2573" width="6.88671875" style="20" bestFit="1" customWidth="1"/>
    <col min="2574" max="2574" width="6.33203125" style="20" bestFit="1" customWidth="1"/>
    <col min="2575" max="2577" width="2.77734375" style="20" customWidth="1"/>
    <col min="2578" max="2578" width="6.6640625" style="20" bestFit="1" customWidth="1"/>
    <col min="2579" max="2579" width="1.44140625" style="20" customWidth="1"/>
    <col min="2580" max="2582" width="2.77734375" style="20" customWidth="1"/>
    <col min="2583" max="2583" width="6.6640625" style="20" bestFit="1" customWidth="1"/>
    <col min="2584" max="2584" width="8.88671875" style="20" customWidth="1"/>
    <col min="2585" max="2587" width="2.6640625" style="20" customWidth="1"/>
    <col min="2588" max="2588" width="6.109375" style="20" customWidth="1"/>
    <col min="2589" max="2589" width="5.6640625" style="20" customWidth="1"/>
    <col min="2590" max="2590" width="7.5546875" style="20" customWidth="1"/>
    <col min="2591" max="2591" width="5.6640625" style="20" customWidth="1"/>
    <col min="2592" max="2592" width="3.88671875" style="20" customWidth="1"/>
    <col min="2593" max="2822" width="9.109375" style="20"/>
    <col min="2823" max="2823" width="1.88671875" style="20" customWidth="1"/>
    <col min="2824" max="2824" width="5.6640625" style="20" bestFit="1" customWidth="1"/>
    <col min="2825" max="2825" width="6.33203125" style="20" bestFit="1" customWidth="1"/>
    <col min="2826" max="2826" width="25.33203125" style="20" customWidth="1"/>
    <col min="2827" max="2827" width="21.6640625" style="20" customWidth="1"/>
    <col min="2828" max="2828" width="6.5546875" style="20" customWidth="1"/>
    <col min="2829" max="2829" width="6.88671875" style="20" bestFit="1" customWidth="1"/>
    <col min="2830" max="2830" width="6.33203125" style="20" bestFit="1" customWidth="1"/>
    <col min="2831" max="2833" width="2.77734375" style="20" customWidth="1"/>
    <col min="2834" max="2834" width="6.6640625" style="20" bestFit="1" customWidth="1"/>
    <col min="2835" max="2835" width="1.44140625" style="20" customWidth="1"/>
    <col min="2836" max="2838" width="2.77734375" style="20" customWidth="1"/>
    <col min="2839" max="2839" width="6.6640625" style="20" bestFit="1" customWidth="1"/>
    <col min="2840" max="2840" width="8.88671875" style="20" customWidth="1"/>
    <col min="2841" max="2843" width="2.6640625" style="20" customWidth="1"/>
    <col min="2844" max="2844" width="6.109375" style="20" customWidth="1"/>
    <col min="2845" max="2845" width="5.6640625" style="20" customWidth="1"/>
    <col min="2846" max="2846" width="7.5546875" style="20" customWidth="1"/>
    <col min="2847" max="2847" width="5.6640625" style="20" customWidth="1"/>
    <col min="2848" max="2848" width="3.88671875" style="20" customWidth="1"/>
    <col min="2849" max="3078" width="9.109375" style="20"/>
    <col min="3079" max="3079" width="1.88671875" style="20" customWidth="1"/>
    <col min="3080" max="3080" width="5.6640625" style="20" bestFit="1" customWidth="1"/>
    <col min="3081" max="3081" width="6.33203125" style="20" bestFit="1" customWidth="1"/>
    <col min="3082" max="3082" width="25.33203125" style="20" customWidth="1"/>
    <col min="3083" max="3083" width="21.6640625" style="20" customWidth="1"/>
    <col min="3084" max="3084" width="6.5546875" style="20" customWidth="1"/>
    <col min="3085" max="3085" width="6.88671875" style="20" bestFit="1" customWidth="1"/>
    <col min="3086" max="3086" width="6.33203125" style="20" bestFit="1" customWidth="1"/>
    <col min="3087" max="3089" width="2.77734375" style="20" customWidth="1"/>
    <col min="3090" max="3090" width="6.6640625" style="20" bestFit="1" customWidth="1"/>
    <col min="3091" max="3091" width="1.44140625" style="20" customWidth="1"/>
    <col min="3092" max="3094" width="2.77734375" style="20" customWidth="1"/>
    <col min="3095" max="3095" width="6.6640625" style="20" bestFit="1" customWidth="1"/>
    <col min="3096" max="3096" width="8.88671875" style="20" customWidth="1"/>
    <col min="3097" max="3099" width="2.6640625" style="20" customWidth="1"/>
    <col min="3100" max="3100" width="6.109375" style="20" customWidth="1"/>
    <col min="3101" max="3101" width="5.6640625" style="20" customWidth="1"/>
    <col min="3102" max="3102" width="7.5546875" style="20" customWidth="1"/>
    <col min="3103" max="3103" width="5.6640625" style="20" customWidth="1"/>
    <col min="3104" max="3104" width="3.88671875" style="20" customWidth="1"/>
    <col min="3105" max="3334" width="9.109375" style="20"/>
    <col min="3335" max="3335" width="1.88671875" style="20" customWidth="1"/>
    <col min="3336" max="3336" width="5.6640625" style="20" bestFit="1" customWidth="1"/>
    <col min="3337" max="3337" width="6.33203125" style="20" bestFit="1" customWidth="1"/>
    <col min="3338" max="3338" width="25.33203125" style="20" customWidth="1"/>
    <col min="3339" max="3339" width="21.6640625" style="20" customWidth="1"/>
    <col min="3340" max="3340" width="6.5546875" style="20" customWidth="1"/>
    <col min="3341" max="3341" width="6.88671875" style="20" bestFit="1" customWidth="1"/>
    <col min="3342" max="3342" width="6.33203125" style="20" bestFit="1" customWidth="1"/>
    <col min="3343" max="3345" width="2.77734375" style="20" customWidth="1"/>
    <col min="3346" max="3346" width="6.6640625" style="20" bestFit="1" customWidth="1"/>
    <col min="3347" max="3347" width="1.44140625" style="20" customWidth="1"/>
    <col min="3348" max="3350" width="2.77734375" style="20" customWidth="1"/>
    <col min="3351" max="3351" width="6.6640625" style="20" bestFit="1" customWidth="1"/>
    <col min="3352" max="3352" width="8.88671875" style="20" customWidth="1"/>
    <col min="3353" max="3355" width="2.6640625" style="20" customWidth="1"/>
    <col min="3356" max="3356" width="6.109375" style="20" customWidth="1"/>
    <col min="3357" max="3357" width="5.6640625" style="20" customWidth="1"/>
    <col min="3358" max="3358" width="7.5546875" style="20" customWidth="1"/>
    <col min="3359" max="3359" width="5.6640625" style="20" customWidth="1"/>
    <col min="3360" max="3360" width="3.88671875" style="20" customWidth="1"/>
    <col min="3361" max="3590" width="9.109375" style="20"/>
    <col min="3591" max="3591" width="1.88671875" style="20" customWidth="1"/>
    <col min="3592" max="3592" width="5.6640625" style="20" bestFit="1" customWidth="1"/>
    <col min="3593" max="3593" width="6.33203125" style="20" bestFit="1" customWidth="1"/>
    <col min="3594" max="3594" width="25.33203125" style="20" customWidth="1"/>
    <col min="3595" max="3595" width="21.6640625" style="20" customWidth="1"/>
    <col min="3596" max="3596" width="6.5546875" style="20" customWidth="1"/>
    <col min="3597" max="3597" width="6.88671875" style="20" bestFit="1" customWidth="1"/>
    <col min="3598" max="3598" width="6.33203125" style="20" bestFit="1" customWidth="1"/>
    <col min="3599" max="3601" width="2.77734375" style="20" customWidth="1"/>
    <col min="3602" max="3602" width="6.6640625" style="20" bestFit="1" customWidth="1"/>
    <col min="3603" max="3603" width="1.44140625" style="20" customWidth="1"/>
    <col min="3604" max="3606" width="2.77734375" style="20" customWidth="1"/>
    <col min="3607" max="3607" width="6.6640625" style="20" bestFit="1" customWidth="1"/>
    <col min="3608" max="3608" width="8.88671875" style="20" customWidth="1"/>
    <col min="3609" max="3611" width="2.6640625" style="20" customWidth="1"/>
    <col min="3612" max="3612" width="6.109375" style="20" customWidth="1"/>
    <col min="3613" max="3613" width="5.6640625" style="20" customWidth="1"/>
    <col min="3614" max="3614" width="7.5546875" style="20" customWidth="1"/>
    <col min="3615" max="3615" width="5.6640625" style="20" customWidth="1"/>
    <col min="3616" max="3616" width="3.88671875" style="20" customWidth="1"/>
    <col min="3617" max="3846" width="9.109375" style="20"/>
    <col min="3847" max="3847" width="1.88671875" style="20" customWidth="1"/>
    <col min="3848" max="3848" width="5.6640625" style="20" bestFit="1" customWidth="1"/>
    <col min="3849" max="3849" width="6.33203125" style="20" bestFit="1" customWidth="1"/>
    <col min="3850" max="3850" width="25.33203125" style="20" customWidth="1"/>
    <col min="3851" max="3851" width="21.6640625" style="20" customWidth="1"/>
    <col min="3852" max="3852" width="6.5546875" style="20" customWidth="1"/>
    <col min="3853" max="3853" width="6.88671875" style="20" bestFit="1" customWidth="1"/>
    <col min="3854" max="3854" width="6.33203125" style="20" bestFit="1" customWidth="1"/>
    <col min="3855" max="3857" width="2.77734375" style="20" customWidth="1"/>
    <col min="3858" max="3858" width="6.6640625" style="20" bestFit="1" customWidth="1"/>
    <col min="3859" max="3859" width="1.44140625" style="20" customWidth="1"/>
    <col min="3860" max="3862" width="2.77734375" style="20" customWidth="1"/>
    <col min="3863" max="3863" width="6.6640625" style="20" bestFit="1" customWidth="1"/>
    <col min="3864" max="3864" width="8.88671875" style="20" customWidth="1"/>
    <col min="3865" max="3867" width="2.6640625" style="20" customWidth="1"/>
    <col min="3868" max="3868" width="6.109375" style="20" customWidth="1"/>
    <col min="3869" max="3869" width="5.6640625" style="20" customWidth="1"/>
    <col min="3870" max="3870" width="7.5546875" style="20" customWidth="1"/>
    <col min="3871" max="3871" width="5.6640625" style="20" customWidth="1"/>
    <col min="3872" max="3872" width="3.88671875" style="20" customWidth="1"/>
    <col min="3873" max="4102" width="9.109375" style="20"/>
    <col min="4103" max="4103" width="1.88671875" style="20" customWidth="1"/>
    <col min="4104" max="4104" width="5.6640625" style="20" bestFit="1" customWidth="1"/>
    <col min="4105" max="4105" width="6.33203125" style="20" bestFit="1" customWidth="1"/>
    <col min="4106" max="4106" width="25.33203125" style="20" customWidth="1"/>
    <col min="4107" max="4107" width="21.6640625" style="20" customWidth="1"/>
    <col min="4108" max="4108" width="6.5546875" style="20" customWidth="1"/>
    <col min="4109" max="4109" width="6.88671875" style="20" bestFit="1" customWidth="1"/>
    <col min="4110" max="4110" width="6.33203125" style="20" bestFit="1" customWidth="1"/>
    <col min="4111" max="4113" width="2.77734375" style="20" customWidth="1"/>
    <col min="4114" max="4114" width="6.6640625" style="20" bestFit="1" customWidth="1"/>
    <col min="4115" max="4115" width="1.44140625" style="20" customWidth="1"/>
    <col min="4116" max="4118" width="2.77734375" style="20" customWidth="1"/>
    <col min="4119" max="4119" width="6.6640625" style="20" bestFit="1" customWidth="1"/>
    <col min="4120" max="4120" width="8.88671875" style="20" customWidth="1"/>
    <col min="4121" max="4123" width="2.6640625" style="20" customWidth="1"/>
    <col min="4124" max="4124" width="6.109375" style="20" customWidth="1"/>
    <col min="4125" max="4125" width="5.6640625" style="20" customWidth="1"/>
    <col min="4126" max="4126" width="7.5546875" style="20" customWidth="1"/>
    <col min="4127" max="4127" width="5.6640625" style="20" customWidth="1"/>
    <col min="4128" max="4128" width="3.88671875" style="20" customWidth="1"/>
    <col min="4129" max="4358" width="9.109375" style="20"/>
    <col min="4359" max="4359" width="1.88671875" style="20" customWidth="1"/>
    <col min="4360" max="4360" width="5.6640625" style="20" bestFit="1" customWidth="1"/>
    <col min="4361" max="4361" width="6.33203125" style="20" bestFit="1" customWidth="1"/>
    <col min="4362" max="4362" width="25.33203125" style="20" customWidth="1"/>
    <col min="4363" max="4363" width="21.6640625" style="20" customWidth="1"/>
    <col min="4364" max="4364" width="6.5546875" style="20" customWidth="1"/>
    <col min="4365" max="4365" width="6.88671875" style="20" bestFit="1" customWidth="1"/>
    <col min="4366" max="4366" width="6.33203125" style="20" bestFit="1" customWidth="1"/>
    <col min="4367" max="4369" width="2.77734375" style="20" customWidth="1"/>
    <col min="4370" max="4370" width="6.6640625" style="20" bestFit="1" customWidth="1"/>
    <col min="4371" max="4371" width="1.44140625" style="20" customWidth="1"/>
    <col min="4372" max="4374" width="2.77734375" style="20" customWidth="1"/>
    <col min="4375" max="4375" width="6.6640625" style="20" bestFit="1" customWidth="1"/>
    <col min="4376" max="4376" width="8.88671875" style="20" customWidth="1"/>
    <col min="4377" max="4379" width="2.6640625" style="20" customWidth="1"/>
    <col min="4380" max="4380" width="6.109375" style="20" customWidth="1"/>
    <col min="4381" max="4381" width="5.6640625" style="20" customWidth="1"/>
    <col min="4382" max="4382" width="7.5546875" style="20" customWidth="1"/>
    <col min="4383" max="4383" width="5.6640625" style="20" customWidth="1"/>
    <col min="4384" max="4384" width="3.88671875" style="20" customWidth="1"/>
    <col min="4385" max="4614" width="9.109375" style="20"/>
    <col min="4615" max="4615" width="1.88671875" style="20" customWidth="1"/>
    <col min="4616" max="4616" width="5.6640625" style="20" bestFit="1" customWidth="1"/>
    <col min="4617" max="4617" width="6.33203125" style="20" bestFit="1" customWidth="1"/>
    <col min="4618" max="4618" width="25.33203125" style="20" customWidth="1"/>
    <col min="4619" max="4619" width="21.6640625" style="20" customWidth="1"/>
    <col min="4620" max="4620" width="6.5546875" style="20" customWidth="1"/>
    <col min="4621" max="4621" width="6.88671875" style="20" bestFit="1" customWidth="1"/>
    <col min="4622" max="4622" width="6.33203125" style="20" bestFit="1" customWidth="1"/>
    <col min="4623" max="4625" width="2.77734375" style="20" customWidth="1"/>
    <col min="4626" max="4626" width="6.6640625" style="20" bestFit="1" customWidth="1"/>
    <col min="4627" max="4627" width="1.44140625" style="20" customWidth="1"/>
    <col min="4628" max="4630" width="2.77734375" style="20" customWidth="1"/>
    <col min="4631" max="4631" width="6.6640625" style="20" bestFit="1" customWidth="1"/>
    <col min="4632" max="4632" width="8.88671875" style="20" customWidth="1"/>
    <col min="4633" max="4635" width="2.6640625" style="20" customWidth="1"/>
    <col min="4636" max="4636" width="6.109375" style="20" customWidth="1"/>
    <col min="4637" max="4637" width="5.6640625" style="20" customWidth="1"/>
    <col min="4638" max="4638" width="7.5546875" style="20" customWidth="1"/>
    <col min="4639" max="4639" width="5.6640625" style="20" customWidth="1"/>
    <col min="4640" max="4640" width="3.88671875" style="20" customWidth="1"/>
    <col min="4641" max="4870" width="9.109375" style="20"/>
    <col min="4871" max="4871" width="1.88671875" style="20" customWidth="1"/>
    <col min="4872" max="4872" width="5.6640625" style="20" bestFit="1" customWidth="1"/>
    <col min="4873" max="4873" width="6.33203125" style="20" bestFit="1" customWidth="1"/>
    <col min="4874" max="4874" width="25.33203125" style="20" customWidth="1"/>
    <col min="4875" max="4875" width="21.6640625" style="20" customWidth="1"/>
    <col min="4876" max="4876" width="6.5546875" style="20" customWidth="1"/>
    <col min="4877" max="4877" width="6.88671875" style="20" bestFit="1" customWidth="1"/>
    <col min="4878" max="4878" width="6.33203125" style="20" bestFit="1" customWidth="1"/>
    <col min="4879" max="4881" width="2.77734375" style="20" customWidth="1"/>
    <col min="4882" max="4882" width="6.6640625" style="20" bestFit="1" customWidth="1"/>
    <col min="4883" max="4883" width="1.44140625" style="20" customWidth="1"/>
    <col min="4884" max="4886" width="2.77734375" style="20" customWidth="1"/>
    <col min="4887" max="4887" width="6.6640625" style="20" bestFit="1" customWidth="1"/>
    <col min="4888" max="4888" width="8.88671875" style="20" customWidth="1"/>
    <col min="4889" max="4891" width="2.6640625" style="20" customWidth="1"/>
    <col min="4892" max="4892" width="6.109375" style="20" customWidth="1"/>
    <col min="4893" max="4893" width="5.6640625" style="20" customWidth="1"/>
    <col min="4894" max="4894" width="7.5546875" style="20" customWidth="1"/>
    <col min="4895" max="4895" width="5.6640625" style="20" customWidth="1"/>
    <col min="4896" max="4896" width="3.88671875" style="20" customWidth="1"/>
    <col min="4897" max="5126" width="9.109375" style="20"/>
    <col min="5127" max="5127" width="1.88671875" style="20" customWidth="1"/>
    <col min="5128" max="5128" width="5.6640625" style="20" bestFit="1" customWidth="1"/>
    <col min="5129" max="5129" width="6.33203125" style="20" bestFit="1" customWidth="1"/>
    <col min="5130" max="5130" width="25.33203125" style="20" customWidth="1"/>
    <col min="5131" max="5131" width="21.6640625" style="20" customWidth="1"/>
    <col min="5132" max="5132" width="6.5546875" style="20" customWidth="1"/>
    <col min="5133" max="5133" width="6.88671875" style="20" bestFit="1" customWidth="1"/>
    <col min="5134" max="5134" width="6.33203125" style="20" bestFit="1" customWidth="1"/>
    <col min="5135" max="5137" width="2.77734375" style="20" customWidth="1"/>
    <col min="5138" max="5138" width="6.6640625" style="20" bestFit="1" customWidth="1"/>
    <col min="5139" max="5139" width="1.44140625" style="20" customWidth="1"/>
    <col min="5140" max="5142" width="2.77734375" style="20" customWidth="1"/>
    <col min="5143" max="5143" width="6.6640625" style="20" bestFit="1" customWidth="1"/>
    <col min="5144" max="5144" width="8.88671875" style="20" customWidth="1"/>
    <col min="5145" max="5147" width="2.6640625" style="20" customWidth="1"/>
    <col min="5148" max="5148" width="6.109375" style="20" customWidth="1"/>
    <col min="5149" max="5149" width="5.6640625" style="20" customWidth="1"/>
    <col min="5150" max="5150" width="7.5546875" style="20" customWidth="1"/>
    <col min="5151" max="5151" width="5.6640625" style="20" customWidth="1"/>
    <col min="5152" max="5152" width="3.88671875" style="20" customWidth="1"/>
    <col min="5153" max="5382" width="9.109375" style="20"/>
    <col min="5383" max="5383" width="1.88671875" style="20" customWidth="1"/>
    <col min="5384" max="5384" width="5.6640625" style="20" bestFit="1" customWidth="1"/>
    <col min="5385" max="5385" width="6.33203125" style="20" bestFit="1" customWidth="1"/>
    <col min="5386" max="5386" width="25.33203125" style="20" customWidth="1"/>
    <col min="5387" max="5387" width="21.6640625" style="20" customWidth="1"/>
    <col min="5388" max="5388" width="6.5546875" style="20" customWidth="1"/>
    <col min="5389" max="5389" width="6.88671875" style="20" bestFit="1" customWidth="1"/>
    <col min="5390" max="5390" width="6.33203125" style="20" bestFit="1" customWidth="1"/>
    <col min="5391" max="5393" width="2.77734375" style="20" customWidth="1"/>
    <col min="5394" max="5394" width="6.6640625" style="20" bestFit="1" customWidth="1"/>
    <col min="5395" max="5395" width="1.44140625" style="20" customWidth="1"/>
    <col min="5396" max="5398" width="2.77734375" style="20" customWidth="1"/>
    <col min="5399" max="5399" width="6.6640625" style="20" bestFit="1" customWidth="1"/>
    <col min="5400" max="5400" width="8.88671875" style="20" customWidth="1"/>
    <col min="5401" max="5403" width="2.6640625" style="20" customWidth="1"/>
    <col min="5404" max="5404" width="6.109375" style="20" customWidth="1"/>
    <col min="5405" max="5405" width="5.6640625" style="20" customWidth="1"/>
    <col min="5406" max="5406" width="7.5546875" style="20" customWidth="1"/>
    <col min="5407" max="5407" width="5.6640625" style="20" customWidth="1"/>
    <col min="5408" max="5408" width="3.88671875" style="20" customWidth="1"/>
    <col min="5409" max="5638" width="9.109375" style="20"/>
    <col min="5639" max="5639" width="1.88671875" style="20" customWidth="1"/>
    <col min="5640" max="5640" width="5.6640625" style="20" bestFit="1" customWidth="1"/>
    <col min="5641" max="5641" width="6.33203125" style="20" bestFit="1" customWidth="1"/>
    <col min="5642" max="5642" width="25.33203125" style="20" customWidth="1"/>
    <col min="5643" max="5643" width="21.6640625" style="20" customWidth="1"/>
    <col min="5644" max="5644" width="6.5546875" style="20" customWidth="1"/>
    <col min="5645" max="5645" width="6.88671875" style="20" bestFit="1" customWidth="1"/>
    <col min="5646" max="5646" width="6.33203125" style="20" bestFit="1" customWidth="1"/>
    <col min="5647" max="5649" width="2.77734375" style="20" customWidth="1"/>
    <col min="5650" max="5650" width="6.6640625" style="20" bestFit="1" customWidth="1"/>
    <col min="5651" max="5651" width="1.44140625" style="20" customWidth="1"/>
    <col min="5652" max="5654" width="2.77734375" style="20" customWidth="1"/>
    <col min="5655" max="5655" width="6.6640625" style="20" bestFit="1" customWidth="1"/>
    <col min="5656" max="5656" width="8.88671875" style="20" customWidth="1"/>
    <col min="5657" max="5659" width="2.6640625" style="20" customWidth="1"/>
    <col min="5660" max="5660" width="6.109375" style="20" customWidth="1"/>
    <col min="5661" max="5661" width="5.6640625" style="20" customWidth="1"/>
    <col min="5662" max="5662" width="7.5546875" style="20" customWidth="1"/>
    <col min="5663" max="5663" width="5.6640625" style="20" customWidth="1"/>
    <col min="5664" max="5664" width="3.88671875" style="20" customWidth="1"/>
    <col min="5665" max="5894" width="9.109375" style="20"/>
    <col min="5895" max="5895" width="1.88671875" style="20" customWidth="1"/>
    <col min="5896" max="5896" width="5.6640625" style="20" bestFit="1" customWidth="1"/>
    <col min="5897" max="5897" width="6.33203125" style="20" bestFit="1" customWidth="1"/>
    <col min="5898" max="5898" width="25.33203125" style="20" customWidth="1"/>
    <col min="5899" max="5899" width="21.6640625" style="20" customWidth="1"/>
    <col min="5900" max="5900" width="6.5546875" style="20" customWidth="1"/>
    <col min="5901" max="5901" width="6.88671875" style="20" bestFit="1" customWidth="1"/>
    <col min="5902" max="5902" width="6.33203125" style="20" bestFit="1" customWidth="1"/>
    <col min="5903" max="5905" width="2.77734375" style="20" customWidth="1"/>
    <col min="5906" max="5906" width="6.6640625" style="20" bestFit="1" customWidth="1"/>
    <col min="5907" max="5907" width="1.44140625" style="20" customWidth="1"/>
    <col min="5908" max="5910" width="2.77734375" style="20" customWidth="1"/>
    <col min="5911" max="5911" width="6.6640625" style="20" bestFit="1" customWidth="1"/>
    <col min="5912" max="5912" width="8.88671875" style="20" customWidth="1"/>
    <col min="5913" max="5915" width="2.6640625" style="20" customWidth="1"/>
    <col min="5916" max="5916" width="6.109375" style="20" customWidth="1"/>
    <col min="5917" max="5917" width="5.6640625" style="20" customWidth="1"/>
    <col min="5918" max="5918" width="7.5546875" style="20" customWidth="1"/>
    <col min="5919" max="5919" width="5.6640625" style="20" customWidth="1"/>
    <col min="5920" max="5920" width="3.88671875" style="20" customWidth="1"/>
    <col min="5921" max="6150" width="9.109375" style="20"/>
    <col min="6151" max="6151" width="1.88671875" style="20" customWidth="1"/>
    <col min="6152" max="6152" width="5.6640625" style="20" bestFit="1" customWidth="1"/>
    <col min="6153" max="6153" width="6.33203125" style="20" bestFit="1" customWidth="1"/>
    <col min="6154" max="6154" width="25.33203125" style="20" customWidth="1"/>
    <col min="6155" max="6155" width="21.6640625" style="20" customWidth="1"/>
    <col min="6156" max="6156" width="6.5546875" style="20" customWidth="1"/>
    <col min="6157" max="6157" width="6.88671875" style="20" bestFit="1" customWidth="1"/>
    <col min="6158" max="6158" width="6.33203125" style="20" bestFit="1" customWidth="1"/>
    <col min="6159" max="6161" width="2.77734375" style="20" customWidth="1"/>
    <col min="6162" max="6162" width="6.6640625" style="20" bestFit="1" customWidth="1"/>
    <col min="6163" max="6163" width="1.44140625" style="20" customWidth="1"/>
    <col min="6164" max="6166" width="2.77734375" style="20" customWidth="1"/>
    <col min="6167" max="6167" width="6.6640625" style="20" bestFit="1" customWidth="1"/>
    <col min="6168" max="6168" width="8.88671875" style="20" customWidth="1"/>
    <col min="6169" max="6171" width="2.6640625" style="20" customWidth="1"/>
    <col min="6172" max="6172" width="6.109375" style="20" customWidth="1"/>
    <col min="6173" max="6173" width="5.6640625" style="20" customWidth="1"/>
    <col min="6174" max="6174" width="7.5546875" style="20" customWidth="1"/>
    <col min="6175" max="6175" width="5.6640625" style="20" customWidth="1"/>
    <col min="6176" max="6176" width="3.88671875" style="20" customWidth="1"/>
    <col min="6177" max="6406" width="9.109375" style="20"/>
    <col min="6407" max="6407" width="1.88671875" style="20" customWidth="1"/>
    <col min="6408" max="6408" width="5.6640625" style="20" bestFit="1" customWidth="1"/>
    <col min="6409" max="6409" width="6.33203125" style="20" bestFit="1" customWidth="1"/>
    <col min="6410" max="6410" width="25.33203125" style="20" customWidth="1"/>
    <col min="6411" max="6411" width="21.6640625" style="20" customWidth="1"/>
    <col min="6412" max="6412" width="6.5546875" style="20" customWidth="1"/>
    <col min="6413" max="6413" width="6.88671875" style="20" bestFit="1" customWidth="1"/>
    <col min="6414" max="6414" width="6.33203125" style="20" bestFit="1" customWidth="1"/>
    <col min="6415" max="6417" width="2.77734375" style="20" customWidth="1"/>
    <col min="6418" max="6418" width="6.6640625" style="20" bestFit="1" customWidth="1"/>
    <col min="6419" max="6419" width="1.44140625" style="20" customWidth="1"/>
    <col min="6420" max="6422" width="2.77734375" style="20" customWidth="1"/>
    <col min="6423" max="6423" width="6.6640625" style="20" bestFit="1" customWidth="1"/>
    <col min="6424" max="6424" width="8.88671875" style="20" customWidth="1"/>
    <col min="6425" max="6427" width="2.6640625" style="20" customWidth="1"/>
    <col min="6428" max="6428" width="6.109375" style="20" customWidth="1"/>
    <col min="6429" max="6429" width="5.6640625" style="20" customWidth="1"/>
    <col min="6430" max="6430" width="7.5546875" style="20" customWidth="1"/>
    <col min="6431" max="6431" width="5.6640625" style="20" customWidth="1"/>
    <col min="6432" max="6432" width="3.88671875" style="20" customWidth="1"/>
    <col min="6433" max="6662" width="9.109375" style="20"/>
    <col min="6663" max="6663" width="1.88671875" style="20" customWidth="1"/>
    <col min="6664" max="6664" width="5.6640625" style="20" bestFit="1" customWidth="1"/>
    <col min="6665" max="6665" width="6.33203125" style="20" bestFit="1" customWidth="1"/>
    <col min="6666" max="6666" width="25.33203125" style="20" customWidth="1"/>
    <col min="6667" max="6667" width="21.6640625" style="20" customWidth="1"/>
    <col min="6668" max="6668" width="6.5546875" style="20" customWidth="1"/>
    <col min="6669" max="6669" width="6.88671875" style="20" bestFit="1" customWidth="1"/>
    <col min="6670" max="6670" width="6.33203125" style="20" bestFit="1" customWidth="1"/>
    <col min="6671" max="6673" width="2.77734375" style="20" customWidth="1"/>
    <col min="6674" max="6674" width="6.6640625" style="20" bestFit="1" customWidth="1"/>
    <col min="6675" max="6675" width="1.44140625" style="20" customWidth="1"/>
    <col min="6676" max="6678" width="2.77734375" style="20" customWidth="1"/>
    <col min="6679" max="6679" width="6.6640625" style="20" bestFit="1" customWidth="1"/>
    <col min="6680" max="6680" width="8.88671875" style="20" customWidth="1"/>
    <col min="6681" max="6683" width="2.6640625" style="20" customWidth="1"/>
    <col min="6684" max="6684" width="6.109375" style="20" customWidth="1"/>
    <col min="6685" max="6685" width="5.6640625" style="20" customWidth="1"/>
    <col min="6686" max="6686" width="7.5546875" style="20" customWidth="1"/>
    <col min="6687" max="6687" width="5.6640625" style="20" customWidth="1"/>
    <col min="6688" max="6688" width="3.88671875" style="20" customWidth="1"/>
    <col min="6689" max="6918" width="9.109375" style="20"/>
    <col min="6919" max="6919" width="1.88671875" style="20" customWidth="1"/>
    <col min="6920" max="6920" width="5.6640625" style="20" bestFit="1" customWidth="1"/>
    <col min="6921" max="6921" width="6.33203125" style="20" bestFit="1" customWidth="1"/>
    <col min="6922" max="6922" width="25.33203125" style="20" customWidth="1"/>
    <col min="6923" max="6923" width="21.6640625" style="20" customWidth="1"/>
    <col min="6924" max="6924" width="6.5546875" style="20" customWidth="1"/>
    <col min="6925" max="6925" width="6.88671875" style="20" bestFit="1" customWidth="1"/>
    <col min="6926" max="6926" width="6.33203125" style="20" bestFit="1" customWidth="1"/>
    <col min="6927" max="6929" width="2.77734375" style="20" customWidth="1"/>
    <col min="6930" max="6930" width="6.6640625" style="20" bestFit="1" customWidth="1"/>
    <col min="6931" max="6931" width="1.44140625" style="20" customWidth="1"/>
    <col min="6932" max="6934" width="2.77734375" style="20" customWidth="1"/>
    <col min="6935" max="6935" width="6.6640625" style="20" bestFit="1" customWidth="1"/>
    <col min="6936" max="6936" width="8.88671875" style="20" customWidth="1"/>
    <col min="6937" max="6939" width="2.6640625" style="20" customWidth="1"/>
    <col min="6940" max="6940" width="6.109375" style="20" customWidth="1"/>
    <col min="6941" max="6941" width="5.6640625" style="20" customWidth="1"/>
    <col min="6942" max="6942" width="7.5546875" style="20" customWidth="1"/>
    <col min="6943" max="6943" width="5.6640625" style="20" customWidth="1"/>
    <col min="6944" max="6944" width="3.88671875" style="20" customWidth="1"/>
    <col min="6945" max="7174" width="9.109375" style="20"/>
    <col min="7175" max="7175" width="1.88671875" style="20" customWidth="1"/>
    <col min="7176" max="7176" width="5.6640625" style="20" bestFit="1" customWidth="1"/>
    <col min="7177" max="7177" width="6.33203125" style="20" bestFit="1" customWidth="1"/>
    <col min="7178" max="7178" width="25.33203125" style="20" customWidth="1"/>
    <col min="7179" max="7179" width="21.6640625" style="20" customWidth="1"/>
    <col min="7180" max="7180" width="6.5546875" style="20" customWidth="1"/>
    <col min="7181" max="7181" width="6.88671875" style="20" bestFit="1" customWidth="1"/>
    <col min="7182" max="7182" width="6.33203125" style="20" bestFit="1" customWidth="1"/>
    <col min="7183" max="7185" width="2.77734375" style="20" customWidth="1"/>
    <col min="7186" max="7186" width="6.6640625" style="20" bestFit="1" customWidth="1"/>
    <col min="7187" max="7187" width="1.44140625" style="20" customWidth="1"/>
    <col min="7188" max="7190" width="2.77734375" style="20" customWidth="1"/>
    <col min="7191" max="7191" width="6.6640625" style="20" bestFit="1" customWidth="1"/>
    <col min="7192" max="7192" width="8.88671875" style="20" customWidth="1"/>
    <col min="7193" max="7195" width="2.6640625" style="20" customWidth="1"/>
    <col min="7196" max="7196" width="6.109375" style="20" customWidth="1"/>
    <col min="7197" max="7197" width="5.6640625" style="20" customWidth="1"/>
    <col min="7198" max="7198" width="7.5546875" style="20" customWidth="1"/>
    <col min="7199" max="7199" width="5.6640625" style="20" customWidth="1"/>
    <col min="7200" max="7200" width="3.88671875" style="20" customWidth="1"/>
    <col min="7201" max="7430" width="9.109375" style="20"/>
    <col min="7431" max="7431" width="1.88671875" style="20" customWidth="1"/>
    <col min="7432" max="7432" width="5.6640625" style="20" bestFit="1" customWidth="1"/>
    <col min="7433" max="7433" width="6.33203125" style="20" bestFit="1" customWidth="1"/>
    <col min="7434" max="7434" width="25.33203125" style="20" customWidth="1"/>
    <col min="7435" max="7435" width="21.6640625" style="20" customWidth="1"/>
    <col min="7436" max="7436" width="6.5546875" style="20" customWidth="1"/>
    <col min="7437" max="7437" width="6.88671875" style="20" bestFit="1" customWidth="1"/>
    <col min="7438" max="7438" width="6.33203125" style="20" bestFit="1" customWidth="1"/>
    <col min="7439" max="7441" width="2.77734375" style="20" customWidth="1"/>
    <col min="7442" max="7442" width="6.6640625" style="20" bestFit="1" customWidth="1"/>
    <col min="7443" max="7443" width="1.44140625" style="20" customWidth="1"/>
    <col min="7444" max="7446" width="2.77734375" style="20" customWidth="1"/>
    <col min="7447" max="7447" width="6.6640625" style="20" bestFit="1" customWidth="1"/>
    <col min="7448" max="7448" width="8.88671875" style="20" customWidth="1"/>
    <col min="7449" max="7451" width="2.6640625" style="20" customWidth="1"/>
    <col min="7452" max="7452" width="6.109375" style="20" customWidth="1"/>
    <col min="7453" max="7453" width="5.6640625" style="20" customWidth="1"/>
    <col min="7454" max="7454" width="7.5546875" style="20" customWidth="1"/>
    <col min="7455" max="7455" width="5.6640625" style="20" customWidth="1"/>
    <col min="7456" max="7456" width="3.88671875" style="20" customWidth="1"/>
    <col min="7457" max="7686" width="9.109375" style="20"/>
    <col min="7687" max="7687" width="1.88671875" style="20" customWidth="1"/>
    <col min="7688" max="7688" width="5.6640625" style="20" bestFit="1" customWidth="1"/>
    <col min="7689" max="7689" width="6.33203125" style="20" bestFit="1" customWidth="1"/>
    <col min="7690" max="7690" width="25.33203125" style="20" customWidth="1"/>
    <col min="7691" max="7691" width="21.6640625" style="20" customWidth="1"/>
    <col min="7692" max="7692" width="6.5546875" style="20" customWidth="1"/>
    <col min="7693" max="7693" width="6.88671875" style="20" bestFit="1" customWidth="1"/>
    <col min="7694" max="7694" width="6.33203125" style="20" bestFit="1" customWidth="1"/>
    <col min="7695" max="7697" width="2.77734375" style="20" customWidth="1"/>
    <col min="7698" max="7698" width="6.6640625" style="20" bestFit="1" customWidth="1"/>
    <col min="7699" max="7699" width="1.44140625" style="20" customWidth="1"/>
    <col min="7700" max="7702" width="2.77734375" style="20" customWidth="1"/>
    <col min="7703" max="7703" width="6.6640625" style="20" bestFit="1" customWidth="1"/>
    <col min="7704" max="7704" width="8.88671875" style="20" customWidth="1"/>
    <col min="7705" max="7707" width="2.6640625" style="20" customWidth="1"/>
    <col min="7708" max="7708" width="6.109375" style="20" customWidth="1"/>
    <col min="7709" max="7709" width="5.6640625" style="20" customWidth="1"/>
    <col min="7710" max="7710" width="7.5546875" style="20" customWidth="1"/>
    <col min="7711" max="7711" width="5.6640625" style="20" customWidth="1"/>
    <col min="7712" max="7712" width="3.88671875" style="20" customWidth="1"/>
    <col min="7713" max="7942" width="9.109375" style="20"/>
    <col min="7943" max="7943" width="1.88671875" style="20" customWidth="1"/>
    <col min="7944" max="7944" width="5.6640625" style="20" bestFit="1" customWidth="1"/>
    <col min="7945" max="7945" width="6.33203125" style="20" bestFit="1" customWidth="1"/>
    <col min="7946" max="7946" width="25.33203125" style="20" customWidth="1"/>
    <col min="7947" max="7947" width="21.6640625" style="20" customWidth="1"/>
    <col min="7948" max="7948" width="6.5546875" style="20" customWidth="1"/>
    <col min="7949" max="7949" width="6.88671875" style="20" bestFit="1" customWidth="1"/>
    <col min="7950" max="7950" width="6.33203125" style="20" bestFit="1" customWidth="1"/>
    <col min="7951" max="7953" width="2.77734375" style="20" customWidth="1"/>
    <col min="7954" max="7954" width="6.6640625" style="20" bestFit="1" customWidth="1"/>
    <col min="7955" max="7955" width="1.44140625" style="20" customWidth="1"/>
    <col min="7956" max="7958" width="2.77734375" style="20" customWidth="1"/>
    <col min="7959" max="7959" width="6.6640625" style="20" bestFit="1" customWidth="1"/>
    <col min="7960" max="7960" width="8.88671875" style="20" customWidth="1"/>
    <col min="7961" max="7963" width="2.6640625" style="20" customWidth="1"/>
    <col min="7964" max="7964" width="6.109375" style="20" customWidth="1"/>
    <col min="7965" max="7965" width="5.6640625" style="20" customWidth="1"/>
    <col min="7966" max="7966" width="7.5546875" style="20" customWidth="1"/>
    <col min="7967" max="7967" width="5.6640625" style="20" customWidth="1"/>
    <col min="7968" max="7968" width="3.88671875" style="20" customWidth="1"/>
    <col min="7969" max="8198" width="9.109375" style="20"/>
    <col min="8199" max="8199" width="1.88671875" style="20" customWidth="1"/>
    <col min="8200" max="8200" width="5.6640625" style="20" bestFit="1" customWidth="1"/>
    <col min="8201" max="8201" width="6.33203125" style="20" bestFit="1" customWidth="1"/>
    <col min="8202" max="8202" width="25.33203125" style="20" customWidth="1"/>
    <col min="8203" max="8203" width="21.6640625" style="20" customWidth="1"/>
    <col min="8204" max="8204" width="6.5546875" style="20" customWidth="1"/>
    <col min="8205" max="8205" width="6.88671875" style="20" bestFit="1" customWidth="1"/>
    <col min="8206" max="8206" width="6.33203125" style="20" bestFit="1" customWidth="1"/>
    <col min="8207" max="8209" width="2.77734375" style="20" customWidth="1"/>
    <col min="8210" max="8210" width="6.6640625" style="20" bestFit="1" customWidth="1"/>
    <col min="8211" max="8211" width="1.44140625" style="20" customWidth="1"/>
    <col min="8212" max="8214" width="2.77734375" style="20" customWidth="1"/>
    <col min="8215" max="8215" width="6.6640625" style="20" bestFit="1" customWidth="1"/>
    <col min="8216" max="8216" width="8.88671875" style="20" customWidth="1"/>
    <col min="8217" max="8219" width="2.6640625" style="20" customWidth="1"/>
    <col min="8220" max="8220" width="6.109375" style="20" customWidth="1"/>
    <col min="8221" max="8221" width="5.6640625" style="20" customWidth="1"/>
    <col min="8222" max="8222" width="7.5546875" style="20" customWidth="1"/>
    <col min="8223" max="8223" width="5.6640625" style="20" customWidth="1"/>
    <col min="8224" max="8224" width="3.88671875" style="20" customWidth="1"/>
    <col min="8225" max="8454" width="9.109375" style="20"/>
    <col min="8455" max="8455" width="1.88671875" style="20" customWidth="1"/>
    <col min="8456" max="8456" width="5.6640625" style="20" bestFit="1" customWidth="1"/>
    <col min="8457" max="8457" width="6.33203125" style="20" bestFit="1" customWidth="1"/>
    <col min="8458" max="8458" width="25.33203125" style="20" customWidth="1"/>
    <col min="8459" max="8459" width="21.6640625" style="20" customWidth="1"/>
    <col min="8460" max="8460" width="6.5546875" style="20" customWidth="1"/>
    <col min="8461" max="8461" width="6.88671875" style="20" bestFit="1" customWidth="1"/>
    <col min="8462" max="8462" width="6.33203125" style="20" bestFit="1" customWidth="1"/>
    <col min="8463" max="8465" width="2.77734375" style="20" customWidth="1"/>
    <col min="8466" max="8466" width="6.6640625" style="20" bestFit="1" customWidth="1"/>
    <col min="8467" max="8467" width="1.44140625" style="20" customWidth="1"/>
    <col min="8468" max="8470" width="2.77734375" style="20" customWidth="1"/>
    <col min="8471" max="8471" width="6.6640625" style="20" bestFit="1" customWidth="1"/>
    <col min="8472" max="8472" width="8.88671875" style="20" customWidth="1"/>
    <col min="8473" max="8475" width="2.6640625" style="20" customWidth="1"/>
    <col min="8476" max="8476" width="6.109375" style="20" customWidth="1"/>
    <col min="8477" max="8477" width="5.6640625" style="20" customWidth="1"/>
    <col min="8478" max="8478" width="7.5546875" style="20" customWidth="1"/>
    <col min="8479" max="8479" width="5.6640625" style="20" customWidth="1"/>
    <col min="8480" max="8480" width="3.88671875" style="20" customWidth="1"/>
    <col min="8481" max="8710" width="9.109375" style="20"/>
    <col min="8711" max="8711" width="1.88671875" style="20" customWidth="1"/>
    <col min="8712" max="8712" width="5.6640625" style="20" bestFit="1" customWidth="1"/>
    <col min="8713" max="8713" width="6.33203125" style="20" bestFit="1" customWidth="1"/>
    <col min="8714" max="8714" width="25.33203125" style="20" customWidth="1"/>
    <col min="8715" max="8715" width="21.6640625" style="20" customWidth="1"/>
    <col min="8716" max="8716" width="6.5546875" style="20" customWidth="1"/>
    <col min="8717" max="8717" width="6.88671875" style="20" bestFit="1" customWidth="1"/>
    <col min="8718" max="8718" width="6.33203125" style="20" bestFit="1" customWidth="1"/>
    <col min="8719" max="8721" width="2.77734375" style="20" customWidth="1"/>
    <col min="8722" max="8722" width="6.6640625" style="20" bestFit="1" customWidth="1"/>
    <col min="8723" max="8723" width="1.44140625" style="20" customWidth="1"/>
    <col min="8724" max="8726" width="2.77734375" style="20" customWidth="1"/>
    <col min="8727" max="8727" width="6.6640625" style="20" bestFit="1" customWidth="1"/>
    <col min="8728" max="8728" width="8.88671875" style="20" customWidth="1"/>
    <col min="8729" max="8731" width="2.6640625" style="20" customWidth="1"/>
    <col min="8732" max="8732" width="6.109375" style="20" customWidth="1"/>
    <col min="8733" max="8733" width="5.6640625" style="20" customWidth="1"/>
    <col min="8734" max="8734" width="7.5546875" style="20" customWidth="1"/>
    <col min="8735" max="8735" width="5.6640625" style="20" customWidth="1"/>
    <col min="8736" max="8736" width="3.88671875" style="20" customWidth="1"/>
    <col min="8737" max="8966" width="9.109375" style="20"/>
    <col min="8967" max="8967" width="1.88671875" style="20" customWidth="1"/>
    <col min="8968" max="8968" width="5.6640625" style="20" bestFit="1" customWidth="1"/>
    <col min="8969" max="8969" width="6.33203125" style="20" bestFit="1" customWidth="1"/>
    <col min="8970" max="8970" width="25.33203125" style="20" customWidth="1"/>
    <col min="8971" max="8971" width="21.6640625" style="20" customWidth="1"/>
    <col min="8972" max="8972" width="6.5546875" style="20" customWidth="1"/>
    <col min="8973" max="8973" width="6.88671875" style="20" bestFit="1" customWidth="1"/>
    <col min="8974" max="8974" width="6.33203125" style="20" bestFit="1" customWidth="1"/>
    <col min="8975" max="8977" width="2.77734375" style="20" customWidth="1"/>
    <col min="8978" max="8978" width="6.6640625" style="20" bestFit="1" customWidth="1"/>
    <col min="8979" max="8979" width="1.44140625" style="20" customWidth="1"/>
    <col min="8980" max="8982" width="2.77734375" style="20" customWidth="1"/>
    <col min="8983" max="8983" width="6.6640625" style="20" bestFit="1" customWidth="1"/>
    <col min="8984" max="8984" width="8.88671875" style="20" customWidth="1"/>
    <col min="8985" max="8987" width="2.6640625" style="20" customWidth="1"/>
    <col min="8988" max="8988" width="6.109375" style="20" customWidth="1"/>
    <col min="8989" max="8989" width="5.6640625" style="20" customWidth="1"/>
    <col min="8990" max="8990" width="7.5546875" style="20" customWidth="1"/>
    <col min="8991" max="8991" width="5.6640625" style="20" customWidth="1"/>
    <col min="8992" max="8992" width="3.88671875" style="20" customWidth="1"/>
    <col min="8993" max="9222" width="9.109375" style="20"/>
    <col min="9223" max="9223" width="1.88671875" style="20" customWidth="1"/>
    <col min="9224" max="9224" width="5.6640625" style="20" bestFit="1" customWidth="1"/>
    <col min="9225" max="9225" width="6.33203125" style="20" bestFit="1" customWidth="1"/>
    <col min="9226" max="9226" width="25.33203125" style="20" customWidth="1"/>
    <col min="9227" max="9227" width="21.6640625" style="20" customWidth="1"/>
    <col min="9228" max="9228" width="6.5546875" style="20" customWidth="1"/>
    <col min="9229" max="9229" width="6.88671875" style="20" bestFit="1" customWidth="1"/>
    <col min="9230" max="9230" width="6.33203125" style="20" bestFit="1" customWidth="1"/>
    <col min="9231" max="9233" width="2.77734375" style="20" customWidth="1"/>
    <col min="9234" max="9234" width="6.6640625" style="20" bestFit="1" customWidth="1"/>
    <col min="9235" max="9235" width="1.44140625" style="20" customWidth="1"/>
    <col min="9236" max="9238" width="2.77734375" style="20" customWidth="1"/>
    <col min="9239" max="9239" width="6.6640625" style="20" bestFit="1" customWidth="1"/>
    <col min="9240" max="9240" width="8.88671875" style="20" customWidth="1"/>
    <col min="9241" max="9243" width="2.6640625" style="20" customWidth="1"/>
    <col min="9244" max="9244" width="6.109375" style="20" customWidth="1"/>
    <col min="9245" max="9245" width="5.6640625" style="20" customWidth="1"/>
    <col min="9246" max="9246" width="7.5546875" style="20" customWidth="1"/>
    <col min="9247" max="9247" width="5.6640625" style="20" customWidth="1"/>
    <col min="9248" max="9248" width="3.88671875" style="20" customWidth="1"/>
    <col min="9249" max="9478" width="9.109375" style="20"/>
    <col min="9479" max="9479" width="1.88671875" style="20" customWidth="1"/>
    <col min="9480" max="9480" width="5.6640625" style="20" bestFit="1" customWidth="1"/>
    <col min="9481" max="9481" width="6.33203125" style="20" bestFit="1" customWidth="1"/>
    <col min="9482" max="9482" width="25.33203125" style="20" customWidth="1"/>
    <col min="9483" max="9483" width="21.6640625" style="20" customWidth="1"/>
    <col min="9484" max="9484" width="6.5546875" style="20" customWidth="1"/>
    <col min="9485" max="9485" width="6.88671875" style="20" bestFit="1" customWidth="1"/>
    <col min="9486" max="9486" width="6.33203125" style="20" bestFit="1" customWidth="1"/>
    <col min="9487" max="9489" width="2.77734375" style="20" customWidth="1"/>
    <col min="9490" max="9490" width="6.6640625" style="20" bestFit="1" customWidth="1"/>
    <col min="9491" max="9491" width="1.44140625" style="20" customWidth="1"/>
    <col min="9492" max="9494" width="2.77734375" style="20" customWidth="1"/>
    <col min="9495" max="9495" width="6.6640625" style="20" bestFit="1" customWidth="1"/>
    <col min="9496" max="9496" width="8.88671875" style="20" customWidth="1"/>
    <col min="9497" max="9499" width="2.6640625" style="20" customWidth="1"/>
    <col min="9500" max="9500" width="6.109375" style="20" customWidth="1"/>
    <col min="9501" max="9501" width="5.6640625" style="20" customWidth="1"/>
    <col min="9502" max="9502" width="7.5546875" style="20" customWidth="1"/>
    <col min="9503" max="9503" width="5.6640625" style="20" customWidth="1"/>
    <col min="9504" max="9504" width="3.88671875" style="20" customWidth="1"/>
    <col min="9505" max="9734" width="9.109375" style="20"/>
    <col min="9735" max="9735" width="1.88671875" style="20" customWidth="1"/>
    <col min="9736" max="9736" width="5.6640625" style="20" bestFit="1" customWidth="1"/>
    <col min="9737" max="9737" width="6.33203125" style="20" bestFit="1" customWidth="1"/>
    <col min="9738" max="9738" width="25.33203125" style="20" customWidth="1"/>
    <col min="9739" max="9739" width="21.6640625" style="20" customWidth="1"/>
    <col min="9740" max="9740" width="6.5546875" style="20" customWidth="1"/>
    <col min="9741" max="9741" width="6.88671875" style="20" bestFit="1" customWidth="1"/>
    <col min="9742" max="9742" width="6.33203125" style="20" bestFit="1" customWidth="1"/>
    <col min="9743" max="9745" width="2.77734375" style="20" customWidth="1"/>
    <col min="9746" max="9746" width="6.6640625" style="20" bestFit="1" customWidth="1"/>
    <col min="9747" max="9747" width="1.44140625" style="20" customWidth="1"/>
    <col min="9748" max="9750" width="2.77734375" style="20" customWidth="1"/>
    <col min="9751" max="9751" width="6.6640625" style="20" bestFit="1" customWidth="1"/>
    <col min="9752" max="9752" width="8.88671875" style="20" customWidth="1"/>
    <col min="9753" max="9755" width="2.6640625" style="20" customWidth="1"/>
    <col min="9756" max="9756" width="6.109375" style="20" customWidth="1"/>
    <col min="9757" max="9757" width="5.6640625" style="20" customWidth="1"/>
    <col min="9758" max="9758" width="7.5546875" style="20" customWidth="1"/>
    <col min="9759" max="9759" width="5.6640625" style="20" customWidth="1"/>
    <col min="9760" max="9760" width="3.88671875" style="20" customWidth="1"/>
    <col min="9761" max="9990" width="9.109375" style="20"/>
    <col min="9991" max="9991" width="1.88671875" style="20" customWidth="1"/>
    <col min="9992" max="9992" width="5.6640625" style="20" bestFit="1" customWidth="1"/>
    <col min="9993" max="9993" width="6.33203125" style="20" bestFit="1" customWidth="1"/>
    <col min="9994" max="9994" width="25.33203125" style="20" customWidth="1"/>
    <col min="9995" max="9995" width="21.6640625" style="20" customWidth="1"/>
    <col min="9996" max="9996" width="6.5546875" style="20" customWidth="1"/>
    <col min="9997" max="9997" width="6.88671875" style="20" bestFit="1" customWidth="1"/>
    <col min="9998" max="9998" width="6.33203125" style="20" bestFit="1" customWidth="1"/>
    <col min="9999" max="10001" width="2.77734375" style="20" customWidth="1"/>
    <col min="10002" max="10002" width="6.6640625" style="20" bestFit="1" customWidth="1"/>
    <col min="10003" max="10003" width="1.44140625" style="20" customWidth="1"/>
    <col min="10004" max="10006" width="2.77734375" style="20" customWidth="1"/>
    <col min="10007" max="10007" width="6.6640625" style="20" bestFit="1" customWidth="1"/>
    <col min="10008" max="10008" width="8.88671875" style="20" customWidth="1"/>
    <col min="10009" max="10011" width="2.6640625" style="20" customWidth="1"/>
    <col min="10012" max="10012" width="6.109375" style="20" customWidth="1"/>
    <col min="10013" max="10013" width="5.6640625" style="20" customWidth="1"/>
    <col min="10014" max="10014" width="7.5546875" style="20" customWidth="1"/>
    <col min="10015" max="10015" width="5.6640625" style="20" customWidth="1"/>
    <col min="10016" max="10016" width="3.88671875" style="20" customWidth="1"/>
    <col min="10017" max="10246" width="9.109375" style="20"/>
    <col min="10247" max="10247" width="1.88671875" style="20" customWidth="1"/>
    <col min="10248" max="10248" width="5.6640625" style="20" bestFit="1" customWidth="1"/>
    <col min="10249" max="10249" width="6.33203125" style="20" bestFit="1" customWidth="1"/>
    <col min="10250" max="10250" width="25.33203125" style="20" customWidth="1"/>
    <col min="10251" max="10251" width="21.6640625" style="20" customWidth="1"/>
    <col min="10252" max="10252" width="6.5546875" style="20" customWidth="1"/>
    <col min="10253" max="10253" width="6.88671875" style="20" bestFit="1" customWidth="1"/>
    <col min="10254" max="10254" width="6.33203125" style="20" bestFit="1" customWidth="1"/>
    <col min="10255" max="10257" width="2.77734375" style="20" customWidth="1"/>
    <col min="10258" max="10258" width="6.6640625" style="20" bestFit="1" customWidth="1"/>
    <col min="10259" max="10259" width="1.44140625" style="20" customWidth="1"/>
    <col min="10260" max="10262" width="2.77734375" style="20" customWidth="1"/>
    <col min="10263" max="10263" width="6.6640625" style="20" bestFit="1" customWidth="1"/>
    <col min="10264" max="10264" width="8.88671875" style="20" customWidth="1"/>
    <col min="10265" max="10267" width="2.6640625" style="20" customWidth="1"/>
    <col min="10268" max="10268" width="6.109375" style="20" customWidth="1"/>
    <col min="10269" max="10269" width="5.6640625" style="20" customWidth="1"/>
    <col min="10270" max="10270" width="7.5546875" style="20" customWidth="1"/>
    <col min="10271" max="10271" width="5.6640625" style="20" customWidth="1"/>
    <col min="10272" max="10272" width="3.88671875" style="20" customWidth="1"/>
    <col min="10273" max="10502" width="9.109375" style="20"/>
    <col min="10503" max="10503" width="1.88671875" style="20" customWidth="1"/>
    <col min="10504" max="10504" width="5.6640625" style="20" bestFit="1" customWidth="1"/>
    <col min="10505" max="10505" width="6.33203125" style="20" bestFit="1" customWidth="1"/>
    <col min="10506" max="10506" width="25.33203125" style="20" customWidth="1"/>
    <col min="10507" max="10507" width="21.6640625" style="20" customWidth="1"/>
    <col min="10508" max="10508" width="6.5546875" style="20" customWidth="1"/>
    <col min="10509" max="10509" width="6.88671875" style="20" bestFit="1" customWidth="1"/>
    <col min="10510" max="10510" width="6.33203125" style="20" bestFit="1" customWidth="1"/>
    <col min="10511" max="10513" width="2.77734375" style="20" customWidth="1"/>
    <col min="10514" max="10514" width="6.6640625" style="20" bestFit="1" customWidth="1"/>
    <col min="10515" max="10515" width="1.44140625" style="20" customWidth="1"/>
    <col min="10516" max="10518" width="2.77734375" style="20" customWidth="1"/>
    <col min="10519" max="10519" width="6.6640625" style="20" bestFit="1" customWidth="1"/>
    <col min="10520" max="10520" width="8.88671875" style="20" customWidth="1"/>
    <col min="10521" max="10523" width="2.6640625" style="20" customWidth="1"/>
    <col min="10524" max="10524" width="6.109375" style="20" customWidth="1"/>
    <col min="10525" max="10525" width="5.6640625" style="20" customWidth="1"/>
    <col min="10526" max="10526" width="7.5546875" style="20" customWidth="1"/>
    <col min="10527" max="10527" width="5.6640625" style="20" customWidth="1"/>
    <col min="10528" max="10528" width="3.88671875" style="20" customWidth="1"/>
    <col min="10529" max="10758" width="9.109375" style="20"/>
    <col min="10759" max="10759" width="1.88671875" style="20" customWidth="1"/>
    <col min="10760" max="10760" width="5.6640625" style="20" bestFit="1" customWidth="1"/>
    <col min="10761" max="10761" width="6.33203125" style="20" bestFit="1" customWidth="1"/>
    <col min="10762" max="10762" width="25.33203125" style="20" customWidth="1"/>
    <col min="10763" max="10763" width="21.6640625" style="20" customWidth="1"/>
    <col min="10764" max="10764" width="6.5546875" style="20" customWidth="1"/>
    <col min="10765" max="10765" width="6.88671875" style="20" bestFit="1" customWidth="1"/>
    <col min="10766" max="10766" width="6.33203125" style="20" bestFit="1" customWidth="1"/>
    <col min="10767" max="10769" width="2.77734375" style="20" customWidth="1"/>
    <col min="10770" max="10770" width="6.6640625" style="20" bestFit="1" customWidth="1"/>
    <col min="10771" max="10771" width="1.44140625" style="20" customWidth="1"/>
    <col min="10772" max="10774" width="2.77734375" style="20" customWidth="1"/>
    <col min="10775" max="10775" width="6.6640625" style="20" bestFit="1" customWidth="1"/>
    <col min="10776" max="10776" width="8.88671875" style="20" customWidth="1"/>
    <col min="10777" max="10779" width="2.6640625" style="20" customWidth="1"/>
    <col min="10780" max="10780" width="6.109375" style="20" customWidth="1"/>
    <col min="10781" max="10781" width="5.6640625" style="20" customWidth="1"/>
    <col min="10782" max="10782" width="7.5546875" style="20" customWidth="1"/>
    <col min="10783" max="10783" width="5.6640625" style="20" customWidth="1"/>
    <col min="10784" max="10784" width="3.88671875" style="20" customWidth="1"/>
    <col min="10785" max="11014" width="9.109375" style="20"/>
    <col min="11015" max="11015" width="1.88671875" style="20" customWidth="1"/>
    <col min="11016" max="11016" width="5.6640625" style="20" bestFit="1" customWidth="1"/>
    <col min="11017" max="11017" width="6.33203125" style="20" bestFit="1" customWidth="1"/>
    <col min="11018" max="11018" width="25.33203125" style="20" customWidth="1"/>
    <col min="11019" max="11019" width="21.6640625" style="20" customWidth="1"/>
    <col min="11020" max="11020" width="6.5546875" style="20" customWidth="1"/>
    <col min="11021" max="11021" width="6.88671875" style="20" bestFit="1" customWidth="1"/>
    <col min="11022" max="11022" width="6.33203125" style="20" bestFit="1" customWidth="1"/>
    <col min="11023" max="11025" width="2.77734375" style="20" customWidth="1"/>
    <col min="11026" max="11026" width="6.6640625" style="20" bestFit="1" customWidth="1"/>
    <col min="11027" max="11027" width="1.44140625" style="20" customWidth="1"/>
    <col min="11028" max="11030" width="2.77734375" style="20" customWidth="1"/>
    <col min="11031" max="11031" width="6.6640625" style="20" bestFit="1" customWidth="1"/>
    <col min="11032" max="11032" width="8.88671875" style="20" customWidth="1"/>
    <col min="11033" max="11035" width="2.6640625" style="20" customWidth="1"/>
    <col min="11036" max="11036" width="6.109375" style="20" customWidth="1"/>
    <col min="11037" max="11037" width="5.6640625" style="20" customWidth="1"/>
    <col min="11038" max="11038" width="7.5546875" style="20" customWidth="1"/>
    <col min="11039" max="11039" width="5.6640625" style="20" customWidth="1"/>
    <col min="11040" max="11040" width="3.88671875" style="20" customWidth="1"/>
    <col min="11041" max="11270" width="9.109375" style="20"/>
    <col min="11271" max="11271" width="1.88671875" style="20" customWidth="1"/>
    <col min="11272" max="11272" width="5.6640625" style="20" bestFit="1" customWidth="1"/>
    <col min="11273" max="11273" width="6.33203125" style="20" bestFit="1" customWidth="1"/>
    <col min="11274" max="11274" width="25.33203125" style="20" customWidth="1"/>
    <col min="11275" max="11275" width="21.6640625" style="20" customWidth="1"/>
    <col min="11276" max="11276" width="6.5546875" style="20" customWidth="1"/>
    <col min="11277" max="11277" width="6.88671875" style="20" bestFit="1" customWidth="1"/>
    <col min="11278" max="11278" width="6.33203125" style="20" bestFit="1" customWidth="1"/>
    <col min="11279" max="11281" width="2.77734375" style="20" customWidth="1"/>
    <col min="11282" max="11282" width="6.6640625" style="20" bestFit="1" customWidth="1"/>
    <col min="11283" max="11283" width="1.44140625" style="20" customWidth="1"/>
    <col min="11284" max="11286" width="2.77734375" style="20" customWidth="1"/>
    <col min="11287" max="11287" width="6.6640625" style="20" bestFit="1" customWidth="1"/>
    <col min="11288" max="11288" width="8.88671875" style="20" customWidth="1"/>
    <col min="11289" max="11291" width="2.6640625" style="20" customWidth="1"/>
    <col min="11292" max="11292" width="6.109375" style="20" customWidth="1"/>
    <col min="11293" max="11293" width="5.6640625" style="20" customWidth="1"/>
    <col min="11294" max="11294" width="7.5546875" style="20" customWidth="1"/>
    <col min="11295" max="11295" width="5.6640625" style="20" customWidth="1"/>
    <col min="11296" max="11296" width="3.88671875" style="20" customWidth="1"/>
    <col min="11297" max="11526" width="9.109375" style="20"/>
    <col min="11527" max="11527" width="1.88671875" style="20" customWidth="1"/>
    <col min="11528" max="11528" width="5.6640625" style="20" bestFit="1" customWidth="1"/>
    <col min="11529" max="11529" width="6.33203125" style="20" bestFit="1" customWidth="1"/>
    <col min="11530" max="11530" width="25.33203125" style="20" customWidth="1"/>
    <col min="11531" max="11531" width="21.6640625" style="20" customWidth="1"/>
    <col min="11532" max="11532" width="6.5546875" style="20" customWidth="1"/>
    <col min="11533" max="11533" width="6.88671875" style="20" bestFit="1" customWidth="1"/>
    <col min="11534" max="11534" width="6.33203125" style="20" bestFit="1" customWidth="1"/>
    <col min="11535" max="11537" width="2.77734375" style="20" customWidth="1"/>
    <col min="11538" max="11538" width="6.6640625" style="20" bestFit="1" customWidth="1"/>
    <col min="11539" max="11539" width="1.44140625" style="20" customWidth="1"/>
    <col min="11540" max="11542" width="2.77734375" style="20" customWidth="1"/>
    <col min="11543" max="11543" width="6.6640625" style="20" bestFit="1" customWidth="1"/>
    <col min="11544" max="11544" width="8.88671875" style="20" customWidth="1"/>
    <col min="11545" max="11547" width="2.6640625" style="20" customWidth="1"/>
    <col min="11548" max="11548" width="6.109375" style="20" customWidth="1"/>
    <col min="11549" max="11549" width="5.6640625" style="20" customWidth="1"/>
    <col min="11550" max="11550" width="7.5546875" style="20" customWidth="1"/>
    <col min="11551" max="11551" width="5.6640625" style="20" customWidth="1"/>
    <col min="11552" max="11552" width="3.88671875" style="20" customWidth="1"/>
    <col min="11553" max="11782" width="9.109375" style="20"/>
    <col min="11783" max="11783" width="1.88671875" style="20" customWidth="1"/>
    <col min="11784" max="11784" width="5.6640625" style="20" bestFit="1" customWidth="1"/>
    <col min="11785" max="11785" width="6.33203125" style="20" bestFit="1" customWidth="1"/>
    <col min="11786" max="11786" width="25.33203125" style="20" customWidth="1"/>
    <col min="11787" max="11787" width="21.6640625" style="20" customWidth="1"/>
    <col min="11788" max="11788" width="6.5546875" style="20" customWidth="1"/>
    <col min="11789" max="11789" width="6.88671875" style="20" bestFit="1" customWidth="1"/>
    <col min="11790" max="11790" width="6.33203125" style="20" bestFit="1" customWidth="1"/>
    <col min="11791" max="11793" width="2.77734375" style="20" customWidth="1"/>
    <col min="11794" max="11794" width="6.6640625" style="20" bestFit="1" customWidth="1"/>
    <col min="11795" max="11795" width="1.44140625" style="20" customWidth="1"/>
    <col min="11796" max="11798" width="2.77734375" style="20" customWidth="1"/>
    <col min="11799" max="11799" width="6.6640625" style="20" bestFit="1" customWidth="1"/>
    <col min="11800" max="11800" width="8.88671875" style="20" customWidth="1"/>
    <col min="11801" max="11803" width="2.6640625" style="20" customWidth="1"/>
    <col min="11804" max="11804" width="6.109375" style="20" customWidth="1"/>
    <col min="11805" max="11805" width="5.6640625" style="20" customWidth="1"/>
    <col min="11806" max="11806" width="7.5546875" style="20" customWidth="1"/>
    <col min="11807" max="11807" width="5.6640625" style="20" customWidth="1"/>
    <col min="11808" max="11808" width="3.88671875" style="20" customWidth="1"/>
    <col min="11809" max="12038" width="9.109375" style="20"/>
    <col min="12039" max="12039" width="1.88671875" style="20" customWidth="1"/>
    <col min="12040" max="12040" width="5.6640625" style="20" bestFit="1" customWidth="1"/>
    <col min="12041" max="12041" width="6.33203125" style="20" bestFit="1" customWidth="1"/>
    <col min="12042" max="12042" width="25.33203125" style="20" customWidth="1"/>
    <col min="12043" max="12043" width="21.6640625" style="20" customWidth="1"/>
    <col min="12044" max="12044" width="6.5546875" style="20" customWidth="1"/>
    <col min="12045" max="12045" width="6.88671875" style="20" bestFit="1" customWidth="1"/>
    <col min="12046" max="12046" width="6.33203125" style="20" bestFit="1" customWidth="1"/>
    <col min="12047" max="12049" width="2.77734375" style="20" customWidth="1"/>
    <col min="12050" max="12050" width="6.6640625" style="20" bestFit="1" customWidth="1"/>
    <col min="12051" max="12051" width="1.44140625" style="20" customWidth="1"/>
    <col min="12052" max="12054" width="2.77734375" style="20" customWidth="1"/>
    <col min="12055" max="12055" width="6.6640625" style="20" bestFit="1" customWidth="1"/>
    <col min="12056" max="12056" width="8.88671875" style="20" customWidth="1"/>
    <col min="12057" max="12059" width="2.6640625" style="20" customWidth="1"/>
    <col min="12060" max="12060" width="6.109375" style="20" customWidth="1"/>
    <col min="12061" max="12061" width="5.6640625" style="20" customWidth="1"/>
    <col min="12062" max="12062" width="7.5546875" style="20" customWidth="1"/>
    <col min="12063" max="12063" width="5.6640625" style="20" customWidth="1"/>
    <col min="12064" max="12064" width="3.88671875" style="20" customWidth="1"/>
    <col min="12065" max="12294" width="9.109375" style="20"/>
    <col min="12295" max="12295" width="1.88671875" style="20" customWidth="1"/>
    <col min="12296" max="12296" width="5.6640625" style="20" bestFit="1" customWidth="1"/>
    <col min="12297" max="12297" width="6.33203125" style="20" bestFit="1" customWidth="1"/>
    <col min="12298" max="12298" width="25.33203125" style="20" customWidth="1"/>
    <col min="12299" max="12299" width="21.6640625" style="20" customWidth="1"/>
    <col min="12300" max="12300" width="6.5546875" style="20" customWidth="1"/>
    <col min="12301" max="12301" width="6.88671875" style="20" bestFit="1" customWidth="1"/>
    <col min="12302" max="12302" width="6.33203125" style="20" bestFit="1" customWidth="1"/>
    <col min="12303" max="12305" width="2.77734375" style="20" customWidth="1"/>
    <col min="12306" max="12306" width="6.6640625" style="20" bestFit="1" customWidth="1"/>
    <col min="12307" max="12307" width="1.44140625" style="20" customWidth="1"/>
    <col min="12308" max="12310" width="2.77734375" style="20" customWidth="1"/>
    <col min="12311" max="12311" width="6.6640625" style="20" bestFit="1" customWidth="1"/>
    <col min="12312" max="12312" width="8.88671875" style="20" customWidth="1"/>
    <col min="12313" max="12315" width="2.6640625" style="20" customWidth="1"/>
    <col min="12316" max="12316" width="6.109375" style="20" customWidth="1"/>
    <col min="12317" max="12317" width="5.6640625" style="20" customWidth="1"/>
    <col min="12318" max="12318" width="7.5546875" style="20" customWidth="1"/>
    <col min="12319" max="12319" width="5.6640625" style="20" customWidth="1"/>
    <col min="12320" max="12320" width="3.88671875" style="20" customWidth="1"/>
    <col min="12321" max="12550" width="9.109375" style="20"/>
    <col min="12551" max="12551" width="1.88671875" style="20" customWidth="1"/>
    <col min="12552" max="12552" width="5.6640625" style="20" bestFit="1" customWidth="1"/>
    <col min="12553" max="12553" width="6.33203125" style="20" bestFit="1" customWidth="1"/>
    <col min="12554" max="12554" width="25.33203125" style="20" customWidth="1"/>
    <col min="12555" max="12555" width="21.6640625" style="20" customWidth="1"/>
    <col min="12556" max="12556" width="6.5546875" style="20" customWidth="1"/>
    <col min="12557" max="12557" width="6.88671875" style="20" bestFit="1" customWidth="1"/>
    <col min="12558" max="12558" width="6.33203125" style="20" bestFit="1" customWidth="1"/>
    <col min="12559" max="12561" width="2.77734375" style="20" customWidth="1"/>
    <col min="12562" max="12562" width="6.6640625" style="20" bestFit="1" customWidth="1"/>
    <col min="12563" max="12563" width="1.44140625" style="20" customWidth="1"/>
    <col min="12564" max="12566" width="2.77734375" style="20" customWidth="1"/>
    <col min="12567" max="12567" width="6.6640625" style="20" bestFit="1" customWidth="1"/>
    <col min="12568" max="12568" width="8.88671875" style="20" customWidth="1"/>
    <col min="12569" max="12571" width="2.6640625" style="20" customWidth="1"/>
    <col min="12572" max="12572" width="6.109375" style="20" customWidth="1"/>
    <col min="12573" max="12573" width="5.6640625" style="20" customWidth="1"/>
    <col min="12574" max="12574" width="7.5546875" style="20" customWidth="1"/>
    <col min="12575" max="12575" width="5.6640625" style="20" customWidth="1"/>
    <col min="12576" max="12576" width="3.88671875" style="20" customWidth="1"/>
    <col min="12577" max="12806" width="9.109375" style="20"/>
    <col min="12807" max="12807" width="1.88671875" style="20" customWidth="1"/>
    <col min="12808" max="12808" width="5.6640625" style="20" bestFit="1" customWidth="1"/>
    <col min="12809" max="12809" width="6.33203125" style="20" bestFit="1" customWidth="1"/>
    <col min="12810" max="12810" width="25.33203125" style="20" customWidth="1"/>
    <col min="12811" max="12811" width="21.6640625" style="20" customWidth="1"/>
    <col min="12812" max="12812" width="6.5546875" style="20" customWidth="1"/>
    <col min="12813" max="12813" width="6.88671875" style="20" bestFit="1" customWidth="1"/>
    <col min="12814" max="12814" width="6.33203125" style="20" bestFit="1" customWidth="1"/>
    <col min="12815" max="12817" width="2.77734375" style="20" customWidth="1"/>
    <col min="12818" max="12818" width="6.6640625" style="20" bestFit="1" customWidth="1"/>
    <col min="12819" max="12819" width="1.44140625" style="20" customWidth="1"/>
    <col min="12820" max="12822" width="2.77734375" style="20" customWidth="1"/>
    <col min="12823" max="12823" width="6.6640625" style="20" bestFit="1" customWidth="1"/>
    <col min="12824" max="12824" width="8.88671875" style="20" customWidth="1"/>
    <col min="12825" max="12827" width="2.6640625" style="20" customWidth="1"/>
    <col min="12828" max="12828" width="6.109375" style="20" customWidth="1"/>
    <col min="12829" max="12829" width="5.6640625" style="20" customWidth="1"/>
    <col min="12830" max="12830" width="7.5546875" style="20" customWidth="1"/>
    <col min="12831" max="12831" width="5.6640625" style="20" customWidth="1"/>
    <col min="12832" max="12832" width="3.88671875" style="20" customWidth="1"/>
    <col min="12833" max="13062" width="9.109375" style="20"/>
    <col min="13063" max="13063" width="1.88671875" style="20" customWidth="1"/>
    <col min="13064" max="13064" width="5.6640625" style="20" bestFit="1" customWidth="1"/>
    <col min="13065" max="13065" width="6.33203125" style="20" bestFit="1" customWidth="1"/>
    <col min="13066" max="13066" width="25.33203125" style="20" customWidth="1"/>
    <col min="13067" max="13067" width="21.6640625" style="20" customWidth="1"/>
    <col min="13068" max="13068" width="6.5546875" style="20" customWidth="1"/>
    <col min="13069" max="13069" width="6.88671875" style="20" bestFit="1" customWidth="1"/>
    <col min="13070" max="13070" width="6.33203125" style="20" bestFit="1" customWidth="1"/>
    <col min="13071" max="13073" width="2.77734375" style="20" customWidth="1"/>
    <col min="13074" max="13074" width="6.6640625" style="20" bestFit="1" customWidth="1"/>
    <col min="13075" max="13075" width="1.44140625" style="20" customWidth="1"/>
    <col min="13076" max="13078" width="2.77734375" style="20" customWidth="1"/>
    <col min="13079" max="13079" width="6.6640625" style="20" bestFit="1" customWidth="1"/>
    <col min="13080" max="13080" width="8.88671875" style="20" customWidth="1"/>
    <col min="13081" max="13083" width="2.6640625" style="20" customWidth="1"/>
    <col min="13084" max="13084" width="6.109375" style="20" customWidth="1"/>
    <col min="13085" max="13085" width="5.6640625" style="20" customWidth="1"/>
    <col min="13086" max="13086" width="7.5546875" style="20" customWidth="1"/>
    <col min="13087" max="13087" width="5.6640625" style="20" customWidth="1"/>
    <col min="13088" max="13088" width="3.88671875" style="20" customWidth="1"/>
    <col min="13089" max="13318" width="9.109375" style="20"/>
    <col min="13319" max="13319" width="1.88671875" style="20" customWidth="1"/>
    <col min="13320" max="13320" width="5.6640625" style="20" bestFit="1" customWidth="1"/>
    <col min="13321" max="13321" width="6.33203125" style="20" bestFit="1" customWidth="1"/>
    <col min="13322" max="13322" width="25.33203125" style="20" customWidth="1"/>
    <col min="13323" max="13323" width="21.6640625" style="20" customWidth="1"/>
    <col min="13324" max="13324" width="6.5546875" style="20" customWidth="1"/>
    <col min="13325" max="13325" width="6.88671875" style="20" bestFit="1" customWidth="1"/>
    <col min="13326" max="13326" width="6.33203125" style="20" bestFit="1" customWidth="1"/>
    <col min="13327" max="13329" width="2.77734375" style="20" customWidth="1"/>
    <col min="13330" max="13330" width="6.6640625" style="20" bestFit="1" customWidth="1"/>
    <col min="13331" max="13331" width="1.44140625" style="20" customWidth="1"/>
    <col min="13332" max="13334" width="2.77734375" style="20" customWidth="1"/>
    <col min="13335" max="13335" width="6.6640625" style="20" bestFit="1" customWidth="1"/>
    <col min="13336" max="13336" width="8.88671875" style="20" customWidth="1"/>
    <col min="13337" max="13339" width="2.6640625" style="20" customWidth="1"/>
    <col min="13340" max="13340" width="6.109375" style="20" customWidth="1"/>
    <col min="13341" max="13341" width="5.6640625" style="20" customWidth="1"/>
    <col min="13342" max="13342" width="7.5546875" style="20" customWidth="1"/>
    <col min="13343" max="13343" width="5.6640625" style="20" customWidth="1"/>
    <col min="13344" max="13344" width="3.88671875" style="20" customWidth="1"/>
    <col min="13345" max="13574" width="9.109375" style="20"/>
    <col min="13575" max="13575" width="1.88671875" style="20" customWidth="1"/>
    <col min="13576" max="13576" width="5.6640625" style="20" bestFit="1" customWidth="1"/>
    <col min="13577" max="13577" width="6.33203125" style="20" bestFit="1" customWidth="1"/>
    <col min="13578" max="13578" width="25.33203125" style="20" customWidth="1"/>
    <col min="13579" max="13579" width="21.6640625" style="20" customWidth="1"/>
    <col min="13580" max="13580" width="6.5546875" style="20" customWidth="1"/>
    <col min="13581" max="13581" width="6.88671875" style="20" bestFit="1" customWidth="1"/>
    <col min="13582" max="13582" width="6.33203125" style="20" bestFit="1" customWidth="1"/>
    <col min="13583" max="13585" width="2.77734375" style="20" customWidth="1"/>
    <col min="13586" max="13586" width="6.6640625" style="20" bestFit="1" customWidth="1"/>
    <col min="13587" max="13587" width="1.44140625" style="20" customWidth="1"/>
    <col min="13588" max="13590" width="2.77734375" style="20" customWidth="1"/>
    <col min="13591" max="13591" width="6.6640625" style="20" bestFit="1" customWidth="1"/>
    <col min="13592" max="13592" width="8.88671875" style="20" customWidth="1"/>
    <col min="13593" max="13595" width="2.6640625" style="20" customWidth="1"/>
    <col min="13596" max="13596" width="6.109375" style="20" customWidth="1"/>
    <col min="13597" max="13597" width="5.6640625" style="20" customWidth="1"/>
    <col min="13598" max="13598" width="7.5546875" style="20" customWidth="1"/>
    <col min="13599" max="13599" width="5.6640625" style="20" customWidth="1"/>
    <col min="13600" max="13600" width="3.88671875" style="20" customWidth="1"/>
    <col min="13601" max="13830" width="9.109375" style="20"/>
    <col min="13831" max="13831" width="1.88671875" style="20" customWidth="1"/>
    <col min="13832" max="13832" width="5.6640625" style="20" bestFit="1" customWidth="1"/>
    <col min="13833" max="13833" width="6.33203125" style="20" bestFit="1" customWidth="1"/>
    <col min="13834" max="13834" width="25.33203125" style="20" customWidth="1"/>
    <col min="13835" max="13835" width="21.6640625" style="20" customWidth="1"/>
    <col min="13836" max="13836" width="6.5546875" style="20" customWidth="1"/>
    <col min="13837" max="13837" width="6.88671875" style="20" bestFit="1" customWidth="1"/>
    <col min="13838" max="13838" width="6.33203125" style="20" bestFit="1" customWidth="1"/>
    <col min="13839" max="13841" width="2.77734375" style="20" customWidth="1"/>
    <col min="13842" max="13842" width="6.6640625" style="20" bestFit="1" customWidth="1"/>
    <col min="13843" max="13843" width="1.44140625" style="20" customWidth="1"/>
    <col min="13844" max="13846" width="2.77734375" style="20" customWidth="1"/>
    <col min="13847" max="13847" width="6.6640625" style="20" bestFit="1" customWidth="1"/>
    <col min="13848" max="13848" width="8.88671875" style="20" customWidth="1"/>
    <col min="13849" max="13851" width="2.6640625" style="20" customWidth="1"/>
    <col min="13852" max="13852" width="6.109375" style="20" customWidth="1"/>
    <col min="13853" max="13853" width="5.6640625" style="20" customWidth="1"/>
    <col min="13854" max="13854" width="7.5546875" style="20" customWidth="1"/>
    <col min="13855" max="13855" width="5.6640625" style="20" customWidth="1"/>
    <col min="13856" max="13856" width="3.88671875" style="20" customWidth="1"/>
    <col min="13857" max="14086" width="9.109375" style="20"/>
    <col min="14087" max="14087" width="1.88671875" style="20" customWidth="1"/>
    <col min="14088" max="14088" width="5.6640625" style="20" bestFit="1" customWidth="1"/>
    <col min="14089" max="14089" width="6.33203125" style="20" bestFit="1" customWidth="1"/>
    <col min="14090" max="14090" width="25.33203125" style="20" customWidth="1"/>
    <col min="14091" max="14091" width="21.6640625" style="20" customWidth="1"/>
    <col min="14092" max="14092" width="6.5546875" style="20" customWidth="1"/>
    <col min="14093" max="14093" width="6.88671875" style="20" bestFit="1" customWidth="1"/>
    <col min="14094" max="14094" width="6.33203125" style="20" bestFit="1" customWidth="1"/>
    <col min="14095" max="14097" width="2.77734375" style="20" customWidth="1"/>
    <col min="14098" max="14098" width="6.6640625" style="20" bestFit="1" customWidth="1"/>
    <col min="14099" max="14099" width="1.44140625" style="20" customWidth="1"/>
    <col min="14100" max="14102" width="2.77734375" style="20" customWidth="1"/>
    <col min="14103" max="14103" width="6.6640625" style="20" bestFit="1" customWidth="1"/>
    <col min="14104" max="14104" width="8.88671875" style="20" customWidth="1"/>
    <col min="14105" max="14107" width="2.6640625" style="20" customWidth="1"/>
    <col min="14108" max="14108" width="6.109375" style="20" customWidth="1"/>
    <col min="14109" max="14109" width="5.6640625" style="20" customWidth="1"/>
    <col min="14110" max="14110" width="7.5546875" style="20" customWidth="1"/>
    <col min="14111" max="14111" width="5.6640625" style="20" customWidth="1"/>
    <col min="14112" max="14112" width="3.88671875" style="20" customWidth="1"/>
    <col min="14113" max="14342" width="9.109375" style="20"/>
    <col min="14343" max="14343" width="1.88671875" style="20" customWidth="1"/>
    <col min="14344" max="14344" width="5.6640625" style="20" bestFit="1" customWidth="1"/>
    <col min="14345" max="14345" width="6.33203125" style="20" bestFit="1" customWidth="1"/>
    <col min="14346" max="14346" width="25.33203125" style="20" customWidth="1"/>
    <col min="14347" max="14347" width="21.6640625" style="20" customWidth="1"/>
    <col min="14348" max="14348" width="6.5546875" style="20" customWidth="1"/>
    <col min="14349" max="14349" width="6.88671875" style="20" bestFit="1" customWidth="1"/>
    <col min="14350" max="14350" width="6.33203125" style="20" bestFit="1" customWidth="1"/>
    <col min="14351" max="14353" width="2.77734375" style="20" customWidth="1"/>
    <col min="14354" max="14354" width="6.6640625" style="20" bestFit="1" customWidth="1"/>
    <col min="14355" max="14355" width="1.44140625" style="20" customWidth="1"/>
    <col min="14356" max="14358" width="2.77734375" style="20" customWidth="1"/>
    <col min="14359" max="14359" width="6.6640625" style="20" bestFit="1" customWidth="1"/>
    <col min="14360" max="14360" width="8.88671875" style="20" customWidth="1"/>
    <col min="14361" max="14363" width="2.6640625" style="20" customWidth="1"/>
    <col min="14364" max="14364" width="6.109375" style="20" customWidth="1"/>
    <col min="14365" max="14365" width="5.6640625" style="20" customWidth="1"/>
    <col min="14366" max="14366" width="7.5546875" style="20" customWidth="1"/>
    <col min="14367" max="14367" width="5.6640625" style="20" customWidth="1"/>
    <col min="14368" max="14368" width="3.88671875" style="20" customWidth="1"/>
    <col min="14369" max="14598" width="9.109375" style="20"/>
    <col min="14599" max="14599" width="1.88671875" style="20" customWidth="1"/>
    <col min="14600" max="14600" width="5.6640625" style="20" bestFit="1" customWidth="1"/>
    <col min="14601" max="14601" width="6.33203125" style="20" bestFit="1" customWidth="1"/>
    <col min="14602" max="14602" width="25.33203125" style="20" customWidth="1"/>
    <col min="14603" max="14603" width="21.6640625" style="20" customWidth="1"/>
    <col min="14604" max="14604" width="6.5546875" style="20" customWidth="1"/>
    <col min="14605" max="14605" width="6.88671875" style="20" bestFit="1" customWidth="1"/>
    <col min="14606" max="14606" width="6.33203125" style="20" bestFit="1" customWidth="1"/>
    <col min="14607" max="14609" width="2.77734375" style="20" customWidth="1"/>
    <col min="14610" max="14610" width="6.6640625" style="20" bestFit="1" customWidth="1"/>
    <col min="14611" max="14611" width="1.44140625" style="20" customWidth="1"/>
    <col min="14612" max="14614" width="2.77734375" style="20" customWidth="1"/>
    <col min="14615" max="14615" width="6.6640625" style="20" bestFit="1" customWidth="1"/>
    <col min="14616" max="14616" width="8.88671875" style="20" customWidth="1"/>
    <col min="14617" max="14619" width="2.6640625" style="20" customWidth="1"/>
    <col min="14620" max="14620" width="6.109375" style="20" customWidth="1"/>
    <col min="14621" max="14621" width="5.6640625" style="20" customWidth="1"/>
    <col min="14622" max="14622" width="7.5546875" style="20" customWidth="1"/>
    <col min="14623" max="14623" width="5.6640625" style="20" customWidth="1"/>
    <col min="14624" max="14624" width="3.88671875" style="20" customWidth="1"/>
    <col min="14625" max="14854" width="9.109375" style="20"/>
    <col min="14855" max="14855" width="1.88671875" style="20" customWidth="1"/>
    <col min="14856" max="14856" width="5.6640625" style="20" bestFit="1" customWidth="1"/>
    <col min="14857" max="14857" width="6.33203125" style="20" bestFit="1" customWidth="1"/>
    <col min="14858" max="14858" width="25.33203125" style="20" customWidth="1"/>
    <col min="14859" max="14859" width="21.6640625" style="20" customWidth="1"/>
    <col min="14860" max="14860" width="6.5546875" style="20" customWidth="1"/>
    <col min="14861" max="14861" width="6.88671875" style="20" bestFit="1" customWidth="1"/>
    <col min="14862" max="14862" width="6.33203125" style="20" bestFit="1" customWidth="1"/>
    <col min="14863" max="14865" width="2.77734375" style="20" customWidth="1"/>
    <col min="14866" max="14866" width="6.6640625" style="20" bestFit="1" customWidth="1"/>
    <col min="14867" max="14867" width="1.44140625" style="20" customWidth="1"/>
    <col min="14868" max="14870" width="2.77734375" style="20" customWidth="1"/>
    <col min="14871" max="14871" width="6.6640625" style="20" bestFit="1" customWidth="1"/>
    <col min="14872" max="14872" width="8.88671875" style="20" customWidth="1"/>
    <col min="14873" max="14875" width="2.6640625" style="20" customWidth="1"/>
    <col min="14876" max="14876" width="6.109375" style="20" customWidth="1"/>
    <col min="14877" max="14877" width="5.6640625" style="20" customWidth="1"/>
    <col min="14878" max="14878" width="7.5546875" style="20" customWidth="1"/>
    <col min="14879" max="14879" width="5.6640625" style="20" customWidth="1"/>
    <col min="14880" max="14880" width="3.88671875" style="20" customWidth="1"/>
    <col min="14881" max="15110" width="9.109375" style="20"/>
    <col min="15111" max="15111" width="1.88671875" style="20" customWidth="1"/>
    <col min="15112" max="15112" width="5.6640625" style="20" bestFit="1" customWidth="1"/>
    <col min="15113" max="15113" width="6.33203125" style="20" bestFit="1" customWidth="1"/>
    <col min="15114" max="15114" width="25.33203125" style="20" customWidth="1"/>
    <col min="15115" max="15115" width="21.6640625" style="20" customWidth="1"/>
    <col min="15116" max="15116" width="6.5546875" style="20" customWidth="1"/>
    <col min="15117" max="15117" width="6.88671875" style="20" bestFit="1" customWidth="1"/>
    <col min="15118" max="15118" width="6.33203125" style="20" bestFit="1" customWidth="1"/>
    <col min="15119" max="15121" width="2.77734375" style="20" customWidth="1"/>
    <col min="15122" max="15122" width="6.6640625" style="20" bestFit="1" customWidth="1"/>
    <col min="15123" max="15123" width="1.44140625" style="20" customWidth="1"/>
    <col min="15124" max="15126" width="2.77734375" style="20" customWidth="1"/>
    <col min="15127" max="15127" width="6.6640625" style="20" bestFit="1" customWidth="1"/>
    <col min="15128" max="15128" width="8.88671875" style="20" customWidth="1"/>
    <col min="15129" max="15131" width="2.6640625" style="20" customWidth="1"/>
    <col min="15132" max="15132" width="6.109375" style="20" customWidth="1"/>
    <col min="15133" max="15133" width="5.6640625" style="20" customWidth="1"/>
    <col min="15134" max="15134" width="7.5546875" style="20" customWidth="1"/>
    <col min="15135" max="15135" width="5.6640625" style="20" customWidth="1"/>
    <col min="15136" max="15136" width="3.88671875" style="20" customWidth="1"/>
    <col min="15137" max="15366" width="9.109375" style="20"/>
    <col min="15367" max="15367" width="1.88671875" style="20" customWidth="1"/>
    <col min="15368" max="15368" width="5.6640625" style="20" bestFit="1" customWidth="1"/>
    <col min="15369" max="15369" width="6.33203125" style="20" bestFit="1" customWidth="1"/>
    <col min="15370" max="15370" width="25.33203125" style="20" customWidth="1"/>
    <col min="15371" max="15371" width="21.6640625" style="20" customWidth="1"/>
    <col min="15372" max="15372" width="6.5546875" style="20" customWidth="1"/>
    <col min="15373" max="15373" width="6.88671875" style="20" bestFit="1" customWidth="1"/>
    <col min="15374" max="15374" width="6.33203125" style="20" bestFit="1" customWidth="1"/>
    <col min="15375" max="15377" width="2.77734375" style="20" customWidth="1"/>
    <col min="15378" max="15378" width="6.6640625" style="20" bestFit="1" customWidth="1"/>
    <col min="15379" max="15379" width="1.44140625" style="20" customWidth="1"/>
    <col min="15380" max="15382" width="2.77734375" style="20" customWidth="1"/>
    <col min="15383" max="15383" width="6.6640625" style="20" bestFit="1" customWidth="1"/>
    <col min="15384" max="15384" width="8.88671875" style="20" customWidth="1"/>
    <col min="15385" max="15387" width="2.6640625" style="20" customWidth="1"/>
    <col min="15388" max="15388" width="6.109375" style="20" customWidth="1"/>
    <col min="15389" max="15389" width="5.6640625" style="20" customWidth="1"/>
    <col min="15390" max="15390" width="7.5546875" style="20" customWidth="1"/>
    <col min="15391" max="15391" width="5.6640625" style="20" customWidth="1"/>
    <col min="15392" max="15392" width="3.88671875" style="20" customWidth="1"/>
    <col min="15393" max="15622" width="9.109375" style="20"/>
    <col min="15623" max="15623" width="1.88671875" style="20" customWidth="1"/>
    <col min="15624" max="15624" width="5.6640625" style="20" bestFit="1" customWidth="1"/>
    <col min="15625" max="15625" width="6.33203125" style="20" bestFit="1" customWidth="1"/>
    <col min="15626" max="15626" width="25.33203125" style="20" customWidth="1"/>
    <col min="15627" max="15627" width="21.6640625" style="20" customWidth="1"/>
    <col min="15628" max="15628" width="6.5546875" style="20" customWidth="1"/>
    <col min="15629" max="15629" width="6.88671875" style="20" bestFit="1" customWidth="1"/>
    <col min="15630" max="15630" width="6.33203125" style="20" bestFit="1" customWidth="1"/>
    <col min="15631" max="15633" width="2.77734375" style="20" customWidth="1"/>
    <col min="15634" max="15634" width="6.6640625" style="20" bestFit="1" customWidth="1"/>
    <col min="15635" max="15635" width="1.44140625" style="20" customWidth="1"/>
    <col min="15636" max="15638" width="2.77734375" style="20" customWidth="1"/>
    <col min="15639" max="15639" width="6.6640625" style="20" bestFit="1" customWidth="1"/>
    <col min="15640" max="15640" width="8.88671875" style="20" customWidth="1"/>
    <col min="15641" max="15643" width="2.6640625" style="20" customWidth="1"/>
    <col min="15644" max="15644" width="6.109375" style="20" customWidth="1"/>
    <col min="15645" max="15645" width="5.6640625" style="20" customWidth="1"/>
    <col min="15646" max="15646" width="7.5546875" style="20" customWidth="1"/>
    <col min="15647" max="15647" width="5.6640625" style="20" customWidth="1"/>
    <col min="15648" max="15648" width="3.88671875" style="20" customWidth="1"/>
    <col min="15649" max="15878" width="9.109375" style="20"/>
    <col min="15879" max="15879" width="1.88671875" style="20" customWidth="1"/>
    <col min="15880" max="15880" width="5.6640625" style="20" bestFit="1" customWidth="1"/>
    <col min="15881" max="15881" width="6.33203125" style="20" bestFit="1" customWidth="1"/>
    <col min="15882" max="15882" width="25.33203125" style="20" customWidth="1"/>
    <col min="15883" max="15883" width="21.6640625" style="20" customWidth="1"/>
    <col min="15884" max="15884" width="6.5546875" style="20" customWidth="1"/>
    <col min="15885" max="15885" width="6.88671875" style="20" bestFit="1" customWidth="1"/>
    <col min="15886" max="15886" width="6.33203125" style="20" bestFit="1" customWidth="1"/>
    <col min="15887" max="15889" width="2.77734375" style="20" customWidth="1"/>
    <col min="15890" max="15890" width="6.6640625" style="20" bestFit="1" customWidth="1"/>
    <col min="15891" max="15891" width="1.44140625" style="20" customWidth="1"/>
    <col min="15892" max="15894" width="2.77734375" style="20" customWidth="1"/>
    <col min="15895" max="15895" width="6.6640625" style="20" bestFit="1" customWidth="1"/>
    <col min="15896" max="15896" width="8.88671875" style="20" customWidth="1"/>
    <col min="15897" max="15899" width="2.6640625" style="20" customWidth="1"/>
    <col min="15900" max="15900" width="6.109375" style="20" customWidth="1"/>
    <col min="15901" max="15901" width="5.6640625" style="20" customWidth="1"/>
    <col min="15902" max="15902" width="7.5546875" style="20" customWidth="1"/>
    <col min="15903" max="15903" width="5.6640625" style="20" customWidth="1"/>
    <col min="15904" max="15904" width="3.88671875" style="20" customWidth="1"/>
    <col min="15905" max="16134" width="9.109375" style="20"/>
    <col min="16135" max="16135" width="1.88671875" style="20" customWidth="1"/>
    <col min="16136" max="16136" width="5.6640625" style="20" bestFit="1" customWidth="1"/>
    <col min="16137" max="16137" width="6.33203125" style="20" bestFit="1" customWidth="1"/>
    <col min="16138" max="16138" width="25.33203125" style="20" customWidth="1"/>
    <col min="16139" max="16139" width="21.6640625" style="20" customWidth="1"/>
    <col min="16140" max="16140" width="6.5546875" style="20" customWidth="1"/>
    <col min="16141" max="16141" width="6.88671875" style="20" bestFit="1" customWidth="1"/>
    <col min="16142" max="16142" width="6.33203125" style="20" bestFit="1" customWidth="1"/>
    <col min="16143" max="16145" width="2.77734375" style="20" customWidth="1"/>
    <col min="16146" max="16146" width="6.6640625" style="20" bestFit="1" customWidth="1"/>
    <col min="16147" max="16147" width="1.44140625" style="20" customWidth="1"/>
    <col min="16148" max="16150" width="2.77734375" style="20" customWidth="1"/>
    <col min="16151" max="16151" width="6.6640625" style="20" bestFit="1" customWidth="1"/>
    <col min="16152" max="16152" width="8.88671875" style="20" customWidth="1"/>
    <col min="16153" max="16155" width="2.6640625" style="20" customWidth="1"/>
    <col min="16156" max="16156" width="6.109375" style="20" customWidth="1"/>
    <col min="16157" max="16157" width="5.6640625" style="20" customWidth="1"/>
    <col min="16158" max="16158" width="7.5546875" style="20" customWidth="1"/>
    <col min="16159" max="16159" width="5.6640625" style="20" customWidth="1"/>
    <col min="16160" max="16160" width="3.88671875" style="20" customWidth="1"/>
    <col min="16161" max="16384" width="9.109375" style="20"/>
  </cols>
  <sheetData>
    <row r="1" spans="1:31" s="3" customFormat="1" ht="21.6" thickBot="1" x14ac:dyDescent="0.35">
      <c r="A1" s="1" t="s">
        <v>0</v>
      </c>
      <c r="B1" s="2" t="s">
        <v>1</v>
      </c>
      <c r="C1" s="136"/>
      <c r="D1" s="151"/>
      <c r="E1" s="151"/>
      <c r="F1" s="151"/>
      <c r="G1" s="188"/>
      <c r="H1" s="188"/>
      <c r="I1" s="188"/>
      <c r="J1" s="136"/>
      <c r="K1" s="136"/>
      <c r="L1" s="3" t="s">
        <v>2</v>
      </c>
    </row>
    <row r="2" spans="1:31" ht="13.5" customHeight="1" thickTop="1" x14ac:dyDescent="0.3">
      <c r="H2" s="406" t="s">
        <v>9</v>
      </c>
      <c r="I2" s="406"/>
      <c r="J2" s="406"/>
      <c r="K2" s="3" t="s">
        <v>9</v>
      </c>
      <c r="L2" s="3" t="s">
        <v>50</v>
      </c>
      <c r="Q2" s="26"/>
      <c r="X2" s="463"/>
      <c r="Y2" s="464"/>
      <c r="Z2" s="464"/>
      <c r="AA2" s="464"/>
      <c r="AB2" s="464"/>
      <c r="AC2" s="464"/>
      <c r="AD2" s="464"/>
      <c r="AE2" s="465"/>
    </row>
    <row r="3" spans="1:31" s="189" customFormat="1" ht="13.5" customHeight="1" thickBot="1" x14ac:dyDescent="0.35">
      <c r="A3" s="20"/>
      <c r="B3" s="189" t="s">
        <v>3</v>
      </c>
      <c r="C3" s="133" t="s">
        <v>6</v>
      </c>
      <c r="D3" s="133" t="s">
        <v>7</v>
      </c>
      <c r="E3" s="133"/>
      <c r="F3" s="133"/>
      <c r="G3" s="134" t="s">
        <v>8</v>
      </c>
      <c r="H3" s="441" t="s">
        <v>39</v>
      </c>
      <c r="I3" s="441"/>
      <c r="J3" s="441"/>
      <c r="K3" s="133" t="s">
        <v>3</v>
      </c>
      <c r="L3" s="133" t="s">
        <v>3</v>
      </c>
      <c r="M3" s="133"/>
      <c r="N3" s="133"/>
      <c r="Q3" s="20"/>
      <c r="X3" s="466"/>
      <c r="Y3" s="467"/>
      <c r="Z3" s="467"/>
      <c r="AA3" s="467"/>
      <c r="AB3" s="467"/>
      <c r="AC3" s="467"/>
      <c r="AD3" s="467"/>
      <c r="AE3" s="468"/>
    </row>
    <row r="4" spans="1:31" ht="12.75" customHeight="1" thickBot="1" x14ac:dyDescent="0.35">
      <c r="A4" s="25"/>
      <c r="B4" s="456">
        <v>1</v>
      </c>
      <c r="C4" s="137"/>
      <c r="D4" s="138" t="str">
        <f>IF($C4=0," ",VLOOKUP($C4,[1]Inschr!$B$1:$K$65536,3,FALSE))</f>
        <v xml:space="preserve"> </v>
      </c>
      <c r="E4" s="422" t="str">
        <f>IF($C4=0," ",VLOOKUP($C4,[1]Inschr!$B$1:$K$65536,4,FALSE))</f>
        <v xml:space="preserve"> </v>
      </c>
      <c r="F4" s="400"/>
      <c r="G4" s="423"/>
      <c r="H4" s="422" t="str">
        <f>IF(C4=0," ",1+K4+IF(AND(P$7=C4,L$9&lt;&gt;0),2,0)+IF(AND(V$11=C4,P$15&lt;&gt;" "),2,0)+IF(AND(AB$19=C4,V$27&lt;&gt;" "),2,0)+IF(K$39=C4,2,0))</f>
        <v xml:space="preserve"> </v>
      </c>
      <c r="I4" s="400"/>
      <c r="J4" s="401"/>
      <c r="K4" s="140">
        <f>$H49</f>
        <v>0</v>
      </c>
      <c r="L4" s="356"/>
      <c r="M4" s="492" t="s">
        <v>4</v>
      </c>
      <c r="N4" s="493"/>
      <c r="O4" s="493"/>
      <c r="P4" s="149"/>
      <c r="U4" s="149" t="s">
        <v>4</v>
      </c>
      <c r="V4" s="149"/>
      <c r="X4" s="466"/>
      <c r="Y4" s="467"/>
      <c r="Z4" s="467"/>
      <c r="AA4" s="467"/>
      <c r="AB4" s="467"/>
      <c r="AC4" s="467"/>
      <c r="AD4" s="467"/>
      <c r="AE4" s="468"/>
    </row>
    <row r="5" spans="1:31" ht="12.75" customHeight="1" thickBot="1" x14ac:dyDescent="0.35">
      <c r="B5" s="457"/>
      <c r="C5" s="141"/>
      <c r="D5" s="6" t="str">
        <f>IF($C5=0," ",VLOOKUP($C5,[1]Inschr!$B$1:$K$65536,3,FALSE))</f>
        <v xml:space="preserve"> </v>
      </c>
      <c r="E5" s="394" t="str">
        <f>IF($C5=0," ",VLOOKUP($C5,[1]Inschr!$B$1:$K$65536,4,FALSE))</f>
        <v xml:space="preserve"> </v>
      </c>
      <c r="F5" s="395"/>
      <c r="G5" s="393"/>
      <c r="H5" s="394" t="str">
        <f>IF(C5=0," ",1+K5+IF(AND(P$7=C5,L$9&lt;&gt;0),2,0)+IF(AND(V$11=C5,P$15&lt;&gt;" "),2,0)+IF(AND(AB$19=C5,V$27&lt;&gt;" "),2,0)+IF(K$39=C5,2,0))</f>
        <v xml:space="preserve"> </v>
      </c>
      <c r="I5" s="395"/>
      <c r="J5" s="396"/>
      <c r="K5" s="143">
        <f>$H50</f>
        <v>0</v>
      </c>
      <c r="L5" s="358"/>
      <c r="M5" s="1"/>
      <c r="N5" s="1"/>
      <c r="O5" s="3"/>
      <c r="P5" s="3"/>
      <c r="T5" s="459"/>
      <c r="U5" s="460"/>
      <c r="V5" s="25"/>
      <c r="X5" s="469"/>
      <c r="Y5" s="470"/>
      <c r="Z5" s="470"/>
      <c r="AA5" s="470"/>
      <c r="AB5" s="470"/>
      <c r="AC5" s="470"/>
      <c r="AD5" s="470"/>
      <c r="AE5" s="471"/>
    </row>
    <row r="6" spans="1:31" ht="12.75" customHeight="1" thickBot="1" x14ac:dyDescent="0.35">
      <c r="B6" s="457"/>
      <c r="C6" s="141"/>
      <c r="D6" s="6" t="str">
        <f>IF($C6=0," ",VLOOKUP($C6,[1]Inschr!$B$1:$K$65536,3,FALSE))</f>
        <v xml:space="preserve"> </v>
      </c>
      <c r="E6" s="394" t="str">
        <f>IF($C6=0," ",VLOOKUP($C6,[1]Inschr!$B$1:$K$65536,4,FALSE))</f>
        <v xml:space="preserve"> </v>
      </c>
      <c r="F6" s="395"/>
      <c r="G6" s="393"/>
      <c r="H6" s="394" t="str">
        <f>IF(C6=0," ",1+K6+IF(AND(P$7=C6,L$9&lt;&gt;0),2,0)+IF(AND(V$11=C6,P$15&lt;&gt;" "),2,0)+IF(AND(AB$19=C6,V$27&lt;&gt;" "),2,0)+IF(K$39=C6,2,0))</f>
        <v xml:space="preserve"> </v>
      </c>
      <c r="I6" s="395"/>
      <c r="J6" s="396"/>
      <c r="K6" s="143">
        <f>$H51</f>
        <v>0</v>
      </c>
      <c r="L6" s="190">
        <f>C254</f>
        <v>0</v>
      </c>
      <c r="M6" s="191"/>
      <c r="N6" s="191"/>
      <c r="O6" s="198"/>
      <c r="P6" s="372" t="s">
        <v>6</v>
      </c>
      <c r="Q6" s="372"/>
      <c r="T6" s="461"/>
      <c r="U6" s="462"/>
      <c r="V6" s="25"/>
    </row>
    <row r="7" spans="1:31" ht="13.5" customHeight="1" thickBot="1" x14ac:dyDescent="0.35">
      <c r="B7" s="458"/>
      <c r="C7" s="144"/>
      <c r="D7" s="145" t="str">
        <f>IF($C7=0," ",VLOOKUP($C7,[1]Inschr!$B$1:$K$65536,3,FALSE))</f>
        <v xml:space="preserve"> </v>
      </c>
      <c r="E7" s="359" t="str">
        <f>IF($C7=0," ",VLOOKUP($C7,[1]Inschr!$B$1:$K$65536,4,FALSE))</f>
        <v xml:space="preserve"> </v>
      </c>
      <c r="F7" s="363"/>
      <c r="G7" s="360"/>
      <c r="H7" s="474" t="str">
        <f>IF(C7=0," ",1+K7+IF(AND(P$7=C7,L$9&lt;&gt;0),2,0)+IF(AND(V$11=C7,P$15&lt;&gt;" "),2,0)+IF(AND(AB$19=C7,V$27&lt;&gt;" "),2,0)+IF(K$39=C7,2,0))</f>
        <v xml:space="preserve"> </v>
      </c>
      <c r="I7" s="430"/>
      <c r="J7" s="431"/>
      <c r="K7" s="217">
        <f>$H52</f>
        <v>0</v>
      </c>
      <c r="M7" s="6">
        <f>E255</f>
        <v>0</v>
      </c>
      <c r="N7" s="6">
        <f>F255</f>
        <v>0</v>
      </c>
      <c r="O7" s="6">
        <f>G255</f>
        <v>0</v>
      </c>
      <c r="P7" s="359" t="str">
        <f>H256</f>
        <v xml:space="preserve"> </v>
      </c>
      <c r="Q7" s="360"/>
      <c r="R7" s="192"/>
      <c r="X7" s="149" t="s">
        <v>4</v>
      </c>
      <c r="Y7" s="149"/>
      <c r="Z7" s="149"/>
    </row>
    <row r="8" spans="1:31" ht="12.75" customHeight="1" x14ac:dyDescent="0.3">
      <c r="B8" s="456">
        <v>2</v>
      </c>
      <c r="C8" s="137"/>
      <c r="D8" s="138" t="str">
        <f>IF($C8=0," ",VLOOKUP($C8,[1]Inschr!$B$1:$K$65536,3,FALSE))</f>
        <v xml:space="preserve"> </v>
      </c>
      <c r="E8" s="422" t="str">
        <f>IF($C8=0," ",VLOOKUP($C8,[1]Inschr!$B$1:$K$65536,4,FALSE))</f>
        <v xml:space="preserve"> </v>
      </c>
      <c r="F8" s="400"/>
      <c r="G8" s="423"/>
      <c r="H8" s="422" t="str">
        <f>IF(C8=0," ",1+K8+IF(AND(P$7=C8,L$6&lt;&gt;0),2,0)+IF(AND(V$11=C8,P$15&lt;&gt;" "),2,0)+IF(AND(AB$19=C8,V$27&lt;&gt;" "),2,0)+IF(K$39=C8,2,0))</f>
        <v xml:space="preserve"> </v>
      </c>
      <c r="I8" s="400"/>
      <c r="J8" s="401"/>
      <c r="K8" s="140">
        <f>$H72</f>
        <v>0</v>
      </c>
      <c r="L8" s="197"/>
      <c r="M8" s="6">
        <f>E257</f>
        <v>0</v>
      </c>
      <c r="N8" s="6">
        <f>F257</f>
        <v>0</v>
      </c>
      <c r="O8" s="6">
        <f>G257</f>
        <v>0</v>
      </c>
      <c r="P8" s="361"/>
      <c r="Q8" s="362"/>
      <c r="R8" s="199"/>
      <c r="X8" s="353"/>
      <c r="Y8" s="1"/>
      <c r="Z8" s="1"/>
    </row>
    <row r="9" spans="1:31" ht="12.75" customHeight="1" thickBot="1" x14ac:dyDescent="0.35">
      <c r="B9" s="457"/>
      <c r="C9" s="141"/>
      <c r="D9" s="6" t="str">
        <f>IF($C9=0," ",VLOOKUP($C9,[1]Inschr!$B$1:$K$65536,3,FALSE))</f>
        <v xml:space="preserve"> </v>
      </c>
      <c r="E9" s="394" t="str">
        <f>IF($C9=0," ",VLOOKUP($C9,[1]Inschr!$B$1:$K$65536,4,FALSE))</f>
        <v xml:space="preserve"> </v>
      </c>
      <c r="F9" s="395"/>
      <c r="G9" s="393"/>
      <c r="H9" s="394" t="str">
        <f>IF(C9=0," ",1+K9+IF(AND(P$7=C9,L$6&lt;&gt;0),2,0)+IF(AND(V$11=C9,P$15&lt;&gt;" "),2,0)+IF(AND(AB$19=C9,V$27&lt;&gt;" "),2,0)+IF(K$39=C9,2,0))</f>
        <v xml:space="preserve"> </v>
      </c>
      <c r="I9" s="395"/>
      <c r="J9" s="396"/>
      <c r="K9" s="143">
        <f t="shared" ref="K9:K11" si="0">$H73</f>
        <v>0</v>
      </c>
      <c r="L9" s="190">
        <f>C259</f>
        <v>0</v>
      </c>
      <c r="M9" s="133"/>
      <c r="N9" s="133"/>
      <c r="Q9" s="3"/>
      <c r="R9" s="193"/>
      <c r="X9" s="354"/>
      <c r="Y9" s="1"/>
      <c r="Z9" s="1"/>
      <c r="AC9" s="132"/>
      <c r="AD9" s="132"/>
    </row>
    <row r="10" spans="1:31" ht="12.75" customHeight="1" x14ac:dyDescent="0.3">
      <c r="B10" s="457"/>
      <c r="C10" s="141"/>
      <c r="D10" s="6" t="str">
        <f>IF($C10=0," ",VLOOKUP($C10,[1]Inschr!$B$1:$K$65536,3,FALSE))</f>
        <v xml:space="preserve"> </v>
      </c>
      <c r="E10" s="394" t="str">
        <f>IF($C10=0," ",VLOOKUP($C10,[1]Inschr!$B$1:$K$65536,4,FALSE))</f>
        <v xml:space="preserve"> </v>
      </c>
      <c r="F10" s="395"/>
      <c r="G10" s="393"/>
      <c r="H10" s="394" t="str">
        <f>IF(C10=0," ",1+K10+IF(AND(P$7=C10,L$6&lt;&gt;0),2,0)+IF(AND(V$11=C10,P$15&lt;&gt;" "),2,0)+IF(AND(AB$19=C10,V$27&lt;&gt;" "),2,0)+IF(K$39=C10,2,0))</f>
        <v xml:space="preserve"> </v>
      </c>
      <c r="I10" s="395"/>
      <c r="J10" s="396"/>
      <c r="K10" s="143">
        <f t="shared" si="0"/>
        <v>0</v>
      </c>
      <c r="L10" s="356"/>
      <c r="M10" s="492" t="s">
        <v>4</v>
      </c>
      <c r="N10" s="493"/>
      <c r="O10" s="493"/>
      <c r="P10" s="149"/>
      <c r="Q10" s="3"/>
      <c r="R10" s="193"/>
      <c r="S10" s="371" t="s">
        <v>51</v>
      </c>
      <c r="T10" s="372"/>
      <c r="U10" s="372"/>
      <c r="V10" s="372" t="s">
        <v>6</v>
      </c>
      <c r="W10" s="372"/>
      <c r="AC10" s="132"/>
      <c r="AD10" s="132"/>
    </row>
    <row r="11" spans="1:31" ht="13.5" customHeight="1" thickBot="1" x14ac:dyDescent="0.35">
      <c r="B11" s="458"/>
      <c r="C11" s="144"/>
      <c r="D11" s="145" t="str">
        <f>IF($C11=0," ",VLOOKUP($C11,[1]Inschr!$B$1:$K$65536,3,FALSE))</f>
        <v xml:space="preserve"> </v>
      </c>
      <c r="E11" s="359" t="str">
        <f>IF($C11=0," ",VLOOKUP($C11,[1]Inschr!$B$1:$K$65536,4,FALSE))</f>
        <v xml:space="preserve"> </v>
      </c>
      <c r="F11" s="363"/>
      <c r="G11" s="360"/>
      <c r="H11" s="474" t="str">
        <f>IF(C11=0," ",1+K11+IF(AND(P$7=C11,L$6&lt;&gt;0),2,0)+IF(AND(V$11=C11,P$15&lt;&gt;" "),2,0)+IF(AND(AB$19=C11,V$27&lt;&gt;" "),2,0)+IF(K$39=C11,2,0))</f>
        <v xml:space="preserve"> </v>
      </c>
      <c r="I11" s="430"/>
      <c r="J11" s="431"/>
      <c r="K11" s="217">
        <f t="shared" si="0"/>
        <v>0</v>
      </c>
      <c r="L11" s="358"/>
      <c r="M11" s="1"/>
      <c r="N11" s="1"/>
      <c r="O11" s="3"/>
      <c r="P11" s="3"/>
      <c r="Q11" s="3"/>
      <c r="R11" s="193"/>
      <c r="S11" s="216">
        <f>P259</f>
        <v>0</v>
      </c>
      <c r="T11" s="6">
        <f>R259</f>
        <v>0</v>
      </c>
      <c r="U11" s="6">
        <f>T259</f>
        <v>0</v>
      </c>
      <c r="V11" s="359" t="str">
        <f>V260</f>
        <v xml:space="preserve"> </v>
      </c>
      <c r="W11" s="360"/>
      <c r="X11" s="192"/>
      <c r="AC11" s="132"/>
      <c r="AD11" s="132"/>
    </row>
    <row r="12" spans="1:31" ht="12.75" customHeight="1" x14ac:dyDescent="0.3">
      <c r="B12" s="456">
        <v>3</v>
      </c>
      <c r="C12" s="137"/>
      <c r="D12" s="138" t="str">
        <f>IF($C12=0," ",VLOOKUP($C12,[1]Inschr!$B$1:$K$65536,3,FALSE))</f>
        <v xml:space="preserve"> </v>
      </c>
      <c r="E12" s="422" t="str">
        <f>IF($C12=0," ",VLOOKUP($C12,[1]Inschr!$B$1:$K$65536,4,FALSE))</f>
        <v xml:space="preserve"> </v>
      </c>
      <c r="F12" s="400"/>
      <c r="G12" s="423"/>
      <c r="H12" s="422" t="str">
        <f>IF(C12=0," ",1+K12+IF(AND(P$15=C12,L$17&lt;&gt;0),2,0)+IF(AND(V$11=C12,P$7&lt;&gt;" "),2,0)+IF(AND(AB$19=C12,V$27&lt;&gt;" "),2,0)+IF(K$39=C12,2,0))</f>
        <v xml:space="preserve"> </v>
      </c>
      <c r="I12" s="400"/>
      <c r="J12" s="401"/>
      <c r="K12" s="140">
        <f>$H98</f>
        <v>0</v>
      </c>
      <c r="L12" s="356"/>
      <c r="M12" s="492" t="s">
        <v>4</v>
      </c>
      <c r="N12" s="493"/>
      <c r="O12" s="493"/>
      <c r="P12" s="149"/>
      <c r="Q12" s="3"/>
      <c r="R12" s="193"/>
      <c r="S12" s="216">
        <f>P261</f>
        <v>0</v>
      </c>
      <c r="T12" s="6">
        <f>R261</f>
        <v>0</v>
      </c>
      <c r="U12" s="6">
        <f>T261</f>
        <v>0</v>
      </c>
      <c r="V12" s="361"/>
      <c r="W12" s="362"/>
      <c r="X12" s="199"/>
      <c r="AC12" s="132"/>
      <c r="AD12" s="132"/>
    </row>
    <row r="13" spans="1:31" ht="12.75" customHeight="1" thickBot="1" x14ac:dyDescent="0.35">
      <c r="B13" s="457"/>
      <c r="C13" s="141"/>
      <c r="D13" s="6" t="str">
        <f>IF($C13=0," ",VLOOKUP($C13,[1]Inschr!$B$1:$K$65536,3,FALSE))</f>
        <v xml:space="preserve"> </v>
      </c>
      <c r="E13" s="394" t="str">
        <f>IF($C13=0," ",VLOOKUP($C13,[1]Inschr!$B$1:$K$65536,4,FALSE))</f>
        <v xml:space="preserve"> </v>
      </c>
      <c r="F13" s="395"/>
      <c r="G13" s="393"/>
      <c r="H13" s="394" t="str">
        <f>IF(C13=0," ",1+K13+IF(AND(P$15=C13,L$17&lt;&gt;0),2,0)+IF(AND(V$11=C13,P$7&lt;&gt;" "),2,0)+IF(AND(AB$19=C13,V$27&lt;&gt;" "),2,0)+IF(K$39=C13,2,0))</f>
        <v xml:space="preserve"> </v>
      </c>
      <c r="I13" s="395"/>
      <c r="J13" s="396"/>
      <c r="K13" s="143">
        <f t="shared" ref="K13:K15" si="1">$H99</f>
        <v>0</v>
      </c>
      <c r="L13" s="358"/>
      <c r="M13" s="1"/>
      <c r="N13" s="1"/>
      <c r="O13" s="3"/>
      <c r="P13" s="3"/>
      <c r="Q13" s="3"/>
      <c r="R13" s="193"/>
      <c r="W13" s="3"/>
      <c r="X13" s="193"/>
      <c r="AC13" s="132"/>
      <c r="AD13" s="132"/>
    </row>
    <row r="14" spans="1:31" ht="12.75" customHeight="1" x14ac:dyDescent="0.3">
      <c r="B14" s="457"/>
      <c r="C14" s="194"/>
      <c r="D14" s="6" t="str">
        <f>IF($C14=0," ",VLOOKUP($C14,[1]Inschr!$B$1:$K$65536,3,FALSE))</f>
        <v xml:space="preserve"> </v>
      </c>
      <c r="E14" s="394" t="str">
        <f>IF($C14=0," ",VLOOKUP($C14,[1]Inschr!$B$1:$K$65536,4,FALSE))</f>
        <v xml:space="preserve"> </v>
      </c>
      <c r="F14" s="395"/>
      <c r="G14" s="393"/>
      <c r="H14" s="394" t="str">
        <f>IF(C14=0," ",1+K14+IF(AND(P$15=C14,L$17&lt;&gt;0),2,0)+IF(AND(V$11=C14,P$7&lt;&gt;" "),2,0)+IF(AND(AB$19=C14,V$27&lt;&gt;" "),2,0)+IF(K$39=C14,2,0))</f>
        <v xml:space="preserve"> </v>
      </c>
      <c r="I14" s="395"/>
      <c r="J14" s="396"/>
      <c r="K14" s="143">
        <f t="shared" si="1"/>
        <v>0</v>
      </c>
      <c r="L14" s="190">
        <f>C262</f>
        <v>0</v>
      </c>
      <c r="M14" s="191"/>
      <c r="N14" s="191"/>
      <c r="O14" s="198"/>
      <c r="P14" s="374" t="s">
        <v>6</v>
      </c>
      <c r="Q14" s="374"/>
      <c r="R14" s="193"/>
      <c r="W14" s="3"/>
      <c r="X14" s="193"/>
      <c r="AC14" s="132"/>
      <c r="AD14" s="132"/>
    </row>
    <row r="15" spans="1:31" ht="13.5" customHeight="1" thickBot="1" x14ac:dyDescent="0.35">
      <c r="B15" s="458"/>
      <c r="C15" s="141"/>
      <c r="D15" s="145" t="str">
        <f>IF($C15=0," ",VLOOKUP($C15,[1]Inschr!$B$1:$K$65536,3,FALSE))</f>
        <v xml:space="preserve"> </v>
      </c>
      <c r="E15" s="359" t="str">
        <f>IF($C15=0," ",VLOOKUP($C15,[1]Inschr!$B$1:$K$65536,4,FALSE))</f>
        <v xml:space="preserve"> </v>
      </c>
      <c r="F15" s="363"/>
      <c r="G15" s="360"/>
      <c r="H15" s="474" t="str">
        <f>IF(C15=0," ",1+K15+IF(AND(P$15=C15,L$17&lt;&gt;0),2,0)+IF(AND(V$11=C15,P$7&lt;&gt;" "),2,0)+IF(AND(AB$19=C15,V$27&lt;&gt;" "),2,0)+IF(K$39=C15,2,0))</f>
        <v xml:space="preserve"> </v>
      </c>
      <c r="I15" s="430"/>
      <c r="J15" s="431"/>
      <c r="K15" s="217">
        <f t="shared" si="1"/>
        <v>0</v>
      </c>
      <c r="M15" s="6">
        <f>E263</f>
        <v>0</v>
      </c>
      <c r="N15" s="6">
        <f>F263</f>
        <v>0</v>
      </c>
      <c r="O15" s="6">
        <f>G263</f>
        <v>0</v>
      </c>
      <c r="P15" s="359" t="str">
        <f>H264</f>
        <v xml:space="preserve"> </v>
      </c>
      <c r="Q15" s="360"/>
      <c r="R15" s="194"/>
      <c r="W15" s="3"/>
      <c r="X15" s="193"/>
    </row>
    <row r="16" spans="1:31" ht="12.75" customHeight="1" thickBot="1" x14ac:dyDescent="0.35">
      <c r="B16" s="456">
        <v>4</v>
      </c>
      <c r="C16" s="137"/>
      <c r="D16" s="138" t="str">
        <f>IF($C16=0," ",VLOOKUP($C16,[1]Inschr!$B$1:$K$65536,3,FALSE))</f>
        <v xml:space="preserve"> </v>
      </c>
      <c r="E16" s="422" t="str">
        <f>IF($C16=0," ",VLOOKUP($C16,[1]Inschr!$B$1:$K$65536,4,FALSE))</f>
        <v xml:space="preserve"> </v>
      </c>
      <c r="F16" s="400"/>
      <c r="G16" s="423"/>
      <c r="H16" s="422" t="str">
        <f>IF(C16=0," ",1+K16+IF(AND(P$15=C16,L$14&lt;&gt;0),2,0)+IF(AND(V$11=C16,P$7&lt;&gt;" "),2,0)+IF(AND(AB$19=C16,V$27&lt;&gt;" "),2,0)+IF(K$39=C16,2,0))</f>
        <v xml:space="preserve"> </v>
      </c>
      <c r="I16" s="400"/>
      <c r="J16" s="401"/>
      <c r="K16" s="140">
        <f>$H124</f>
        <v>0</v>
      </c>
      <c r="L16" s="197"/>
      <c r="M16" s="6">
        <f>E265</f>
        <v>0</v>
      </c>
      <c r="N16" s="6">
        <f>F265</f>
        <v>0</v>
      </c>
      <c r="O16" s="6">
        <f>G265</f>
        <v>0</v>
      </c>
      <c r="P16" s="361"/>
      <c r="Q16" s="362"/>
      <c r="U16" s="149" t="s">
        <v>4</v>
      </c>
      <c r="V16" s="149"/>
      <c r="W16" s="3"/>
      <c r="X16" s="193"/>
      <c r="AB16" s="26" t="s">
        <v>50</v>
      </c>
    </row>
    <row r="17" spans="2:30" ht="12.75" customHeight="1" thickBot="1" x14ac:dyDescent="0.35">
      <c r="B17" s="457"/>
      <c r="C17" s="141"/>
      <c r="D17" s="6" t="str">
        <f>IF($C17=0," ",VLOOKUP($C17,[1]Inschr!$B$1:$K$65536,3,FALSE))</f>
        <v xml:space="preserve"> </v>
      </c>
      <c r="E17" s="394" t="str">
        <f>IF($C17=0," ",VLOOKUP($C17,[1]Inschr!$B$1:$K$65536,4,FALSE))</f>
        <v xml:space="preserve"> </v>
      </c>
      <c r="F17" s="395"/>
      <c r="G17" s="393"/>
      <c r="H17" s="394" t="str">
        <f>IF(C17=0," ",1+K17+IF(AND(P$15=C17,L$14&lt;&gt;0),2,0)+IF(AND(V$11=C17,P$7&lt;&gt;" "),2,0)+IF(AND(AB$19=C17,V$27&lt;&gt;" "),2,0)+IF(K$39=C17,2,0))</f>
        <v xml:space="preserve"> </v>
      </c>
      <c r="I17" s="395"/>
      <c r="J17" s="396"/>
      <c r="K17" s="143">
        <f t="shared" ref="K17:K19" si="2">$H125</f>
        <v>0</v>
      </c>
      <c r="L17" s="190">
        <f>C267</f>
        <v>0</v>
      </c>
      <c r="M17" s="133"/>
      <c r="N17" s="133"/>
      <c r="Q17" s="3"/>
      <c r="T17" s="459"/>
      <c r="U17" s="460"/>
      <c r="V17" s="25"/>
      <c r="W17" s="3"/>
      <c r="X17" s="193"/>
    </row>
    <row r="18" spans="2:30" ht="12.75" customHeight="1" thickBot="1" x14ac:dyDescent="0.35">
      <c r="B18" s="457"/>
      <c r="C18" s="194"/>
      <c r="D18" s="6" t="str">
        <f>IF($C18=0," ",VLOOKUP($C18,[1]Inschr!$B$1:$K$65536,3,FALSE))</f>
        <v xml:space="preserve"> </v>
      </c>
      <c r="E18" s="394" t="str">
        <f>IF($C18=0," ",VLOOKUP($C18,[1]Inschr!$B$1:$K$65536,4,FALSE))</f>
        <v xml:space="preserve"> </v>
      </c>
      <c r="F18" s="395"/>
      <c r="G18" s="393"/>
      <c r="H18" s="394" t="str">
        <f>IF(C18=0," ",1+K18+IF(AND(P$15=C18,L$14&lt;&gt;0),2,0)+IF(AND(V$11=C18,P$7&lt;&gt;" "),2,0)+IF(AND(AB$19=C18,V$27&lt;&gt;" "),2,0)+IF(K$39=C18,2,0))</f>
        <v xml:space="preserve"> </v>
      </c>
      <c r="I18" s="395"/>
      <c r="J18" s="396"/>
      <c r="K18" s="143">
        <f t="shared" si="2"/>
        <v>0</v>
      </c>
      <c r="L18" s="356"/>
      <c r="M18" s="492" t="s">
        <v>4</v>
      </c>
      <c r="N18" s="493"/>
      <c r="O18" s="493"/>
      <c r="P18" s="149"/>
      <c r="Q18" s="3"/>
      <c r="T18" s="461"/>
      <c r="U18" s="462"/>
      <c r="V18" s="25"/>
      <c r="W18" s="3"/>
      <c r="X18" s="193"/>
      <c r="Y18" s="371" t="s">
        <v>51</v>
      </c>
      <c r="Z18" s="372"/>
      <c r="AA18" s="372"/>
      <c r="AB18" s="189" t="s">
        <v>6</v>
      </c>
      <c r="AD18" s="149" t="s">
        <v>4</v>
      </c>
    </row>
    <row r="19" spans="2:30" ht="13.5" customHeight="1" thickBot="1" x14ac:dyDescent="0.35">
      <c r="B19" s="458"/>
      <c r="C19" s="141"/>
      <c r="D19" s="145" t="str">
        <f>IF($C19=0," ",VLOOKUP($C19,[1]Inschr!$B$1:$K$65536,3,FALSE))</f>
        <v xml:space="preserve"> </v>
      </c>
      <c r="E19" s="359" t="str">
        <f>IF($C19=0," ",VLOOKUP($C19,[1]Inschr!$B$1:$K$65536,4,FALSE))</f>
        <v xml:space="preserve"> </v>
      </c>
      <c r="F19" s="363"/>
      <c r="G19" s="360"/>
      <c r="H19" s="474" t="str">
        <f>IF(C19=0," ",1+K19+IF(AND(P$15=C19,L$14&lt;&gt;0),2,0)+IF(AND(V$11=C19,P$7&lt;&gt;" "),2,0)+IF(AND(AB$19=C19,V$27&lt;&gt;" "),2,0)+IF(K$39=C19,2,0))</f>
        <v xml:space="preserve"> </v>
      </c>
      <c r="I19" s="430"/>
      <c r="J19" s="431"/>
      <c r="K19" s="217">
        <f t="shared" si="2"/>
        <v>0</v>
      </c>
      <c r="L19" s="358"/>
      <c r="M19" s="1"/>
      <c r="N19" s="1"/>
      <c r="O19" s="3"/>
      <c r="P19" s="3"/>
      <c r="Q19" s="3"/>
      <c r="W19" s="3"/>
      <c r="X19" s="193"/>
      <c r="Y19" s="216">
        <f>W267</f>
        <v>0</v>
      </c>
      <c r="Z19" s="216">
        <f t="shared" ref="Z19:AA19" si="3">X267</f>
        <v>0</v>
      </c>
      <c r="AA19" s="216">
        <f t="shared" si="3"/>
        <v>0</v>
      </c>
      <c r="AB19" s="369" t="str">
        <f>AA268</f>
        <v xml:space="preserve"> </v>
      </c>
      <c r="AD19" s="353"/>
    </row>
    <row r="20" spans="2:30" ht="12.75" customHeight="1" thickBot="1" x14ac:dyDescent="0.35">
      <c r="B20" s="456">
        <v>5</v>
      </c>
      <c r="C20" s="137"/>
      <c r="D20" s="138" t="str">
        <f>IF($C20=0," ",VLOOKUP($C20,[1]Inschr!$B$1:$K$65536,3,FALSE))</f>
        <v xml:space="preserve"> </v>
      </c>
      <c r="E20" s="422" t="str">
        <f>IF($C20=0," ",VLOOKUP($C20,[1]Inschr!$B$1:$K$65536,4,FALSE))</f>
        <v xml:space="preserve"> </v>
      </c>
      <c r="F20" s="400"/>
      <c r="G20" s="423"/>
      <c r="H20" s="422" t="str">
        <f>IF(C20=0," ",1+K20+IF(AND(P$23=C20,L$25&lt;&gt;0),2,0)+IF(AND(V$27=C20,P$31&lt;&gt;" "),2,0)+IF(AND(AB$19=C20,V$11&lt;&gt;" "),2,0)+IF(K$39=C20,2,0))</f>
        <v xml:space="preserve"> </v>
      </c>
      <c r="I20" s="400"/>
      <c r="J20" s="401"/>
      <c r="K20" s="140">
        <f>$H150</f>
        <v>0</v>
      </c>
      <c r="L20" s="356"/>
      <c r="M20" s="492" t="s">
        <v>4</v>
      </c>
      <c r="N20" s="493"/>
      <c r="O20" s="493"/>
      <c r="P20" s="149"/>
      <c r="Q20" s="3"/>
      <c r="U20" s="149" t="s">
        <v>4</v>
      </c>
      <c r="V20" s="149"/>
      <c r="W20" s="3"/>
      <c r="X20" s="193"/>
      <c r="Y20" s="216">
        <f>W269</f>
        <v>0</v>
      </c>
      <c r="Z20" s="216">
        <f t="shared" ref="Z20:AA20" si="4">X269</f>
        <v>0</v>
      </c>
      <c r="AA20" s="216">
        <f t="shared" si="4"/>
        <v>0</v>
      </c>
      <c r="AB20" s="370"/>
      <c r="AD20" s="354"/>
    </row>
    <row r="21" spans="2:30" ht="12.75" customHeight="1" thickBot="1" x14ac:dyDescent="0.35">
      <c r="B21" s="457"/>
      <c r="C21" s="141"/>
      <c r="D21" s="6" t="str">
        <f>IF($C21=0," ",VLOOKUP($C21,[1]Inschr!$B$1:$K$65536,3,FALSE))</f>
        <v xml:space="preserve"> </v>
      </c>
      <c r="E21" s="394" t="str">
        <f>IF($C21=0," ",VLOOKUP($C21,[1]Inschr!$B$1:$K$65536,4,FALSE))</f>
        <v xml:space="preserve"> </v>
      </c>
      <c r="F21" s="395"/>
      <c r="G21" s="393"/>
      <c r="H21" s="394" t="str">
        <f>IF(C21=0," ",1+K21+IF(AND(P$23=C21,L$25&lt;&gt;0),2,0)+IF(AND(V$27=C21,P$31&lt;&gt;" "),2,0)+IF(AND(AB$19=C21,V$11&lt;&gt;" "),2,0)+IF(K$39=C21,2,0))</f>
        <v xml:space="preserve"> </v>
      </c>
      <c r="I21" s="395"/>
      <c r="J21" s="396"/>
      <c r="K21" s="143">
        <f t="shared" ref="K21:K23" si="5">$H151</f>
        <v>0</v>
      </c>
      <c r="L21" s="358"/>
      <c r="M21" s="1"/>
      <c r="N21" s="1"/>
      <c r="O21" s="3"/>
      <c r="P21" s="3"/>
      <c r="Q21" s="3"/>
      <c r="T21" s="459"/>
      <c r="U21" s="460"/>
      <c r="V21" s="25"/>
      <c r="W21" s="3"/>
      <c r="X21" s="193"/>
    </row>
    <row r="22" spans="2:30" ht="12.75" customHeight="1" thickBot="1" x14ac:dyDescent="0.35">
      <c r="B22" s="457"/>
      <c r="C22" s="194"/>
      <c r="D22" s="6" t="str">
        <f>IF($C22=0," ",VLOOKUP($C22,[1]Inschr!$B$1:$K$65536,3,FALSE))</f>
        <v xml:space="preserve"> </v>
      </c>
      <c r="E22" s="394" t="str">
        <f>IF($C22=0," ",VLOOKUP($C22,[1]Inschr!$B$1:$K$65536,4,FALSE))</f>
        <v xml:space="preserve"> </v>
      </c>
      <c r="F22" s="395"/>
      <c r="G22" s="393"/>
      <c r="H22" s="394" t="str">
        <f>IF(C22=0," ",1+K22+IF(AND(P$23=C22,L$25&lt;&gt;0),2,0)+IF(AND(V$27=C22,P$31&lt;&gt;" "),2,0)+IF(AND(AB$19=C22,V$11&lt;&gt;" "),2,0)+IF(K$39=C22,2,0))</f>
        <v xml:space="preserve"> </v>
      </c>
      <c r="I22" s="395"/>
      <c r="J22" s="396"/>
      <c r="K22" s="143">
        <f t="shared" si="5"/>
        <v>0</v>
      </c>
      <c r="L22" s="190">
        <f>C270</f>
        <v>0</v>
      </c>
      <c r="M22" s="191"/>
      <c r="N22" s="191"/>
      <c r="O22" s="198"/>
      <c r="P22" s="374" t="s">
        <v>6</v>
      </c>
      <c r="Q22" s="374"/>
      <c r="T22" s="461"/>
      <c r="U22" s="462"/>
      <c r="V22" s="25"/>
      <c r="W22" s="3"/>
      <c r="X22" s="193"/>
    </row>
    <row r="23" spans="2:30" ht="13.5" customHeight="1" thickBot="1" x14ac:dyDescent="0.35">
      <c r="B23" s="458"/>
      <c r="C23" s="141"/>
      <c r="D23" s="145" t="str">
        <f>IF($C23=0," ",VLOOKUP($C23,[1]Inschr!$B$1:$K$65536,3,FALSE))</f>
        <v xml:space="preserve"> </v>
      </c>
      <c r="E23" s="359" t="str">
        <f>IF($C23=0," ",VLOOKUP($C23,[1]Inschr!$B$1:$K$65536,4,FALSE))</f>
        <v xml:space="preserve"> </v>
      </c>
      <c r="F23" s="363"/>
      <c r="G23" s="360"/>
      <c r="H23" s="474" t="str">
        <f>IF(C23=0," ",1+K23+IF(AND(P$23=C23,L$25&lt;&gt;0),2,0)+IF(AND(V$27=C23,P$31&lt;&gt;" "),2,0)+IF(AND(AB$19=C23,V$11&lt;&gt;" "),2,0)+IF(K$39=C23,2,0))</f>
        <v xml:space="preserve"> </v>
      </c>
      <c r="I23" s="430"/>
      <c r="J23" s="431"/>
      <c r="K23" s="217">
        <f t="shared" si="5"/>
        <v>0</v>
      </c>
      <c r="M23" s="6">
        <f>E271</f>
        <v>0</v>
      </c>
      <c r="N23" s="6">
        <f>F271</f>
        <v>0</v>
      </c>
      <c r="O23" s="6">
        <f>G271</f>
        <v>0</v>
      </c>
      <c r="P23" s="359" t="str">
        <f>H272</f>
        <v xml:space="preserve"> </v>
      </c>
      <c r="Q23" s="360"/>
      <c r="R23" s="192"/>
      <c r="W23" s="3"/>
      <c r="X23" s="193"/>
    </row>
    <row r="24" spans="2:30" ht="12.75" customHeight="1" x14ac:dyDescent="0.3">
      <c r="B24" s="456">
        <v>6</v>
      </c>
      <c r="C24" s="137"/>
      <c r="D24" s="138" t="str">
        <f>IF($C24=0," ",VLOOKUP($C24,[1]Inschr!$B$1:$K$65536,3,FALSE))</f>
        <v xml:space="preserve"> </v>
      </c>
      <c r="E24" s="422" t="str">
        <f>IF($C24=0," ",VLOOKUP($C24,[1]Inschr!$B$1:$K$65536,4,FALSE))</f>
        <v xml:space="preserve"> </v>
      </c>
      <c r="F24" s="400"/>
      <c r="G24" s="423"/>
      <c r="H24" s="422" t="str">
        <f>IF(C24=0," ",1+K24+IF(AND(P$23=C24,L$22&lt;&gt;0),2,0)+IF(AND(V$27=C24,P$31&lt;&gt;" "),2,0)+IF(AND(AB$19=C24,V$11&lt;&gt;" "),2,0)+IF(K$39=C24,2,0))</f>
        <v xml:space="preserve"> </v>
      </c>
      <c r="I24" s="400"/>
      <c r="J24" s="401"/>
      <c r="K24" s="140">
        <f>$H176</f>
        <v>0</v>
      </c>
      <c r="L24" s="197"/>
      <c r="M24" s="6">
        <f>E273</f>
        <v>0</v>
      </c>
      <c r="N24" s="6">
        <f>F273</f>
        <v>0</v>
      </c>
      <c r="O24" s="6">
        <f>G273</f>
        <v>0</v>
      </c>
      <c r="P24" s="361"/>
      <c r="Q24" s="362"/>
      <c r="R24" s="199"/>
      <c r="W24" s="3"/>
      <c r="X24" s="193"/>
    </row>
    <row r="25" spans="2:30" ht="12.75" customHeight="1" thickBot="1" x14ac:dyDescent="0.35">
      <c r="B25" s="457"/>
      <c r="C25" s="141"/>
      <c r="D25" s="6" t="str">
        <f>IF($C25=0," ",VLOOKUP($C25,[1]Inschr!$B$1:$K$65536,3,FALSE))</f>
        <v xml:space="preserve"> </v>
      </c>
      <c r="E25" s="394" t="str">
        <f>IF($C25=0," ",VLOOKUP($C25,[1]Inschr!$B$1:$K$65536,4,FALSE))</f>
        <v xml:space="preserve"> </v>
      </c>
      <c r="F25" s="395"/>
      <c r="G25" s="393"/>
      <c r="H25" s="394" t="str">
        <f>IF(C25=0," ",1+K25+IF(AND(P$23=C25,L$22&lt;&gt;0),2,0)+IF(AND(V$27=C25,P$31&lt;&gt;" "),2,0)+IF(AND(AB$19=C25,V$11&lt;&gt;" "),2,0)+IF(K$39=C25,2,0))</f>
        <v xml:space="preserve"> </v>
      </c>
      <c r="I25" s="395"/>
      <c r="J25" s="396"/>
      <c r="K25" s="143">
        <f t="shared" ref="K25:K27" si="6">$H177</f>
        <v>0</v>
      </c>
      <c r="L25" s="190">
        <f>C275</f>
        <v>0</v>
      </c>
      <c r="M25" s="133"/>
      <c r="N25" s="133"/>
      <c r="Q25" s="3"/>
      <c r="R25" s="193"/>
      <c r="W25" s="3"/>
      <c r="X25" s="193"/>
    </row>
    <row r="26" spans="2:30" ht="12.75" customHeight="1" x14ac:dyDescent="0.3">
      <c r="B26" s="457"/>
      <c r="C26" s="194"/>
      <c r="D26" s="6" t="str">
        <f>IF($C26=0," ",VLOOKUP($C26,[1]Inschr!$B$1:$K$65536,3,FALSE))</f>
        <v xml:space="preserve"> </v>
      </c>
      <c r="E26" s="394" t="str">
        <f>IF($C26=0," ",VLOOKUP($C26,[1]Inschr!$B$1:$K$65536,4,FALSE))</f>
        <v xml:space="preserve"> </v>
      </c>
      <c r="F26" s="395"/>
      <c r="G26" s="393"/>
      <c r="H26" s="394" t="str">
        <f>IF(C26=0," ",1+K26+IF(AND(P$23=C26,L$22&lt;&gt;0),2,0)+IF(AND(V$27=C26,P$31&lt;&gt;" "),2,0)+IF(AND(AB$19=C26,V$11&lt;&gt;" "),2,0)+IF(K$39=C26,2,0))</f>
        <v xml:space="preserve"> </v>
      </c>
      <c r="I26" s="395"/>
      <c r="J26" s="396"/>
      <c r="K26" s="143">
        <f t="shared" si="6"/>
        <v>0</v>
      </c>
      <c r="L26" s="356"/>
      <c r="M26" s="492" t="s">
        <v>4</v>
      </c>
      <c r="N26" s="493"/>
      <c r="O26" s="493"/>
      <c r="P26" s="149"/>
      <c r="Q26" s="3"/>
      <c r="R26" s="193"/>
      <c r="S26" s="371" t="s">
        <v>51</v>
      </c>
      <c r="T26" s="372"/>
      <c r="U26" s="372"/>
      <c r="V26" s="374" t="s">
        <v>6</v>
      </c>
      <c r="W26" s="374"/>
      <c r="X26" s="193"/>
    </row>
    <row r="27" spans="2:30" ht="13.5" customHeight="1" thickBot="1" x14ac:dyDescent="0.35">
      <c r="B27" s="458"/>
      <c r="C27" s="141"/>
      <c r="D27" s="145" t="str">
        <f>IF($C27=0," ",VLOOKUP($C27,[1]Inschr!$B$1:$K$65536,3,FALSE))</f>
        <v xml:space="preserve"> </v>
      </c>
      <c r="E27" s="359" t="str">
        <f>IF($C27=0," ",VLOOKUP($C27,[1]Inschr!$B$1:$K$65536,4,FALSE))</f>
        <v xml:space="preserve"> </v>
      </c>
      <c r="F27" s="363"/>
      <c r="G27" s="360"/>
      <c r="H27" s="474" t="str">
        <f>IF(C27=0," ",1+K27+IF(AND(P$23=C27,L$22&lt;&gt;0),2,0)+IF(AND(V$27=C27,P$31&lt;&gt;" "),2,0)+IF(AND(AB$19=C27,V$11&lt;&gt;" "),2,0)+IF(K$39=C27,2,0))</f>
        <v xml:space="preserve"> </v>
      </c>
      <c r="I27" s="430"/>
      <c r="J27" s="431"/>
      <c r="K27" s="217">
        <f t="shared" si="6"/>
        <v>0</v>
      </c>
      <c r="L27" s="358"/>
      <c r="M27" s="1"/>
      <c r="N27" s="1"/>
      <c r="O27" s="3"/>
      <c r="P27" s="3"/>
      <c r="Q27" s="3"/>
      <c r="R27" s="193"/>
      <c r="S27" s="6">
        <f>P275</f>
        <v>0</v>
      </c>
      <c r="T27" s="6">
        <f>R275</f>
        <v>0</v>
      </c>
      <c r="U27" s="6">
        <f>T275</f>
        <v>0</v>
      </c>
      <c r="V27" s="359" t="str">
        <f>V276</f>
        <v xml:space="preserve"> </v>
      </c>
      <c r="W27" s="360"/>
      <c r="X27" s="194"/>
    </row>
    <row r="28" spans="2:30" ht="12.75" customHeight="1" x14ac:dyDescent="0.3">
      <c r="B28" s="456">
        <v>7</v>
      </c>
      <c r="C28" s="137"/>
      <c r="D28" s="138" t="str">
        <f>IF($C28=0," ",VLOOKUP($C28,[1]Inschr!$B$1:$K$65536,3,FALSE))</f>
        <v xml:space="preserve"> </v>
      </c>
      <c r="E28" s="422" t="str">
        <f>IF($C28=0," ",VLOOKUP($C28,[1]Inschr!$B$1:$K$65536,4,FALSE))</f>
        <v xml:space="preserve"> </v>
      </c>
      <c r="F28" s="400"/>
      <c r="G28" s="423"/>
      <c r="H28" s="422" t="str">
        <f>IF(C28=0," ",1+K28+IF(AND(P$31=C28,L$33&lt;&gt;0),2,0)+IF(AND(V$27=C28,P$23&lt;&gt;" "),2,0)+IF(AND(AB$19=C28,V$11&lt;&gt;" "),2,0)+IF(K$39=C28,2,0))</f>
        <v xml:space="preserve"> </v>
      </c>
      <c r="I28" s="400"/>
      <c r="J28" s="401"/>
      <c r="K28" s="140">
        <f>$H202</f>
        <v>0</v>
      </c>
      <c r="L28" s="356"/>
      <c r="M28" s="492" t="s">
        <v>4</v>
      </c>
      <c r="N28" s="493"/>
      <c r="O28" s="493"/>
      <c r="P28" s="149"/>
      <c r="Q28" s="3"/>
      <c r="R28" s="193"/>
      <c r="S28" s="6">
        <f>P277</f>
        <v>0</v>
      </c>
      <c r="T28" s="6">
        <f>R277</f>
        <v>0</v>
      </c>
      <c r="U28" s="6">
        <f>T277</f>
        <v>0</v>
      </c>
      <c r="V28" s="361"/>
      <c r="W28" s="362"/>
    </row>
    <row r="29" spans="2:30" ht="12.75" customHeight="1" thickBot="1" x14ac:dyDescent="0.35">
      <c r="B29" s="457"/>
      <c r="C29" s="141"/>
      <c r="D29" s="6" t="str">
        <f>IF($C29=0," ",VLOOKUP($C29,[1]Inschr!$B$1:$K$65536,3,FALSE))</f>
        <v xml:space="preserve"> </v>
      </c>
      <c r="E29" s="394" t="str">
        <f>IF($C29=0," ",VLOOKUP($C29,[1]Inschr!$B$1:$K$65536,4,FALSE))</f>
        <v xml:space="preserve"> </v>
      </c>
      <c r="F29" s="395"/>
      <c r="G29" s="393"/>
      <c r="H29" s="394" t="str">
        <f>IF(C29=0," ",1+K29+IF(AND(P$31=C29,L$33&lt;&gt;0),2,0)+IF(AND(V$27=C29,P$23&lt;&gt;" "),2,0)+IF(AND(AB$19=C29,V$11&lt;&gt;" "),2,0)+IF(K$39=C29,2,0))</f>
        <v xml:space="preserve"> </v>
      </c>
      <c r="I29" s="395"/>
      <c r="J29" s="396"/>
      <c r="K29" s="143">
        <f t="shared" ref="K29:K31" si="7">$H203</f>
        <v>0</v>
      </c>
      <c r="L29" s="358"/>
      <c r="M29" s="1"/>
      <c r="N29" s="1"/>
      <c r="O29" s="3"/>
      <c r="P29" s="3"/>
      <c r="Q29" s="3"/>
      <c r="R29" s="193"/>
      <c r="X29" s="149" t="s">
        <v>4</v>
      </c>
      <c r="Y29" s="149"/>
      <c r="Z29" s="149"/>
    </row>
    <row r="30" spans="2:30" ht="12.75" customHeight="1" x14ac:dyDescent="0.3">
      <c r="B30" s="457"/>
      <c r="C30" s="194"/>
      <c r="D30" s="6" t="str">
        <f>IF($C30=0," ",VLOOKUP($C30,[1]Inschr!$B$1:$K$65536,3,FALSE))</f>
        <v xml:space="preserve"> </v>
      </c>
      <c r="E30" s="394" t="str">
        <f>IF($C30=0," ",VLOOKUP($C30,[1]Inschr!$B$1:$K$65536,4,FALSE))</f>
        <v xml:space="preserve"> </v>
      </c>
      <c r="F30" s="395"/>
      <c r="G30" s="393"/>
      <c r="H30" s="394" t="str">
        <f>IF(C30=0," ",1+K30+IF(AND(P$31=C30,L$33&lt;&gt;0),2,0)+IF(AND(V$27=C30,P$23&lt;&gt;" "),2,0)+IF(AND(AB$19=C30,V$11&lt;&gt;" "),2,0)+IF(K$39=C30,2,0))</f>
        <v xml:space="preserve"> </v>
      </c>
      <c r="I30" s="395"/>
      <c r="J30" s="396"/>
      <c r="K30" s="143">
        <f t="shared" si="7"/>
        <v>0</v>
      </c>
      <c r="L30" s="190">
        <f>C278</f>
        <v>0</v>
      </c>
      <c r="M30" s="191"/>
      <c r="N30" s="191"/>
      <c r="O30" s="198"/>
      <c r="P30" s="374" t="s">
        <v>6</v>
      </c>
      <c r="Q30" s="374"/>
      <c r="R30" s="193"/>
      <c r="X30" s="353"/>
      <c r="Y30" s="1"/>
      <c r="Z30" s="1"/>
    </row>
    <row r="31" spans="2:30" ht="13.5" customHeight="1" thickBot="1" x14ac:dyDescent="0.35">
      <c r="B31" s="458"/>
      <c r="C31" s="141"/>
      <c r="D31" s="145" t="str">
        <f>IF($C31=0," ",VLOOKUP($C31,[1]Inschr!$B$1:$K$65536,3,FALSE))</f>
        <v xml:space="preserve"> </v>
      </c>
      <c r="E31" s="359" t="str">
        <f>IF($C31=0," ",VLOOKUP($C31,[1]Inschr!$B$1:$K$65536,4,FALSE))</f>
        <v xml:space="preserve"> </v>
      </c>
      <c r="F31" s="363"/>
      <c r="G31" s="360"/>
      <c r="H31" s="474" t="str">
        <f>IF(C31=0," ",1+K31+IF(AND(P$31=C31,L$33&lt;&gt;0),2,0)+IF(AND(V$27=C31,P$23&lt;&gt;" "),2,0)+IF(AND(AB$19=C31,V$11&lt;&gt;" "),2,0)+IF(K$39=C31,2,0))</f>
        <v xml:space="preserve"> </v>
      </c>
      <c r="I31" s="430"/>
      <c r="J31" s="431"/>
      <c r="K31" s="217">
        <f t="shared" si="7"/>
        <v>0</v>
      </c>
      <c r="M31" s="6">
        <f>E279</f>
        <v>0</v>
      </c>
      <c r="N31" s="6">
        <f>F279</f>
        <v>0</v>
      </c>
      <c r="O31" s="6">
        <f>G279</f>
        <v>0</v>
      </c>
      <c r="P31" s="359" t="str">
        <f>H280</f>
        <v xml:space="preserve"> </v>
      </c>
      <c r="Q31" s="360"/>
      <c r="R31" s="194"/>
      <c r="X31" s="354"/>
      <c r="Y31" s="1"/>
      <c r="Z31" s="1"/>
    </row>
    <row r="32" spans="2:30" ht="12.75" customHeight="1" thickBot="1" x14ac:dyDescent="0.35">
      <c r="B32" s="456">
        <v>8</v>
      </c>
      <c r="C32" s="137"/>
      <c r="D32" s="138" t="str">
        <f>IF($C32=0," ",VLOOKUP($C32,[1]Inschr!$B$1:$K$65536,3,FALSE))</f>
        <v xml:space="preserve"> </v>
      </c>
      <c r="E32" s="422" t="str">
        <f>IF($C32=0," ",VLOOKUP($C32,[1]Inschr!$B$1:$K$65536,4,FALSE))</f>
        <v xml:space="preserve"> </v>
      </c>
      <c r="F32" s="400"/>
      <c r="G32" s="423"/>
      <c r="H32" s="422" t="str">
        <f>IF(C32=0," ",1+K32+IF(AND(P$31=C32,L$30&lt;&gt;0),2,0)+IF(AND(V$27=C32,P$23&lt;&gt;" "),2,0)+IF(AND(AB$19=C32,V$11&lt;&gt;" "),2,0)+IF(K$39=C32,2,0))</f>
        <v xml:space="preserve"> </v>
      </c>
      <c r="I32" s="400"/>
      <c r="J32" s="401"/>
      <c r="K32" s="140">
        <f>$H228</f>
        <v>0</v>
      </c>
      <c r="L32" s="197"/>
      <c r="M32" s="6">
        <f>E281</f>
        <v>0</v>
      </c>
      <c r="N32" s="6">
        <f>F281</f>
        <v>0</v>
      </c>
      <c r="O32" s="6">
        <f>G281</f>
        <v>0</v>
      </c>
      <c r="P32" s="361"/>
      <c r="Q32" s="362"/>
      <c r="U32" s="149" t="s">
        <v>4</v>
      </c>
      <c r="V32" s="149"/>
    </row>
    <row r="33" spans="1:32" ht="12.75" customHeight="1" thickBot="1" x14ac:dyDescent="0.35">
      <c r="B33" s="457"/>
      <c r="C33" s="141"/>
      <c r="D33" s="6" t="str">
        <f>IF($C33=0," ",VLOOKUP($C33,[1]Inschr!$B$1:$K$65536,3,FALSE))</f>
        <v xml:space="preserve"> </v>
      </c>
      <c r="E33" s="394" t="str">
        <f>IF($C33=0," ",VLOOKUP($C33,[1]Inschr!$B$1:$K$65536,4,FALSE))</f>
        <v xml:space="preserve"> </v>
      </c>
      <c r="F33" s="395"/>
      <c r="G33" s="393"/>
      <c r="H33" s="394" t="str">
        <f>IF(C33=0," ",1+K33+IF(AND(P$31=C33,L$30&lt;&gt;0),2,0)+IF(AND(V$27=C33,P$23&lt;&gt;" "),2,0)+IF(AND(AB$19=C33,V$11&lt;&gt;" "),2,0)+IF(K$39=C33,2,0))</f>
        <v xml:space="preserve"> </v>
      </c>
      <c r="I33" s="395"/>
      <c r="J33" s="396"/>
      <c r="K33" s="143">
        <f t="shared" ref="K33:K34" si="8">$H229</f>
        <v>0</v>
      </c>
      <c r="L33" s="190">
        <f>C283</f>
        <v>0</v>
      </c>
      <c r="M33" s="133"/>
      <c r="N33" s="133"/>
      <c r="T33" s="459"/>
      <c r="U33" s="460"/>
      <c r="V33" s="25"/>
    </row>
    <row r="34" spans="1:32" ht="12.75" customHeight="1" thickBot="1" x14ac:dyDescent="0.35">
      <c r="B34" s="457"/>
      <c r="C34" s="194"/>
      <c r="D34" s="6" t="str">
        <f>IF($C34=0," ",VLOOKUP($C34,[1]Inschr!$B$1:$K$65536,3,FALSE))</f>
        <v xml:space="preserve"> </v>
      </c>
      <c r="E34" s="394" t="str">
        <f>IF($C34=0," ",VLOOKUP($C34,[1]Inschr!$B$1:$K$65536,4,FALSE))</f>
        <v xml:space="preserve"> </v>
      </c>
      <c r="F34" s="395"/>
      <c r="G34" s="393"/>
      <c r="H34" s="394" t="str">
        <f>IF(C34=0," ",1+K34+IF(AND(P$31=C34,L$30&lt;&gt;0),2,0)+IF(AND(V$27=C34,P$23&lt;&gt;" "),2,0)+IF(AND(AB$19=C34,V$11&lt;&gt;" "),2,0)+IF(K$39=C34,2,0))</f>
        <v xml:space="preserve"> </v>
      </c>
      <c r="I34" s="395"/>
      <c r="J34" s="396"/>
      <c r="K34" s="143">
        <f t="shared" si="8"/>
        <v>0</v>
      </c>
      <c r="L34" s="356"/>
      <c r="M34" s="492" t="s">
        <v>4</v>
      </c>
      <c r="N34" s="493"/>
      <c r="O34" s="493"/>
      <c r="P34" s="149"/>
      <c r="T34" s="461"/>
      <c r="U34" s="462"/>
      <c r="V34" s="25"/>
    </row>
    <row r="35" spans="1:32" ht="13.5" customHeight="1" thickBot="1" x14ac:dyDescent="0.35">
      <c r="B35" s="458"/>
      <c r="C35" s="144"/>
      <c r="D35" s="145" t="str">
        <f>IF($C35=0," ",VLOOKUP($C35,[1]Inschr!$B$1:$K$65536,3,FALSE))</f>
        <v xml:space="preserve"> </v>
      </c>
      <c r="E35" s="474" t="str">
        <f>IF($C35=0," ",VLOOKUP($C35,[1]Inschr!$B$1:$K$65536,4,FALSE))</f>
        <v xml:space="preserve"> </v>
      </c>
      <c r="F35" s="430"/>
      <c r="G35" s="473"/>
      <c r="H35" s="474" t="str">
        <f>IF(C35=0," ",1+K35+IF(AND(P$31=C35,L$30&lt;&gt;0),2,0)+IF(AND(V$27=C35,P$23&lt;&gt;" "),2,0)+IF(AND(AB$19=C35,V$11&lt;&gt;" "),2,0)+IF(K$39=C35,2,0))</f>
        <v xml:space="preserve"> </v>
      </c>
      <c r="I35" s="430"/>
      <c r="J35" s="431"/>
      <c r="K35" s="147">
        <f>$H231</f>
        <v>0</v>
      </c>
      <c r="L35" s="358"/>
      <c r="M35" s="1"/>
      <c r="N35" s="1"/>
      <c r="O35" s="3"/>
      <c r="P35" s="3"/>
    </row>
    <row r="36" spans="1:32" x14ac:dyDescent="0.3">
      <c r="C36" s="41"/>
      <c r="AD36" s="25"/>
    </row>
    <row r="37" spans="1:32" x14ac:dyDescent="0.3">
      <c r="C37" s="41"/>
      <c r="K37" s="26" t="s">
        <v>56</v>
      </c>
      <c r="AD37" s="25"/>
      <c r="AF37" s="25"/>
    </row>
    <row r="38" spans="1:32" ht="15" customHeight="1" thickBot="1" x14ac:dyDescent="0.35">
      <c r="C38" s="141"/>
      <c r="D38" s="6" t="str">
        <f>IF($C38=0," ",VLOOKUP($C38,[1]Inschr!$B$1:$K$65536,3,FALSE))</f>
        <v xml:space="preserve"> </v>
      </c>
      <c r="E38" s="394" t="str">
        <f>IF($C38=0," ",VLOOKUP($C38,[1]Inschr!$B$1:$K$65536,4,FALSE))</f>
        <v xml:space="preserve"> </v>
      </c>
      <c r="F38" s="395"/>
      <c r="G38" s="393"/>
      <c r="U38" s="491" t="s">
        <v>4</v>
      </c>
      <c r="V38" s="491"/>
      <c r="W38" s="491"/>
      <c r="AD38" s="25"/>
      <c r="AF38" s="25"/>
    </row>
    <row r="39" spans="1:32" ht="13.2" customHeight="1" x14ac:dyDescent="0.3">
      <c r="C39" s="39"/>
      <c r="H39" s="18"/>
      <c r="I39" s="18"/>
      <c r="J39" s="9"/>
      <c r="K39" s="369" t="str">
        <f>IF(IF(H39&gt;H40,1,0)+IF(I39&gt;I40,1,0)+IF(J39&gt;J40,1,0)=IF(H40&gt;H39,1,0)+IF(I40&gt;I39,1,0)+IF(J40&gt;J39,1,0)," ",IF(IF(H39&gt;H40,1,0)+IF(I39&gt;I40,1,0)+IF(J39&gt;J40,1,0)&gt;IF(H40&gt;H39,1,0)+IF(I40&gt;I39,1,0)+IF(J40&gt;J39,1,0),C38,C41))</f>
        <v xml:space="preserve"> </v>
      </c>
      <c r="L39" s="359" t="str">
        <f>IF(K39=" "," ",VLOOKUP(K39,[1]Inschr!$B$1:$K$65536,3,FALSE))</f>
        <v xml:space="preserve"> </v>
      </c>
      <c r="M39" s="363"/>
      <c r="N39" s="363"/>
      <c r="O39" s="363"/>
      <c r="P39" s="363"/>
      <c r="Q39" s="363"/>
      <c r="R39" s="360"/>
      <c r="S39" s="4"/>
      <c r="T39" s="4"/>
      <c r="U39" s="410"/>
      <c r="V39" s="411"/>
      <c r="AD39" s="25"/>
      <c r="AF39" s="25"/>
    </row>
    <row r="40" spans="1:32" ht="13.8" customHeight="1" thickBot="1" x14ac:dyDescent="0.35">
      <c r="C40" s="39"/>
      <c r="H40" s="18"/>
      <c r="I40" s="18"/>
      <c r="J40" s="9"/>
      <c r="K40" s="370"/>
      <c r="L40" s="361"/>
      <c r="M40" s="364"/>
      <c r="N40" s="364"/>
      <c r="O40" s="364"/>
      <c r="P40" s="364"/>
      <c r="Q40" s="364"/>
      <c r="R40" s="362"/>
      <c r="S40" s="4"/>
      <c r="T40" s="4"/>
      <c r="U40" s="412"/>
      <c r="V40" s="413"/>
      <c r="AD40" s="25"/>
      <c r="AF40" s="25"/>
    </row>
    <row r="41" spans="1:32" ht="14.4" customHeight="1" x14ac:dyDescent="0.3">
      <c r="C41" s="141"/>
      <c r="D41" s="6" t="str">
        <f>IF($C41=0," ",VLOOKUP($C41,[1]Inschr!$B$1:$K$65536,3,FALSE))</f>
        <v xml:space="preserve"> </v>
      </c>
      <c r="E41" s="394" t="str">
        <f>IF($C41=0," ",VLOOKUP($C41,[1]Inschr!$B$1:$K$65536,4,FALSE))</f>
        <v xml:space="preserve"> </v>
      </c>
      <c r="F41" s="395"/>
      <c r="G41" s="393"/>
      <c r="AD41" s="25"/>
      <c r="AF41" s="25"/>
    </row>
    <row r="42" spans="1:32" x14ac:dyDescent="0.3">
      <c r="B42" s="132"/>
      <c r="C42" s="136"/>
      <c r="D42" s="136"/>
      <c r="E42" s="136"/>
      <c r="F42" s="136"/>
      <c r="G42" s="151"/>
      <c r="H42" s="151"/>
      <c r="I42" s="151"/>
      <c r="AD42" s="25"/>
    </row>
    <row r="43" spans="1:32" s="3" customFormat="1" ht="21.6" thickBot="1" x14ac:dyDescent="0.35">
      <c r="A43" s="1" t="s">
        <v>0</v>
      </c>
      <c r="B43" s="2" t="s">
        <v>1</v>
      </c>
      <c r="C43" s="136"/>
      <c r="D43" s="151"/>
      <c r="E43" s="151"/>
      <c r="F43" s="151"/>
      <c r="G43" s="151" t="str">
        <f>IF($G$1=0," ",$G$1)</f>
        <v xml:space="preserve"> </v>
      </c>
      <c r="H43" s="151"/>
      <c r="I43" s="151"/>
      <c r="J43" s="136"/>
      <c r="K43" s="136"/>
      <c r="L43" s="3" t="s">
        <v>2</v>
      </c>
    </row>
    <row r="44" spans="1:32" ht="13.5" customHeight="1" thickTop="1" x14ac:dyDescent="0.25">
      <c r="A44" s="131"/>
      <c r="B44" s="878" t="s">
        <v>81</v>
      </c>
      <c r="C44" s="2"/>
      <c r="U44" s="26"/>
      <c r="V44" s="26"/>
      <c r="AA44" s="414" t="str">
        <f>IF($X$2=0," ",$X$2)</f>
        <v xml:space="preserve"> </v>
      </c>
      <c r="AB44" s="415"/>
      <c r="AC44" s="416"/>
      <c r="AD44" s="494" t="s">
        <v>3</v>
      </c>
      <c r="AE44" s="497">
        <v>1</v>
      </c>
    </row>
    <row r="45" spans="1:32" ht="12.75" customHeight="1" x14ac:dyDescent="0.25">
      <c r="A45" s="131"/>
      <c r="B45" s="878" t="s">
        <v>82</v>
      </c>
      <c r="C45" s="2"/>
      <c r="AA45" s="417"/>
      <c r="AB45" s="418"/>
      <c r="AC45" s="419"/>
      <c r="AD45" s="495"/>
      <c r="AE45" s="498"/>
    </row>
    <row r="46" spans="1:32" ht="12.75" customHeight="1" x14ac:dyDescent="0.25">
      <c r="B46" s="878" t="s">
        <v>83</v>
      </c>
      <c r="C46" s="2"/>
      <c r="AA46" s="417"/>
      <c r="AB46" s="418"/>
      <c r="AC46" s="419"/>
      <c r="AD46" s="496"/>
      <c r="AE46" s="499"/>
    </row>
    <row r="47" spans="1:32" ht="13.5" customHeight="1" thickBot="1" x14ac:dyDescent="0.35">
      <c r="AA47" s="417"/>
      <c r="AB47" s="418"/>
      <c r="AC47" s="419"/>
      <c r="AD47" s="500" t="s">
        <v>4</v>
      </c>
      <c r="AE47" s="502" t="str">
        <f>IF($L$4=0,"",$L$4)</f>
        <v/>
      </c>
    </row>
    <row r="48" spans="1:32" ht="12.75" customHeight="1" x14ac:dyDescent="0.3">
      <c r="B48" s="141" t="s">
        <v>5</v>
      </c>
      <c r="C48" s="6" t="s">
        <v>6</v>
      </c>
      <c r="D48" s="18" t="s">
        <v>7</v>
      </c>
      <c r="E48" s="394" t="s">
        <v>8</v>
      </c>
      <c r="F48" s="395"/>
      <c r="G48" s="393"/>
      <c r="H48" s="394" t="s">
        <v>9</v>
      </c>
      <c r="I48" s="395"/>
      <c r="J48" s="393"/>
      <c r="K48" s="18">
        <v>1</v>
      </c>
      <c r="L48" s="18">
        <v>2</v>
      </c>
      <c r="M48" s="394">
        <v>3</v>
      </c>
      <c r="N48" s="395"/>
      <c r="O48" s="393"/>
      <c r="P48" s="394">
        <v>4</v>
      </c>
      <c r="Q48" s="395"/>
      <c r="R48" s="396"/>
      <c r="S48" s="399" t="s">
        <v>10</v>
      </c>
      <c r="T48" s="423"/>
      <c r="U48" s="422" t="s">
        <v>11</v>
      </c>
      <c r="V48" s="423"/>
      <c r="W48" s="155" t="s">
        <v>12</v>
      </c>
      <c r="X48" s="422" t="s">
        <v>13</v>
      </c>
      <c r="Y48" s="400"/>
      <c r="Z48" s="424"/>
      <c r="AA48" s="418"/>
      <c r="AB48" s="418"/>
      <c r="AC48" s="419"/>
      <c r="AD48" s="495"/>
      <c r="AE48" s="503"/>
    </row>
    <row r="49" spans="2:31" ht="13.5" customHeight="1" thickBot="1" x14ac:dyDescent="0.35">
      <c r="B49" s="141">
        <v>1</v>
      </c>
      <c r="C49" s="6">
        <f>$C4</f>
        <v>0</v>
      </c>
      <c r="D49" s="18" t="str">
        <f>IF(C49=0," ",VLOOKUP(C49,[1]Inschr!B$1:K$65536,3,FALSE))</f>
        <v xml:space="preserve"> </v>
      </c>
      <c r="E49" s="394" t="str">
        <f>IF(C49=0," ",VLOOKUP(C49,[1]Inschr!B$1:K$65536,4,FALSE))</f>
        <v xml:space="preserve"> </v>
      </c>
      <c r="F49" s="395"/>
      <c r="G49" s="393"/>
      <c r="H49" s="394">
        <f>S49*2</f>
        <v>0</v>
      </c>
      <c r="I49" s="395"/>
      <c r="J49" s="393"/>
      <c r="K49" s="202"/>
      <c r="L49" s="201">
        <f>IF(X57&gt;Y57,1,0)</f>
        <v>0</v>
      </c>
      <c r="M49" s="438">
        <f>IF(X59&gt;Y59,1,0)</f>
        <v>0</v>
      </c>
      <c r="N49" s="439"/>
      <c r="O49" s="472"/>
      <c r="P49" s="438">
        <f>IF(X61&gt;Y61,1,0)</f>
        <v>0</v>
      </c>
      <c r="Q49" s="439"/>
      <c r="R49" s="440"/>
      <c r="S49" s="392">
        <f>SUM(K49:Q49)</f>
        <v>0</v>
      </c>
      <c r="T49" s="393"/>
      <c r="U49" s="394">
        <f>IF(S49=0,0,IF(2&lt;IF(S49=$S$49,1,0)+IF(S49=$S$50,1,0)+IF(S49=$S$51,1,0)+IF(S49=$S$52,1,0),X57+X59+X61-Y57-Y59-Y61,IF(2=IF(S49=$S$49,1,0)+IF(S49=$S$50,1,0)+IF(S49=$S$51,1,0)+IF(S49=$S$52,1,0),"-","_")))</f>
        <v>0</v>
      </c>
      <c r="V49" s="393"/>
      <c r="W49" s="18">
        <f>IF(OR(U49=0,U49="-",U49="_"),U49,IF(2&lt;IF(U49=$U$49,1,0)+IF(U49=$U$50,1,0)+IF(U49=$U$51,1,0)+IF(U49=$U$52,1,0),M57+Q57+U57+M59+Q59+U59+M61+Q61+U61-O57-S57-W57-O59-S59-W59-O61-S61-W61,IF(2=IF(U49=$U$49,1,0)+IF(U49=$U$50,1,0)+IF(U49=$U$51,1,0)+IF(U49=$U$52,1,0),"-","_")))</f>
        <v>0</v>
      </c>
      <c r="X49" s="389">
        <f>IF(S49=0,0,IF(U49="-",IF(S49=S50,IF(X57&lt;Y57,"Verliezer","Winnaar"),IF(S49=S51,IF(X59&lt;Y59,"Verliezer","Winnaar"),IF(S49=S52,IF(X61&lt;Y61,"Verliezer","Winnaar")))),IF(W49="-",IF(U49=U50,IF(X57&lt;Y57,"Verliezer","Winnaar"),IF(U49=U51,IF(X59&lt;Y59,"Verliezer","Winnaar"),IF(U49=U52,IF(X61&lt;Y61,"Verliezer","Winnaar")))),"_")))</f>
        <v>0</v>
      </c>
      <c r="Y49" s="390"/>
      <c r="Z49" s="391"/>
      <c r="AA49" s="420"/>
      <c r="AB49" s="420"/>
      <c r="AC49" s="421"/>
      <c r="AD49" s="501"/>
      <c r="AE49" s="504"/>
    </row>
    <row r="50" spans="2:31" ht="15" customHeight="1" thickTop="1" x14ac:dyDescent="0.3">
      <c r="B50" s="141">
        <v>2</v>
      </c>
      <c r="C50" s="6">
        <f>$C5</f>
        <v>0</v>
      </c>
      <c r="D50" s="18" t="str">
        <f>IF(C50=0," ",VLOOKUP(C50,[1]Inschr!B$1:K$65536,3,FALSE))</f>
        <v xml:space="preserve"> </v>
      </c>
      <c r="E50" s="394" t="str">
        <f>IF(C50=0," ",VLOOKUP(C50,[1]Inschr!B$1:K$65536,4,FALSE))</f>
        <v xml:space="preserve"> </v>
      </c>
      <c r="F50" s="395"/>
      <c r="G50" s="393"/>
      <c r="H50" s="394">
        <f t="shared" ref="H50:H52" si="9">S50*2</f>
        <v>0</v>
      </c>
      <c r="I50" s="395"/>
      <c r="J50" s="393"/>
      <c r="K50" s="201">
        <f>IF(X57&lt;Y57,1,0)</f>
        <v>0</v>
      </c>
      <c r="L50" s="202"/>
      <c r="M50" s="438">
        <f>IF(X62&gt;Y62,1,0)</f>
        <v>0</v>
      </c>
      <c r="N50" s="439"/>
      <c r="O50" s="472"/>
      <c r="P50" s="438">
        <f>IF(X60&gt;Y60,1,0)</f>
        <v>0</v>
      </c>
      <c r="Q50" s="439"/>
      <c r="R50" s="440"/>
      <c r="S50" s="392">
        <f t="shared" ref="S50:S52" si="10">SUM(K50:Q50)</f>
        <v>0</v>
      </c>
      <c r="T50" s="393"/>
      <c r="U50" s="394">
        <f>IF(S50=0,0,IF(2&lt;IF(S50=$S$49,1,0)+IF(S50=$S$50,1,0)+IF(S50=$S$51,1,0)+IF(S50=$S$52,1,0),Y57+X60+X62-X57-Y60-Y62,IF(2=IF(S50=$S$49,1,0)+IF(S50=$S$50,1,0)+IF(S50=$S$51,1,0)+IF(S50=$S$52,1,0),"-","_")))</f>
        <v>0</v>
      </c>
      <c r="V50" s="393"/>
      <c r="W50" s="18">
        <f>IF(OR(U50=0,U50="-",U50="_"),U50,IF(2&lt;IF(U50=$U$49,1,0)+IF(U50=$U$50,1,0)+IF(U50=$U$51,1,0)+IF(U50=$U$52,1,0),O57+S57+W57+M60+Q60+U60+M62+Q62+U62-M57-Q57-U57-O60-S60-W60-O62-S62-W62,IF(2=IF(U50=$U$49,1,0)+IF(U50=$U$50,1,0)+IF(U50=$U$51,1,0)+IF(U50=$U$52,1,0),"-","_")))</f>
        <v>0</v>
      </c>
      <c r="X50" s="389">
        <f>IF(S50=0,0,IF(U50="-",IF(S50=S49,IF(Y57&lt;X57,"Verliezer","Winnaar"),IF(S50=S51,IF(X62&lt;Y62,"Verliezer","Winnaar"),IF(S50=S52,IF(X60&lt;Y60,"Verliezer","Winnaar")))),IF(W50="-",IF(U50=U49,IF(Y57&lt;X57,"Verliezer","Winnaar"),IF(U50=U51,IF(X62&lt;Y62,"Verliezer","Winnaar"),IF(U50=U52,IF(X60&lt;Y60,"Verliezer","Winnaar")))),"_")))</f>
        <v>0</v>
      </c>
      <c r="Y50" s="390"/>
      <c r="Z50" s="437"/>
      <c r="AD50" s="25"/>
      <c r="AE50" s="25"/>
    </row>
    <row r="51" spans="2:31" ht="14.4" customHeight="1" x14ac:dyDescent="0.3">
      <c r="B51" s="141">
        <v>3</v>
      </c>
      <c r="C51" s="6">
        <f>$C6</f>
        <v>0</v>
      </c>
      <c r="D51" s="18" t="str">
        <f>IF(C51=0," ",VLOOKUP(C51,[1]Inschr!B$1:K$65536,3,FALSE))</f>
        <v xml:space="preserve"> </v>
      </c>
      <c r="E51" s="394" t="str">
        <f>IF(C51=0," ",VLOOKUP(C51,[1]Inschr!B$1:K$65536,4,FALSE))</f>
        <v xml:space="preserve"> </v>
      </c>
      <c r="F51" s="395"/>
      <c r="G51" s="393"/>
      <c r="H51" s="394">
        <f t="shared" si="9"/>
        <v>0</v>
      </c>
      <c r="I51" s="395"/>
      <c r="J51" s="393"/>
      <c r="K51" s="201">
        <f>IF(X59&lt;Y59,1,0)</f>
        <v>0</v>
      </c>
      <c r="L51" s="201">
        <f>IF(X62&lt;Y62,1,0)</f>
        <v>0</v>
      </c>
      <c r="M51" s="434"/>
      <c r="N51" s="435"/>
      <c r="O51" s="436"/>
      <c r="P51" s="438">
        <f>IF(X58&gt;Y58,1,0)</f>
        <v>0</v>
      </c>
      <c r="Q51" s="439"/>
      <c r="R51" s="440"/>
      <c r="S51" s="392">
        <f t="shared" si="10"/>
        <v>0</v>
      </c>
      <c r="T51" s="393"/>
      <c r="U51" s="394">
        <f>IF(S51=0,0,IF(2&lt;IF(S51=$S$49,1,0)+IF(S51=$S$50,1,0)+IF(S51=$S$51,1,0)+IF(S51=$S$52,1,0),X58+Y59+Y62-Y58-X59-X62,IF(2=IF(S51=$S$49,1,0)+IF(S51=$S$50,1,0)+IF(S51=$S$51,1,0)+IF(S51=$S$52,1,0),"-","_")))</f>
        <v>0</v>
      </c>
      <c r="V51" s="393"/>
      <c r="W51" s="18">
        <f>IF(OR(U51=0,U51="-",U51="_"),U51,IF(2&lt;IF(U51=$U$49,1,0)+IF(U51=$U$50,1,0)+IF(U51=$U$51,1,0)+IF(U51=$U$52,1,0),M58+Q58+U58+O59+S59+W59+O62+S62+W62-O58-S58-W58-M59-Q59-U59-M62-Q62-U62,IF(2=IF(U51=$U$49,1,0)+IF(U51=$U$50,1,0)+IF(U51=$U$51,1,0)+IF(U51=$U$52,1,0),"-","_")))</f>
        <v>0</v>
      </c>
      <c r="X51" s="389">
        <f>IF(S51=0,0,IF(U51="-",IF(S51=S49,IF(Y59&lt;X59,"Verliezer","Winnaar"),IF(S51=S50,IF(Y62&lt;X62,"Verliezer","Winnaar"),IF(S51=S52,IF(X58&lt;Y58,"Verliezer","Winnaar")))),IF(W51="-",IF(U51=U49,IF(Y59&lt;X59,"Verliezer","Winnaar"),IF(U51=U50,IF(Y62&lt;X62,"Verliezer","Winnaar"),IF(U51=U52,IF(X58&lt;Y58,"Verliezer","Winnaar")))),"_")))</f>
        <v>0</v>
      </c>
      <c r="Y51" s="390"/>
      <c r="Z51" s="437"/>
      <c r="AD51" s="25"/>
      <c r="AE51" s="25"/>
    </row>
    <row r="52" spans="2:31" ht="14.4" customHeight="1" thickBot="1" x14ac:dyDescent="0.35">
      <c r="B52" s="141">
        <v>4</v>
      </c>
      <c r="C52" s="6">
        <f>$C7</f>
        <v>0</v>
      </c>
      <c r="D52" s="18" t="str">
        <f>IF(C52=0," ",VLOOKUP(C52,[1]Inschr!B$1:K$65536,3,FALSE))</f>
        <v xml:space="preserve"> </v>
      </c>
      <c r="E52" s="394" t="str">
        <f>IF(C52=0," ",VLOOKUP(C52,[1]Inschr!B$1:K$65536,4,FALSE))</f>
        <v xml:space="preserve"> </v>
      </c>
      <c r="F52" s="395"/>
      <c r="G52" s="393"/>
      <c r="H52" s="394">
        <f t="shared" si="9"/>
        <v>0</v>
      </c>
      <c r="I52" s="395"/>
      <c r="J52" s="393"/>
      <c r="K52" s="201">
        <f>IF(X61&lt;Y61,1,0)</f>
        <v>0</v>
      </c>
      <c r="L52" s="201">
        <f>IF(X60&lt;Y60,1,0)</f>
        <v>0</v>
      </c>
      <c r="M52" s="438">
        <f>IF(X58&lt;Y58,1,0)</f>
        <v>0</v>
      </c>
      <c r="N52" s="439"/>
      <c r="O52" s="472"/>
      <c r="P52" s="434"/>
      <c r="Q52" s="436"/>
      <c r="R52" s="200"/>
      <c r="S52" s="429">
        <f t="shared" si="10"/>
        <v>0</v>
      </c>
      <c r="T52" s="473"/>
      <c r="U52" s="474">
        <f>IF(S52=0,0,IF(2&lt;IF(S52=$S$49,1,0)+IF(S52=$S$50,1,0)+IF(S52=$S$51,1,0)+IF(S52=$S$52,1,0),Y58+Y60+Y61-X58-X60-X61,IF(2=IF(S52=$S$49,1,0)+IF(S52=$S$50,1,0)+IF(S52=$S$51,1,0)+IF(S52=$S$52,1,0),"-","_")))</f>
        <v>0</v>
      </c>
      <c r="V52" s="473"/>
      <c r="W52" s="23">
        <f>IF(OR(U52=0,U52="-",U52="_"),U52,IF(2&lt;IF(U52=$U$49,1,0)+IF(U52=$U$50,1,0)+IF(U52=$U$51,1,0)+IF(U52=$U$52,1,0),O58+S58+W58+O60+S60+W60+O61+S61+W61-M58-Q58-U58-M60-Q60-U60-M61-Q61-U61,IF(2=IF(U52=$U$49,1,0)+IF(U52=$U$50,1,0)+IF(U52=$U$51,1,0)+IF(U52=$U$52,1,0),"-","_")))</f>
        <v>0</v>
      </c>
      <c r="X52" s="475">
        <f>IF(S52=0,0,IF(U52="-",IF(S52=S49,IF(Y61&lt;X61,"Verliezer","Winnaar"),IF(S52=S50,IF(Y60&lt;X60,"Verliezer","Winnaar"),IF(S52=S51,IF(Y58&lt;X58,"Verliezer","Winnaar")))),IF(W52="-",IF(U52=U49,IF(Y61&lt;X61,"Verliezer","Winnaar"),IF(U52=U50,IF(Y60&lt;X60,"Verliezer","Winnaar"),IF(U52=U51,IF(Y58&lt;X58,"Verliezer","Winnaar")))),"_")))</f>
        <v>0</v>
      </c>
      <c r="Y52" s="476"/>
      <c r="Z52" s="477"/>
      <c r="AD52" s="25"/>
      <c r="AE52" s="25"/>
    </row>
    <row r="53" spans="2:31" x14ac:dyDescent="0.3">
      <c r="AC53" s="25"/>
    </row>
    <row r="54" spans="2:31" x14ac:dyDescent="0.3">
      <c r="AC54" s="25"/>
    </row>
    <row r="55" spans="2:31" ht="13.8" thickBot="1" x14ac:dyDescent="0.35">
      <c r="K55" s="2" t="s">
        <v>14</v>
      </c>
      <c r="L55" s="20"/>
      <c r="M55" s="20"/>
      <c r="N55" s="20"/>
      <c r="AB55" s="25"/>
      <c r="AC55" s="25"/>
    </row>
    <row r="56" spans="2:31" ht="21.75" customHeight="1" x14ac:dyDescent="0.3">
      <c r="D56" s="3" t="s">
        <v>57</v>
      </c>
      <c r="K56" s="27" t="s">
        <v>15</v>
      </c>
      <c r="L56" s="31" t="s">
        <v>16</v>
      </c>
      <c r="M56" s="478" t="s">
        <v>19</v>
      </c>
      <c r="N56" s="479"/>
      <c r="O56" s="479"/>
      <c r="P56" s="480"/>
      <c r="Q56" s="481" t="s">
        <v>20</v>
      </c>
      <c r="R56" s="482"/>
      <c r="S56" s="482"/>
      <c r="T56" s="483"/>
      <c r="U56" s="481" t="s">
        <v>21</v>
      </c>
      <c r="V56" s="482"/>
      <c r="W56" s="483"/>
      <c r="X56" s="481" t="s">
        <v>22</v>
      </c>
      <c r="Y56" s="482"/>
      <c r="Z56" s="483"/>
      <c r="AB56" s="25"/>
      <c r="AC56" s="25"/>
    </row>
    <row r="57" spans="2:31" ht="21.75" customHeight="1" x14ac:dyDescent="0.25">
      <c r="C57" s="141"/>
      <c r="D57" s="6" t="str">
        <f>IF(C57=0," ",VLOOKUP(C57,[1]Inschr!B$1:K$65536,3,FALSE))</f>
        <v xml:space="preserve"> </v>
      </c>
      <c r="E57" s="394" t="str">
        <f>IF(C57=0," ",VLOOKUP(C57,[1]Inschr!B$1:K$65536,4,FALSE))</f>
        <v xml:space="preserve"> </v>
      </c>
      <c r="F57" s="395"/>
      <c r="G57" s="393"/>
      <c r="K57" s="27" t="s">
        <v>26</v>
      </c>
      <c r="L57" s="31" t="s">
        <v>26</v>
      </c>
      <c r="M57" s="445"/>
      <c r="N57" s="446"/>
      <c r="O57" s="447"/>
      <c r="P57" s="448"/>
      <c r="Q57" s="449"/>
      <c r="R57" s="450"/>
      <c r="S57" s="450"/>
      <c r="T57" s="451"/>
      <c r="U57" s="449"/>
      <c r="V57" s="450"/>
      <c r="W57" s="203"/>
      <c r="X57" s="32">
        <f>IF(M57&gt;O57,1,0)+IF(Q57&gt;S57,1,0)+IF(U57&gt;W57,1,0)</f>
        <v>0</v>
      </c>
      <c r="Y57" s="452">
        <f>IF(M57&lt;O57,1,0)+IF(Q57&lt;S57,1,0)+IF(U57&lt;W57,1,0)</f>
        <v>0</v>
      </c>
      <c r="Z57" s="453"/>
      <c r="AB57" s="25"/>
      <c r="AC57" s="25"/>
    </row>
    <row r="58" spans="2:31" ht="21.75" customHeight="1" x14ac:dyDescent="0.25">
      <c r="K58" s="41"/>
      <c r="L58" s="31" t="s">
        <v>28</v>
      </c>
      <c r="M58" s="445"/>
      <c r="N58" s="446"/>
      <c r="O58" s="447"/>
      <c r="P58" s="448"/>
      <c r="Q58" s="449"/>
      <c r="R58" s="450"/>
      <c r="S58" s="450"/>
      <c r="T58" s="451"/>
      <c r="U58" s="449"/>
      <c r="V58" s="450"/>
      <c r="W58" s="203"/>
      <c r="X58" s="32">
        <f t="shared" ref="X58:X62" si="11">IF(M58&gt;O58,1,0)+IF(Q58&gt;S58,1,0)+IF(U58&gt;W58,1,0)</f>
        <v>0</v>
      </c>
      <c r="Y58" s="452">
        <f t="shared" ref="Y58:Y62" si="12">IF(M58&lt;O58,1,0)+IF(Q58&lt;S58,1,0)+IF(U58&lt;W58,1,0)</f>
        <v>0</v>
      </c>
      <c r="Z58" s="453"/>
      <c r="AB58" s="25"/>
      <c r="AC58" s="25"/>
    </row>
    <row r="59" spans="2:31" ht="21.75" customHeight="1" x14ac:dyDescent="0.25">
      <c r="K59" s="27" t="s">
        <v>31</v>
      </c>
      <c r="L59" s="31" t="s">
        <v>31</v>
      </c>
      <c r="M59" s="445"/>
      <c r="N59" s="446"/>
      <c r="O59" s="447"/>
      <c r="P59" s="448"/>
      <c r="Q59" s="449"/>
      <c r="R59" s="450"/>
      <c r="S59" s="450"/>
      <c r="T59" s="451"/>
      <c r="U59" s="449"/>
      <c r="V59" s="450"/>
      <c r="W59" s="203"/>
      <c r="X59" s="32">
        <f t="shared" si="11"/>
        <v>0</v>
      </c>
      <c r="Y59" s="452">
        <f t="shared" si="12"/>
        <v>0</v>
      </c>
      <c r="Z59" s="453"/>
      <c r="AB59" s="25"/>
      <c r="AC59" s="25"/>
    </row>
    <row r="60" spans="2:31" ht="21.75" customHeight="1" x14ac:dyDescent="0.25">
      <c r="K60" s="41"/>
      <c r="L60" s="31" t="s">
        <v>32</v>
      </c>
      <c r="M60" s="445"/>
      <c r="N60" s="446"/>
      <c r="O60" s="447"/>
      <c r="P60" s="448"/>
      <c r="Q60" s="449"/>
      <c r="R60" s="450"/>
      <c r="S60" s="450"/>
      <c r="T60" s="451"/>
      <c r="U60" s="449"/>
      <c r="V60" s="450"/>
      <c r="W60" s="203"/>
      <c r="X60" s="32">
        <f t="shared" si="11"/>
        <v>0</v>
      </c>
      <c r="Y60" s="452">
        <f t="shared" si="12"/>
        <v>0</v>
      </c>
      <c r="Z60" s="453"/>
      <c r="AB60" s="25"/>
      <c r="AC60" s="25"/>
    </row>
    <row r="61" spans="2:31" ht="21.75" customHeight="1" x14ac:dyDescent="0.25">
      <c r="B61" s="39"/>
      <c r="L61" s="31" t="s">
        <v>35</v>
      </c>
      <c r="M61" s="445"/>
      <c r="N61" s="446"/>
      <c r="O61" s="447"/>
      <c r="P61" s="448"/>
      <c r="Q61" s="449"/>
      <c r="R61" s="450"/>
      <c r="S61" s="450"/>
      <c r="T61" s="451"/>
      <c r="U61" s="449"/>
      <c r="V61" s="450"/>
      <c r="W61" s="203"/>
      <c r="X61" s="32">
        <f t="shared" si="11"/>
        <v>0</v>
      </c>
      <c r="Y61" s="452">
        <f t="shared" si="12"/>
        <v>0</v>
      </c>
      <c r="Z61" s="453"/>
      <c r="AB61" s="25"/>
      <c r="AC61" s="25"/>
    </row>
    <row r="62" spans="2:31" ht="21.75" customHeight="1" thickBot="1" x14ac:dyDescent="0.3">
      <c r="K62" s="27" t="s">
        <v>37</v>
      </c>
      <c r="L62" s="31" t="s">
        <v>37</v>
      </c>
      <c r="M62" s="454"/>
      <c r="N62" s="455"/>
      <c r="O62" s="425"/>
      <c r="P62" s="426"/>
      <c r="Q62" s="427"/>
      <c r="R62" s="428"/>
      <c r="S62" s="428"/>
      <c r="T62" s="487"/>
      <c r="U62" s="427"/>
      <c r="V62" s="428"/>
      <c r="W62" s="204"/>
      <c r="X62" s="42">
        <f t="shared" si="11"/>
        <v>0</v>
      </c>
      <c r="Y62" s="488">
        <f t="shared" si="12"/>
        <v>0</v>
      </c>
      <c r="Z62" s="489"/>
      <c r="AB62" s="25"/>
      <c r="AC62" s="25"/>
    </row>
    <row r="63" spans="2:31" ht="21.75" customHeight="1" x14ac:dyDescent="0.3">
      <c r="K63" s="41"/>
      <c r="Q63" s="195"/>
      <c r="AC63" s="25"/>
    </row>
    <row r="64" spans="2:31" x14ac:dyDescent="0.3">
      <c r="C64" s="41"/>
      <c r="AC64" s="25"/>
    </row>
    <row r="65" spans="1:31" x14ac:dyDescent="0.3">
      <c r="C65" s="41"/>
      <c r="AC65" s="25"/>
    </row>
    <row r="66" spans="1:31" s="3" customFormat="1" ht="21.6" thickBot="1" x14ac:dyDescent="0.35">
      <c r="A66" s="1" t="s">
        <v>0</v>
      </c>
      <c r="B66" s="2" t="s">
        <v>1</v>
      </c>
      <c r="C66" s="136"/>
      <c r="D66" s="151"/>
      <c r="E66" s="151"/>
      <c r="F66" s="151"/>
      <c r="G66" s="151" t="str">
        <f>IF($G$1=0," ",$G$1)</f>
        <v xml:space="preserve"> </v>
      </c>
      <c r="H66" s="151"/>
      <c r="I66" s="151"/>
      <c r="J66" s="136"/>
      <c r="K66" s="136"/>
      <c r="L66" s="3" t="s">
        <v>2</v>
      </c>
    </row>
    <row r="67" spans="1:31" ht="13.5" customHeight="1" thickTop="1" x14ac:dyDescent="0.25">
      <c r="A67" s="131"/>
      <c r="B67" s="878" t="s">
        <v>81</v>
      </c>
      <c r="C67" s="2"/>
      <c r="U67" s="26"/>
      <c r="V67" s="26"/>
      <c r="AA67" s="414" t="str">
        <f>IF($X$2=0," ",$X$2)</f>
        <v xml:space="preserve"> </v>
      </c>
      <c r="AB67" s="415"/>
      <c r="AC67" s="416"/>
      <c r="AD67" s="494" t="s">
        <v>3</v>
      </c>
      <c r="AE67" s="497">
        <v>2</v>
      </c>
    </row>
    <row r="68" spans="1:31" ht="12.75" customHeight="1" x14ac:dyDescent="0.25">
      <c r="A68" s="131"/>
      <c r="B68" s="878" t="s">
        <v>82</v>
      </c>
      <c r="C68" s="2"/>
      <c r="AA68" s="417"/>
      <c r="AB68" s="418"/>
      <c r="AC68" s="419"/>
      <c r="AD68" s="495"/>
      <c r="AE68" s="498"/>
    </row>
    <row r="69" spans="1:31" ht="12.75" customHeight="1" x14ac:dyDescent="0.25">
      <c r="B69" s="878" t="s">
        <v>83</v>
      </c>
      <c r="C69" s="2"/>
      <c r="AA69" s="417"/>
      <c r="AB69" s="418"/>
      <c r="AC69" s="419"/>
      <c r="AD69" s="496"/>
      <c r="AE69" s="499"/>
    </row>
    <row r="70" spans="1:31" ht="13.5" customHeight="1" thickBot="1" x14ac:dyDescent="0.35">
      <c r="AA70" s="417"/>
      <c r="AB70" s="418"/>
      <c r="AC70" s="419"/>
      <c r="AD70" s="500" t="s">
        <v>4</v>
      </c>
      <c r="AE70" s="502" t="str">
        <f>IF($L$10=0,"",$L$10)</f>
        <v/>
      </c>
    </row>
    <row r="71" spans="1:31" ht="12.75" customHeight="1" x14ac:dyDescent="0.3">
      <c r="B71" s="141" t="s">
        <v>5</v>
      </c>
      <c r="C71" s="6" t="s">
        <v>6</v>
      </c>
      <c r="D71" s="18" t="s">
        <v>7</v>
      </c>
      <c r="E71" s="394" t="s">
        <v>8</v>
      </c>
      <c r="F71" s="395"/>
      <c r="G71" s="393"/>
      <c r="H71" s="394" t="s">
        <v>9</v>
      </c>
      <c r="I71" s="395"/>
      <c r="J71" s="393"/>
      <c r="K71" s="18">
        <v>1</v>
      </c>
      <c r="L71" s="18">
        <v>2</v>
      </c>
      <c r="M71" s="394">
        <v>3</v>
      </c>
      <c r="N71" s="395"/>
      <c r="O71" s="393"/>
      <c r="P71" s="394">
        <v>4</v>
      </c>
      <c r="Q71" s="395"/>
      <c r="R71" s="396"/>
      <c r="S71" s="399" t="s">
        <v>10</v>
      </c>
      <c r="T71" s="423"/>
      <c r="U71" s="422" t="s">
        <v>11</v>
      </c>
      <c r="V71" s="423"/>
      <c r="W71" s="155" t="s">
        <v>12</v>
      </c>
      <c r="X71" s="422" t="s">
        <v>13</v>
      </c>
      <c r="Y71" s="400"/>
      <c r="Z71" s="424"/>
      <c r="AA71" s="418"/>
      <c r="AB71" s="418"/>
      <c r="AC71" s="419"/>
      <c r="AD71" s="495"/>
      <c r="AE71" s="503"/>
    </row>
    <row r="72" spans="1:31" ht="13.5" customHeight="1" thickBot="1" x14ac:dyDescent="0.35">
      <c r="B72" s="141">
        <v>1</v>
      </c>
      <c r="C72" s="6">
        <f>$C8</f>
        <v>0</v>
      </c>
      <c r="D72" s="18" t="str">
        <f>IF(C72=0," ",VLOOKUP(C72,[1]Inschr!B$1:K$65536,3,FALSE))</f>
        <v xml:space="preserve"> </v>
      </c>
      <c r="E72" s="394" t="str">
        <f>IF(C72=0," ",VLOOKUP(C72,[1]Inschr!B$1:K$65536,4,FALSE))</f>
        <v xml:space="preserve"> </v>
      </c>
      <c r="F72" s="395"/>
      <c r="G72" s="393"/>
      <c r="H72" s="394">
        <f>S72*2</f>
        <v>0</v>
      </c>
      <c r="I72" s="395"/>
      <c r="J72" s="393"/>
      <c r="K72" s="202"/>
      <c r="L72" s="201">
        <f>IF(X80&gt;Y80,1,0)</f>
        <v>0</v>
      </c>
      <c r="M72" s="438">
        <f>IF(X82&gt;Y82,1,0)</f>
        <v>0</v>
      </c>
      <c r="N72" s="439"/>
      <c r="O72" s="472"/>
      <c r="P72" s="438">
        <f>IF(X84&gt;Y84,1,0)</f>
        <v>0</v>
      </c>
      <c r="Q72" s="439"/>
      <c r="R72" s="440"/>
      <c r="S72" s="392">
        <f>SUM(K72:Q72)</f>
        <v>0</v>
      </c>
      <c r="T72" s="393"/>
      <c r="U72" s="394">
        <f>IF(S72=0,0,IF(2&lt;IF(S72=$S$72,1,0)+IF(S72=$S$73,1,0)+IF(S72=$S$74,1,0)+IF(S72=$S$75,1,0),X80+X82+X84-Y80-Y82-Y84,IF(2=IF(S72=$S$72,1,0)+IF(S72=$S$73,1,0)+IF(S72=$S$74,1,0)+IF(S72=$S$75,1,0),"-","_")))</f>
        <v>0</v>
      </c>
      <c r="V72" s="393"/>
      <c r="W72" s="18">
        <f>IF(OR(U72=0,U72="-",U72="_"),U72,IF(2&lt;IF(U72=$U$72,1,0)+IF(U72=$U$73,1,0)+IF(U72=$U$74,1,0)+IF(U72=$U$75,1,0),M80+Q80+U80+M82+Q82+U82+M84+Q84+U84-O80-S80-W80-O82-S82-W82-O84-S84-W84,IF(2=IF(U72=$U$72,1,0)+IF(U72=$U$73,1,0)+IF(U72=$U$74,1,0)+IF(U72=$U$75,1,0),"-","_")))</f>
        <v>0</v>
      </c>
      <c r="X72" s="389">
        <f>IF(S72=0,0,IF(U72="-",IF(S72=S73,IF(X80&lt;Y80,"Verliezer","Winnaar"),IF(S72=S74,IF(X82&lt;Y82,"Verliezer","Winnaar"),IF(S72=S75,IF(X84&lt;Y84,"Verliezer","Winnaar")))),IF(W72="-",IF(U72=U73,IF(X80&lt;Y80,"Verliezer","Winnaar"),IF(U72=U74,IF(X82&lt;Y82,"Verliezer","Winnaar"),IF(U72=U75,IF(X84&lt;Y84,"Verliezer","Winnaar")))),"_")))</f>
        <v>0</v>
      </c>
      <c r="Y72" s="390"/>
      <c r="Z72" s="391"/>
      <c r="AA72" s="420"/>
      <c r="AB72" s="420"/>
      <c r="AC72" s="421"/>
      <c r="AD72" s="501"/>
      <c r="AE72" s="504"/>
    </row>
    <row r="73" spans="1:31" ht="13.8" thickTop="1" x14ac:dyDescent="0.3">
      <c r="B73" s="141">
        <v>2</v>
      </c>
      <c r="C73" s="6">
        <f t="shared" ref="C73:C75" si="13">$C9</f>
        <v>0</v>
      </c>
      <c r="D73" s="18" t="str">
        <f>IF(C73=0," ",VLOOKUP(C73,[1]Inschr!B$1:K$65536,3,FALSE))</f>
        <v xml:space="preserve"> </v>
      </c>
      <c r="E73" s="394" t="str">
        <f>IF(C73=0," ",VLOOKUP(C73,[1]Inschr!B$1:K$65536,4,FALSE))</f>
        <v xml:space="preserve"> </v>
      </c>
      <c r="F73" s="395"/>
      <c r="G73" s="393"/>
      <c r="H73" s="394">
        <f t="shared" ref="H73:H75" si="14">S73*2</f>
        <v>0</v>
      </c>
      <c r="I73" s="395"/>
      <c r="J73" s="393"/>
      <c r="K73" s="201">
        <f>IF(X80&lt;Y80,1,0)</f>
        <v>0</v>
      </c>
      <c r="L73" s="202"/>
      <c r="M73" s="438">
        <f>IF(X85&gt;Y85,1,0)</f>
        <v>0</v>
      </c>
      <c r="N73" s="439"/>
      <c r="O73" s="472"/>
      <c r="P73" s="438">
        <f>IF(X83&gt;Y83,1,0)</f>
        <v>0</v>
      </c>
      <c r="Q73" s="439"/>
      <c r="R73" s="440"/>
      <c r="S73" s="392">
        <f t="shared" ref="S73:S75" si="15">SUM(K73:Q73)</f>
        <v>0</v>
      </c>
      <c r="T73" s="393"/>
      <c r="U73" s="394">
        <f>IF(S73=0,0,IF(2&lt;IF(S73=$S$72,1,0)+IF(S73=$S$73,1,0)+IF(S73=$S$74,1,0)+IF(S73=$S$75,1,0),Y80+X83+X85-X80-Y83-Y85,IF(2=IF(S73=$S$72,1,0)+IF(S73=$S$73,1,0)+IF(S73=$S$74,1,0)+IF(S73=$S$75,1,0),"-","_")))</f>
        <v>0</v>
      </c>
      <c r="V73" s="393"/>
      <c r="W73" s="18">
        <f>IF(OR(U73=0,U73="-",U73="_"),U73,IF(2&lt;IF(U73=$U$72,1,0)+IF(U73=$U$73,1,0)+IF(U73=$U$74,1,0)+IF(U73=$U$75,1,0),O80+S80+W80+M83+Q83+U83+M85+Q85+U85-M80-Q80-U80-O83-S83-W83-O85-S85-W85,IF(2=IF(U73=$U$72,1,0)+IF(U73=$U$73,1,0)+IF(U73=$U$74,1,0)+IF(U73=$U$75,1,0),"-","_")))</f>
        <v>0</v>
      </c>
      <c r="X73" s="389">
        <f>IF(S73=0,0,IF(U73="-",IF(S73=S72,IF(Y80&lt;X80,"Verliezer","Winnaar"),IF(S73=S74,IF(X85&lt;Y85,"Verliezer","Winnaar"),IF(S73=S75,IF(X83&lt;Y83,"Verliezer","Winnaar")))),IF(W73="-",IF(U73=U72,IF(Y80&lt;X80,"Verliezer","Winnaar"),IF(U73=U74,IF(X85&lt;Y85,"Verliezer","Winnaar"),IF(U73=U75,IF(X83&lt;Y83,"Verliezer","Winnaar")))),"_")))</f>
        <v>0</v>
      </c>
      <c r="Y73" s="390"/>
      <c r="Z73" s="437"/>
      <c r="AD73" s="25"/>
      <c r="AE73" s="25"/>
    </row>
    <row r="74" spans="1:31" x14ac:dyDescent="0.3">
      <c r="B74" s="141">
        <v>3</v>
      </c>
      <c r="C74" s="6">
        <f t="shared" si="13"/>
        <v>0</v>
      </c>
      <c r="D74" s="18" t="str">
        <f>IF(C74=0," ",VLOOKUP(C74,[1]Inschr!B$1:K$65536,3,FALSE))</f>
        <v xml:space="preserve"> </v>
      </c>
      <c r="E74" s="394" t="str">
        <f>IF(C74=0," ",VLOOKUP(C74,[1]Inschr!B$1:K$65536,4,FALSE))</f>
        <v xml:space="preserve"> </v>
      </c>
      <c r="F74" s="395"/>
      <c r="G74" s="393"/>
      <c r="H74" s="394">
        <f t="shared" si="14"/>
        <v>0</v>
      </c>
      <c r="I74" s="395"/>
      <c r="J74" s="393"/>
      <c r="K74" s="201">
        <f>IF(X82&lt;Y82,1,0)</f>
        <v>0</v>
      </c>
      <c r="L74" s="201">
        <f>IF(X85&lt;Y85,1,0)</f>
        <v>0</v>
      </c>
      <c r="M74" s="434"/>
      <c r="N74" s="435"/>
      <c r="O74" s="436"/>
      <c r="P74" s="438">
        <f>IF(X81&gt;Y81,1,0)</f>
        <v>0</v>
      </c>
      <c r="Q74" s="439"/>
      <c r="R74" s="440"/>
      <c r="S74" s="392">
        <f t="shared" si="15"/>
        <v>0</v>
      </c>
      <c r="T74" s="393"/>
      <c r="U74" s="394">
        <f>IF(S74=0,0,IF(2&lt;IF(S74=$S$72,1,0)+IF(S74=$S$73,1,0)+IF(S74=$S$74,1,0)+IF(S74=$S$75,1,0),X81+Y82+Y85-Y81-X82-X85,IF(2=IF(S74=$S$72,1,0)+IF(S74=$S$73,1,0)+IF(S74=$S$74,1,0)+IF(S74=$S$75,1,0),"-","_")))</f>
        <v>0</v>
      </c>
      <c r="V74" s="393"/>
      <c r="W74" s="18">
        <f>IF(OR(U74=0,U74="-",U74="_"),U74,IF(2&lt;IF(U74=$U$72,1,0)+IF(U74=$U$73,1,0)+IF(U74=$U$74,1,0)+IF(U74=$U$75,1,0),M81+Q81+U81+O82+S82+W82+O85+S85+W85-O81-S81-W81-M82-Q82-U82-M85-Q85-U85,IF(2=IF(U74=$U$72,1,0)+IF(U74=$U$73,1,0)+IF(U74=$U$74,1,0)+IF(U74=$U$75,1,0),"-","_")))</f>
        <v>0</v>
      </c>
      <c r="X74" s="389">
        <f>IF(S74=0,0,IF(U74="-",IF(S74=S72,IF(Y82&lt;X82,"Verliezer","Winnaar"),IF(S74=S73,IF(Y85&lt;X85,"Verliezer","Winnaar"),IF(S74=S75,IF(X81&lt;Y81,"Verliezer","Winnaar")))),IF(W74="-",IF(U74=U72,IF(Y82&lt;X82,"Verliezer","Winnaar"),IF(U74=U73,IF(Y85&lt;X85,"Verliezer","Winnaar"),IF(U74=U75,IF(X81&lt;Y81,"Verliezer","Winnaar")))),"_")))</f>
        <v>0</v>
      </c>
      <c r="Y74" s="390"/>
      <c r="Z74" s="437"/>
      <c r="AD74" s="25"/>
      <c r="AE74" s="25"/>
    </row>
    <row r="75" spans="1:31" ht="13.8" thickBot="1" x14ac:dyDescent="0.35">
      <c r="B75" s="141">
        <v>4</v>
      </c>
      <c r="C75" s="6">
        <f t="shared" si="13"/>
        <v>0</v>
      </c>
      <c r="D75" s="18" t="str">
        <f>IF(C75=0," ",VLOOKUP(C75,[1]Inschr!B$1:K$65536,3,FALSE))</f>
        <v xml:space="preserve"> </v>
      </c>
      <c r="E75" s="394" t="str">
        <f>IF(C75=0," ",VLOOKUP(C75,[1]Inschr!B$1:K$65536,4,FALSE))</f>
        <v xml:space="preserve"> </v>
      </c>
      <c r="F75" s="395"/>
      <c r="G75" s="393"/>
      <c r="H75" s="394">
        <f t="shared" si="14"/>
        <v>0</v>
      </c>
      <c r="I75" s="395"/>
      <c r="J75" s="393"/>
      <c r="K75" s="201">
        <f>IF(X84&lt;Y84,1,0)</f>
        <v>0</v>
      </c>
      <c r="L75" s="201">
        <f>IF(X83&lt;Y83,1,0)</f>
        <v>0</v>
      </c>
      <c r="M75" s="438">
        <f>IF(X81&lt;Y81,1,0)</f>
        <v>0</v>
      </c>
      <c r="N75" s="439"/>
      <c r="O75" s="472"/>
      <c r="P75" s="484"/>
      <c r="Q75" s="485"/>
      <c r="R75" s="486"/>
      <c r="S75" s="429">
        <f t="shared" si="15"/>
        <v>0</v>
      </c>
      <c r="T75" s="473"/>
      <c r="U75" s="474">
        <f>IF(S75=0,0,IF(2&lt;IF(S75=$S$72,1,0)+IF(S75=$S$73,1,0)+IF(S75=$S$74,1,0)+IF(S75=$S$75,1,0),Y81+Y83+Y84-X81-X83-X84,IF(2=IF(S75=$S$72,1,0)+IF(S75=$S$73,1,0)+IF(S75=$S$74,1,0)+IF(S75=$S$75,1,0),"-","_")))</f>
        <v>0</v>
      </c>
      <c r="V75" s="473"/>
      <c r="W75" s="23">
        <f>IF(OR(U75=0,U75="-",U75="_"),U75,IF(2&lt;IF(U75=$U$72,1,0)+IF(U75=$U$73,1,0)+IF(U75=$U$74,1,0)+IF(U75=$U$75,1,0),O81+S81+W81+O83+S83+W83+O84+S84+W84-M81-Q81-U81-M83-Q83-U83-M84-Q84-U84,IF(2=IF(U75=$U$72,1,0)+IF(U75=$U$73,1,0)+IF(U75=$U$74,1,0)+IF(U75=$U$75,1,0),"-","_")))</f>
        <v>0</v>
      </c>
      <c r="X75" s="475">
        <f>IF(S75=0,0,IF(U75="-",IF(S75=S72,IF(Y84&lt;X84,"Verliezer","Winnaar"),IF(S75=S73,IF(Y83&lt;X83,"Verliezer","Winnaar"),IF(S75=S74,IF(Y81&lt;X81,"Verliezer","Winnaar")))),IF(W75="-",IF(U75=U72,IF(Y84&lt;X84,"Verliezer","Winnaar"),IF(U75=U73,IF(Y83&lt;X83,"Verliezer","Winnaar"),IF(U75=U74,IF(Y81&lt;X81,"Verliezer","Winnaar")))),"_")))</f>
        <v>0</v>
      </c>
      <c r="Y75" s="476"/>
      <c r="Z75" s="477"/>
      <c r="AD75" s="25"/>
      <c r="AE75" s="25"/>
    </row>
    <row r="76" spans="1:31" x14ac:dyDescent="0.3">
      <c r="AC76" s="25"/>
    </row>
    <row r="77" spans="1:31" x14ac:dyDescent="0.3">
      <c r="AC77" s="25"/>
    </row>
    <row r="78" spans="1:31" ht="13.8" thickBot="1" x14ac:dyDescent="0.35">
      <c r="K78" s="2" t="s">
        <v>14</v>
      </c>
      <c r="L78" s="20"/>
      <c r="M78" s="20"/>
      <c r="N78" s="20"/>
      <c r="AB78" s="25"/>
      <c r="AC78" s="25"/>
    </row>
    <row r="79" spans="1:31" ht="21.75" customHeight="1" x14ac:dyDescent="0.3">
      <c r="D79" s="3" t="s">
        <v>58</v>
      </c>
      <c r="K79" s="27" t="s">
        <v>15</v>
      </c>
      <c r="L79" s="31" t="s">
        <v>16</v>
      </c>
      <c r="M79" s="478" t="s">
        <v>19</v>
      </c>
      <c r="N79" s="479"/>
      <c r="O79" s="479"/>
      <c r="P79" s="480"/>
      <c r="Q79" s="481" t="s">
        <v>20</v>
      </c>
      <c r="R79" s="482"/>
      <c r="S79" s="482"/>
      <c r="T79" s="483"/>
      <c r="U79" s="481" t="s">
        <v>21</v>
      </c>
      <c r="V79" s="482"/>
      <c r="W79" s="483"/>
      <c r="X79" s="481" t="s">
        <v>22</v>
      </c>
      <c r="Y79" s="482"/>
      <c r="Z79" s="483"/>
      <c r="AB79" s="25"/>
      <c r="AC79" s="25"/>
    </row>
    <row r="80" spans="1:31" ht="21.75" customHeight="1" x14ac:dyDescent="0.25">
      <c r="C80" s="141"/>
      <c r="D80" s="6" t="str">
        <f>IF(C80=0," ",VLOOKUP(C80,[1]Inschr!B$1:K$65536,3,FALSE))</f>
        <v xml:space="preserve"> </v>
      </c>
      <c r="E80" s="394" t="str">
        <f>IF(C80=0," ",VLOOKUP(C80,[1]Inschr!B$1:K$65536,4,FALSE))</f>
        <v xml:space="preserve"> </v>
      </c>
      <c r="F80" s="395"/>
      <c r="G80" s="393"/>
      <c r="K80" s="27" t="s">
        <v>26</v>
      </c>
      <c r="L80" s="31" t="s">
        <v>26</v>
      </c>
      <c r="M80" s="445"/>
      <c r="N80" s="446"/>
      <c r="O80" s="447"/>
      <c r="P80" s="448"/>
      <c r="Q80" s="449"/>
      <c r="R80" s="450"/>
      <c r="S80" s="450"/>
      <c r="T80" s="451"/>
      <c r="U80" s="449"/>
      <c r="V80" s="450"/>
      <c r="W80" s="203"/>
      <c r="X80" s="32">
        <f>IF(M80&gt;O80,1,0)+IF(Q80&gt;S80,1,0)+IF(U80&gt;W80,1,0)</f>
        <v>0</v>
      </c>
      <c r="Y80" s="452">
        <f>IF(M80&lt;O80,1,0)+IF(Q80&lt;S80,1,0)+IF(U80&lt;W80,1,0)</f>
        <v>0</v>
      </c>
      <c r="Z80" s="453"/>
      <c r="AB80" s="25"/>
      <c r="AC80" s="25"/>
    </row>
    <row r="81" spans="1:31" ht="21.75" customHeight="1" x14ac:dyDescent="0.25">
      <c r="K81" s="41"/>
      <c r="L81" s="31" t="s">
        <v>28</v>
      </c>
      <c r="M81" s="445"/>
      <c r="N81" s="446"/>
      <c r="O81" s="447"/>
      <c r="P81" s="448"/>
      <c r="Q81" s="449"/>
      <c r="R81" s="450"/>
      <c r="S81" s="450"/>
      <c r="T81" s="451"/>
      <c r="U81" s="449"/>
      <c r="V81" s="450"/>
      <c r="W81" s="203"/>
      <c r="X81" s="32">
        <f t="shared" ref="X81:X85" si="16">IF(M81&gt;O81,1,0)+IF(Q81&gt;S81,1,0)+IF(U81&gt;W81,1,0)</f>
        <v>0</v>
      </c>
      <c r="Y81" s="452">
        <f t="shared" ref="Y81:Y85" si="17">IF(M81&lt;O81,1,0)+IF(Q81&lt;S81,1,0)+IF(U81&lt;W81,1,0)</f>
        <v>0</v>
      </c>
      <c r="Z81" s="453"/>
      <c r="AB81" s="25"/>
      <c r="AC81" s="25"/>
    </row>
    <row r="82" spans="1:31" ht="21.75" customHeight="1" x14ac:dyDescent="0.25">
      <c r="K82" s="27" t="s">
        <v>31</v>
      </c>
      <c r="L82" s="31" t="s">
        <v>31</v>
      </c>
      <c r="M82" s="445"/>
      <c r="N82" s="446"/>
      <c r="O82" s="447"/>
      <c r="P82" s="448"/>
      <c r="Q82" s="449"/>
      <c r="R82" s="450"/>
      <c r="S82" s="450"/>
      <c r="T82" s="451"/>
      <c r="U82" s="449"/>
      <c r="V82" s="450"/>
      <c r="W82" s="203"/>
      <c r="X82" s="32">
        <f t="shared" si="16"/>
        <v>0</v>
      </c>
      <c r="Y82" s="452">
        <f t="shared" si="17"/>
        <v>0</v>
      </c>
      <c r="Z82" s="453"/>
      <c r="AB82" s="25"/>
      <c r="AC82" s="25"/>
    </row>
    <row r="83" spans="1:31" ht="21.75" customHeight="1" x14ac:dyDescent="0.25">
      <c r="K83" s="41"/>
      <c r="L83" s="31" t="s">
        <v>32</v>
      </c>
      <c r="M83" s="445"/>
      <c r="N83" s="446"/>
      <c r="O83" s="447"/>
      <c r="P83" s="448"/>
      <c r="Q83" s="449"/>
      <c r="R83" s="450"/>
      <c r="S83" s="450"/>
      <c r="T83" s="451"/>
      <c r="U83" s="449"/>
      <c r="V83" s="450"/>
      <c r="W83" s="203"/>
      <c r="X83" s="32">
        <f t="shared" si="16"/>
        <v>0</v>
      </c>
      <c r="Y83" s="452">
        <f t="shared" si="17"/>
        <v>0</v>
      </c>
      <c r="Z83" s="453"/>
      <c r="AB83" s="25"/>
      <c r="AC83" s="25"/>
    </row>
    <row r="84" spans="1:31" ht="21.75" customHeight="1" x14ac:dyDescent="0.25">
      <c r="B84" s="39"/>
      <c r="L84" s="31" t="s">
        <v>35</v>
      </c>
      <c r="M84" s="445"/>
      <c r="N84" s="446"/>
      <c r="O84" s="447"/>
      <c r="P84" s="448"/>
      <c r="Q84" s="449"/>
      <c r="R84" s="450"/>
      <c r="S84" s="450"/>
      <c r="T84" s="451"/>
      <c r="U84" s="449"/>
      <c r="V84" s="450"/>
      <c r="W84" s="203"/>
      <c r="X84" s="32">
        <f t="shared" si="16"/>
        <v>0</v>
      </c>
      <c r="Y84" s="452">
        <f t="shared" si="17"/>
        <v>0</v>
      </c>
      <c r="Z84" s="453"/>
      <c r="AB84" s="25"/>
      <c r="AC84" s="25"/>
    </row>
    <row r="85" spans="1:31" ht="21.75" customHeight="1" thickBot="1" x14ac:dyDescent="0.3">
      <c r="K85" s="27" t="s">
        <v>37</v>
      </c>
      <c r="L85" s="31" t="s">
        <v>37</v>
      </c>
      <c r="M85" s="454"/>
      <c r="N85" s="455"/>
      <c r="O85" s="425"/>
      <c r="P85" s="426"/>
      <c r="Q85" s="427"/>
      <c r="R85" s="428"/>
      <c r="S85" s="428"/>
      <c r="T85" s="487"/>
      <c r="U85" s="427"/>
      <c r="V85" s="428"/>
      <c r="W85" s="204"/>
      <c r="X85" s="42">
        <f t="shared" si="16"/>
        <v>0</v>
      </c>
      <c r="Y85" s="488">
        <f t="shared" si="17"/>
        <v>0</v>
      </c>
      <c r="Z85" s="489"/>
      <c r="AB85" s="25"/>
      <c r="AC85" s="25"/>
    </row>
    <row r="86" spans="1:31" ht="21.75" customHeight="1" x14ac:dyDescent="0.3">
      <c r="K86" s="41"/>
      <c r="L86" s="20"/>
      <c r="M86" s="20"/>
      <c r="N86" s="20"/>
      <c r="AB86" s="25"/>
      <c r="AC86" s="25"/>
    </row>
    <row r="87" spans="1:31" ht="21.75" customHeight="1" x14ac:dyDescent="0.3">
      <c r="B87" s="39"/>
      <c r="L87" s="195"/>
      <c r="M87" s="195"/>
      <c r="N87" s="195"/>
      <c r="AB87" s="25"/>
      <c r="AC87" s="25"/>
    </row>
    <row r="88" spans="1:31" ht="21.75" customHeight="1" x14ac:dyDescent="0.3">
      <c r="K88" s="212"/>
      <c r="L88" s="195"/>
      <c r="M88" s="195"/>
      <c r="N88" s="195"/>
      <c r="AB88" s="25"/>
      <c r="AC88" s="25"/>
    </row>
    <row r="89" spans="1:31" ht="21.75" customHeight="1" x14ac:dyDescent="0.3">
      <c r="K89" s="41"/>
      <c r="Q89" s="195"/>
      <c r="AC89" s="25"/>
    </row>
    <row r="90" spans="1:31" x14ac:dyDescent="0.3">
      <c r="C90" s="41"/>
      <c r="AC90" s="25"/>
    </row>
    <row r="91" spans="1:31" x14ac:dyDescent="0.3">
      <c r="C91" s="41"/>
      <c r="AC91" s="25"/>
    </row>
    <row r="92" spans="1:31" s="3" customFormat="1" ht="21.6" thickBot="1" x14ac:dyDescent="0.35">
      <c r="A92" s="1" t="s">
        <v>0</v>
      </c>
      <c r="B92" s="2" t="s">
        <v>1</v>
      </c>
      <c r="C92" s="136"/>
      <c r="D92" s="151"/>
      <c r="E92" s="151"/>
      <c r="F92" s="151"/>
      <c r="G92" s="151" t="str">
        <f>IF($G$1=0," ",$G$1)</f>
        <v xml:space="preserve"> </v>
      </c>
      <c r="H92" s="151"/>
      <c r="I92" s="151"/>
      <c r="J92" s="136"/>
      <c r="K92" s="136"/>
      <c r="L92" s="3" t="s">
        <v>2</v>
      </c>
    </row>
    <row r="93" spans="1:31" ht="13.5" customHeight="1" thickTop="1" x14ac:dyDescent="0.25">
      <c r="A93" s="131"/>
      <c r="B93" s="878" t="s">
        <v>81</v>
      </c>
      <c r="C93" s="2"/>
      <c r="U93" s="26"/>
      <c r="V93" s="26"/>
      <c r="AA93" s="414" t="str">
        <f>IF($X$2=0," ",$X$2)</f>
        <v xml:space="preserve"> </v>
      </c>
      <c r="AB93" s="415"/>
      <c r="AC93" s="416"/>
      <c r="AD93" s="494" t="s">
        <v>3</v>
      </c>
      <c r="AE93" s="497">
        <v>3</v>
      </c>
    </row>
    <row r="94" spans="1:31" ht="12.75" customHeight="1" x14ac:dyDescent="0.25">
      <c r="A94" s="131"/>
      <c r="B94" s="878" t="s">
        <v>82</v>
      </c>
      <c r="C94" s="2"/>
      <c r="AA94" s="417"/>
      <c r="AB94" s="418"/>
      <c r="AC94" s="419"/>
      <c r="AD94" s="495"/>
      <c r="AE94" s="498"/>
    </row>
    <row r="95" spans="1:31" ht="12.75" customHeight="1" x14ac:dyDescent="0.25">
      <c r="B95" s="878" t="s">
        <v>83</v>
      </c>
      <c r="C95" s="2"/>
      <c r="AA95" s="417"/>
      <c r="AB95" s="418"/>
      <c r="AC95" s="419"/>
      <c r="AD95" s="496"/>
      <c r="AE95" s="499"/>
    </row>
    <row r="96" spans="1:31" ht="13.5" customHeight="1" thickBot="1" x14ac:dyDescent="0.35">
      <c r="AA96" s="417"/>
      <c r="AB96" s="418"/>
      <c r="AC96" s="419"/>
      <c r="AD96" s="500" t="s">
        <v>4</v>
      </c>
      <c r="AE96" s="502" t="str">
        <f>IF($L$12=0,"",$L$12)</f>
        <v/>
      </c>
    </row>
    <row r="97" spans="2:31" ht="12.75" customHeight="1" x14ac:dyDescent="0.3">
      <c r="B97" s="141" t="s">
        <v>5</v>
      </c>
      <c r="C97" s="6" t="s">
        <v>6</v>
      </c>
      <c r="D97" s="18" t="s">
        <v>7</v>
      </c>
      <c r="E97" s="394" t="s">
        <v>8</v>
      </c>
      <c r="F97" s="395"/>
      <c r="G97" s="393"/>
      <c r="H97" s="394" t="s">
        <v>9</v>
      </c>
      <c r="I97" s="395"/>
      <c r="J97" s="393"/>
      <c r="K97" s="18">
        <v>1</v>
      </c>
      <c r="L97" s="18">
        <v>2</v>
      </c>
      <c r="M97" s="394">
        <v>3</v>
      </c>
      <c r="N97" s="395"/>
      <c r="O97" s="393"/>
      <c r="P97" s="394">
        <v>4</v>
      </c>
      <c r="Q97" s="395"/>
      <c r="R97" s="396"/>
      <c r="S97" s="399" t="s">
        <v>10</v>
      </c>
      <c r="T97" s="423"/>
      <c r="U97" s="422" t="s">
        <v>11</v>
      </c>
      <c r="V97" s="423"/>
      <c r="W97" s="155" t="s">
        <v>12</v>
      </c>
      <c r="X97" s="422" t="s">
        <v>13</v>
      </c>
      <c r="Y97" s="400"/>
      <c r="Z97" s="424"/>
      <c r="AA97" s="418"/>
      <c r="AB97" s="418"/>
      <c r="AC97" s="419"/>
      <c r="AD97" s="495"/>
      <c r="AE97" s="503"/>
    </row>
    <row r="98" spans="2:31" ht="13.5" customHeight="1" thickBot="1" x14ac:dyDescent="0.35">
      <c r="B98" s="141">
        <v>1</v>
      </c>
      <c r="C98" s="6">
        <f>$C12</f>
        <v>0</v>
      </c>
      <c r="D98" s="18" t="str">
        <f>IF(C98=0," ",VLOOKUP(C98,[1]Inschr!B$1:K$65536,3,FALSE))</f>
        <v xml:space="preserve"> </v>
      </c>
      <c r="E98" s="394" t="str">
        <f>IF(C98=0," ",VLOOKUP(C98,[1]Inschr!B$1:K$65536,4,FALSE))</f>
        <v xml:space="preserve"> </v>
      </c>
      <c r="F98" s="395"/>
      <c r="G98" s="393"/>
      <c r="H98" s="394">
        <f>S98*2</f>
        <v>0</v>
      </c>
      <c r="I98" s="395"/>
      <c r="J98" s="393"/>
      <c r="K98" s="202"/>
      <c r="L98" s="201">
        <f>IF(X106&gt;Y106,1,0)</f>
        <v>0</v>
      </c>
      <c r="M98" s="438">
        <f>IF(X108&gt;Y108,1,0)</f>
        <v>0</v>
      </c>
      <c r="N98" s="439"/>
      <c r="O98" s="472"/>
      <c r="P98" s="438">
        <f>IF(X110&gt;Y110,1,0)</f>
        <v>0</v>
      </c>
      <c r="Q98" s="439"/>
      <c r="R98" s="440"/>
      <c r="S98" s="392">
        <f>SUM(K98:Q98)</f>
        <v>0</v>
      </c>
      <c r="T98" s="393"/>
      <c r="U98" s="394">
        <f>IF(S98=0,0,IF(2&lt;IF(S98=S98,1,0)+IF(S98=S99,1,0)+IF(S98=S100,1,0)+IF(S98=S101,1,0),X106+X108+X110-Y106-Y108-Y110,IF(2=IF(S98=S98,1,0)+IF(S98=S99,1,0)+IF(S98=S100,1,0)+IF(S98=S101,1,0),"-","_")))</f>
        <v>0</v>
      </c>
      <c r="V98" s="393"/>
      <c r="W98" s="18">
        <f>IF(OR(U98=0,U98="-",U98="_"),U98,IF(2&lt;IF(U98=U98,1,0)+IF(U98=U99,1,0)+IF(U98=U100,1,0)+IF(U98=U101,1,0),M106+Q106+U106+M108+Q108+U108+M110+Q110+U110-O106-S106-W106-O108-S108-W108-O110-S110-W110,IF(2=IF(U98=U98,1,0)+IF(U98=U99,1,0)+IF(U98=U100,1,0)+IF(U98=U101,1,0),"-","_")))</f>
        <v>0</v>
      </c>
      <c r="X98" s="389">
        <f>IF(S98=0,0,IF(U98="-",IF(S98=S99,IF(X106&lt;Y106,"Verliezer","Winnaar"),IF(S98=S100,IF(X108&lt;Y108,"Verliezer","Winnaar"),IF(S98=S101,IF(X110&lt;Y110,"Verliezer","Winnaar")))),IF(W98="-",IF(U98=U99,IF(X106&lt;Y106,"Verliezer","Winnaar"),IF(U98=U100,IF(X108&lt;Y108,"Verliezer","Winnaar"),IF(U98=U101,IF(X110&lt;Y110,"Verliezer","Winnaar")))),"_")))</f>
        <v>0</v>
      </c>
      <c r="Y98" s="390"/>
      <c r="Z98" s="391"/>
      <c r="AA98" s="420"/>
      <c r="AB98" s="420"/>
      <c r="AC98" s="421"/>
      <c r="AD98" s="501"/>
      <c r="AE98" s="504"/>
    </row>
    <row r="99" spans="2:31" ht="13.8" thickTop="1" x14ac:dyDescent="0.3">
      <c r="B99" s="141">
        <v>2</v>
      </c>
      <c r="C99" s="6">
        <f t="shared" ref="C99:C101" si="18">$C13</f>
        <v>0</v>
      </c>
      <c r="D99" s="18" t="str">
        <f>IF(C99=0," ",VLOOKUP(C99,[1]Inschr!B$1:K$65536,3,FALSE))</f>
        <v xml:space="preserve"> </v>
      </c>
      <c r="E99" s="394" t="str">
        <f>IF(C99=0," ",VLOOKUP(C99,[1]Inschr!B$1:K$65536,4,FALSE))</f>
        <v xml:space="preserve"> </v>
      </c>
      <c r="F99" s="395"/>
      <c r="G99" s="393"/>
      <c r="H99" s="394">
        <f t="shared" ref="H99:H101" si="19">S99*2</f>
        <v>0</v>
      </c>
      <c r="I99" s="395"/>
      <c r="J99" s="393"/>
      <c r="K99" s="201">
        <f>IF(X106&lt;Y106,1,0)</f>
        <v>0</v>
      </c>
      <c r="L99" s="202"/>
      <c r="M99" s="438">
        <f>IF(X111&gt;Y111,1,0)</f>
        <v>0</v>
      </c>
      <c r="N99" s="439"/>
      <c r="O99" s="472"/>
      <c r="P99" s="438">
        <f>IF(X109&gt;Y109,1,0)</f>
        <v>0</v>
      </c>
      <c r="Q99" s="439"/>
      <c r="R99" s="440"/>
      <c r="S99" s="392">
        <f t="shared" ref="S99:S101" si="20">SUM(K99:Q99)</f>
        <v>0</v>
      </c>
      <c r="T99" s="393"/>
      <c r="U99" s="394">
        <f>IF(S99=0,0,IF(2&lt;IF(S99=S98,1,0)+IF(S99=S99,1,0)+IF(S99=S100,1,0)+IF(S99=S101,1,0),Y106+X109+X111-X106-Y109-Y111,IF(2=IF(S99=S98,1,0)+IF(S99=S99,1,0)+IF(S99=S100,1,0)+IF(S99=S101,1,0),"-","_")))</f>
        <v>0</v>
      </c>
      <c r="V99" s="393"/>
      <c r="W99" s="18">
        <f>IF(OR(U99=0,U99="-",U99="_"),U99,IF(2&lt;IF(U99=U98,1,0)+IF(U99=U99,1,0)+IF(U99=U100,1,0)+IF(U99=U101,1,0),O106+S106+W106+M109+Q109+U109+M111+Q111+U111-M106-Q106-U106-O109-S109-W109-O111-S111-W111,IF(2=IF(U99=U98,1,0)+IF(U99=U99,1,0)+IF(U99=U100,1,0)+IF(U99=U101,1,0),"-","_")))</f>
        <v>0</v>
      </c>
      <c r="X99" s="389">
        <f>IF(S99=0,0,IF(U99="-",IF(S99=S98,IF(Y106&lt;X106,"Verliezer","Winnaar"),IF(S99=S100,IF(X111&lt;Y111,"Verliezer","Winnaar"),IF(S99=S101,IF(X109&lt;Y109,"Verliezer","Winnaar")))),IF(W99="-",IF(U99=U98,IF(Y106&lt;X106,"Verliezer","Winnaar"),IF(U99=U100,IF(X111&lt;Y111,"Verliezer","Winnaar"),IF(U99=U101,IF(X109&lt;Y109,"Verliezer","Winnaar")))),"_")))</f>
        <v>0</v>
      </c>
      <c r="Y99" s="390"/>
      <c r="Z99" s="437"/>
      <c r="AD99" s="25"/>
      <c r="AE99" s="25"/>
    </row>
    <row r="100" spans="2:31" x14ac:dyDescent="0.3">
      <c r="B100" s="141">
        <v>3</v>
      </c>
      <c r="C100" s="6">
        <f t="shared" si="18"/>
        <v>0</v>
      </c>
      <c r="D100" s="18" t="str">
        <f>IF(C100=0," ",VLOOKUP(C100,[1]Inschr!B$1:K$65536,3,FALSE))</f>
        <v xml:space="preserve"> </v>
      </c>
      <c r="E100" s="394" t="str">
        <f>IF(C100=0," ",VLOOKUP(C100,[1]Inschr!B$1:K$65536,4,FALSE))</f>
        <v xml:space="preserve"> </v>
      </c>
      <c r="F100" s="395"/>
      <c r="G100" s="393"/>
      <c r="H100" s="394">
        <f t="shared" si="19"/>
        <v>0</v>
      </c>
      <c r="I100" s="395"/>
      <c r="J100" s="393"/>
      <c r="K100" s="201">
        <f>IF(X108&lt;Y108,1,0)</f>
        <v>0</v>
      </c>
      <c r="L100" s="201">
        <f>IF(X111&lt;Y111,1,0)</f>
        <v>0</v>
      </c>
      <c r="M100" s="434"/>
      <c r="N100" s="435"/>
      <c r="O100" s="436"/>
      <c r="P100" s="438">
        <f>IF(X107&gt;Y107,1,0)</f>
        <v>0</v>
      </c>
      <c r="Q100" s="439"/>
      <c r="R100" s="440"/>
      <c r="S100" s="392">
        <f t="shared" si="20"/>
        <v>0</v>
      </c>
      <c r="T100" s="393"/>
      <c r="U100" s="394">
        <f>IF(S100=0,0,IF(2&lt;IF(S100=S98,1,0)+IF(S100=S99,1,0)+IF(S100=S100,1,0)+IF(S100=S101,1,0),X107+Y108+Y111-Y107-X108-X111,IF(2=IF(S100=S98,1,0)+IF(S100=S99,1,0)+IF(S100=S100,1,0)+IF(S100=S101,1,0),"-","_")))</f>
        <v>0</v>
      </c>
      <c r="V100" s="393"/>
      <c r="W100" s="18">
        <f>IF(OR(U100=0,U100="-",U100="_"),U100,IF(2&lt;IF(U100=U98,1,0)+IF(U100=U99,1,0)+IF(U100=U100,1,0)+IF(U100=U101,1,0),M107+Q107+U107+O108+S108+W108+O111+S111+W111-O107-S107-W107-M108-Q108-U108-M111-Q111-U111,IF(2=IF(U100=U98,1,0)+IF(U100=U99,1,0)+IF(U100=U100,1,0)+IF(U100=U101,1,0),"-","_")))</f>
        <v>0</v>
      </c>
      <c r="X100" s="389">
        <f>IF(S100=0,0,IF(U100="-",IF(S100=S98,IF(Y108&lt;X108,"Verliezer","Winnaar"),IF(S100=S99,IF(Y111&lt;X111,"Verliezer","Winnaar"),IF(S100=S101,IF(X107&lt;Y107,"Verliezer","Winnaar")))),IF(W100="-",IF(U100=U98,IF(Y108&lt;X108,"Verliezer","Winnaar"),IF(U100=U99,IF(Y111&lt;X111,"Verliezer","Winnaar"),IF(U100=U101,IF(X107&lt;Y107,"Verliezer","Winnaar")))),"_")))</f>
        <v>0</v>
      </c>
      <c r="Y100" s="390"/>
      <c r="Z100" s="437"/>
      <c r="AD100" s="25"/>
      <c r="AE100" s="25"/>
    </row>
    <row r="101" spans="2:31" ht="13.8" thickBot="1" x14ac:dyDescent="0.35">
      <c r="B101" s="141">
        <v>4</v>
      </c>
      <c r="C101" s="6">
        <f t="shared" si="18"/>
        <v>0</v>
      </c>
      <c r="D101" s="18" t="str">
        <f>IF(C101=0," ",VLOOKUP(C101,[1]Inschr!B$1:K$65536,3,FALSE))</f>
        <v xml:space="preserve"> </v>
      </c>
      <c r="E101" s="394" t="str">
        <f>IF(C101=0," ",VLOOKUP(C101,[1]Inschr!B$1:K$65536,4,FALSE))</f>
        <v xml:space="preserve"> </v>
      </c>
      <c r="F101" s="395"/>
      <c r="G101" s="393"/>
      <c r="H101" s="394">
        <f t="shared" si="19"/>
        <v>0</v>
      </c>
      <c r="I101" s="395"/>
      <c r="J101" s="393"/>
      <c r="K101" s="201">
        <f>IF(X110&lt;Y110,1,0)</f>
        <v>0</v>
      </c>
      <c r="L101" s="201">
        <f>IF(X109&lt;Y109,1,0)</f>
        <v>0</v>
      </c>
      <c r="M101" s="438">
        <f>IF(X107&lt;Y107,1,0)</f>
        <v>0</v>
      </c>
      <c r="N101" s="439"/>
      <c r="O101" s="472"/>
      <c r="P101" s="484"/>
      <c r="Q101" s="485"/>
      <c r="R101" s="486"/>
      <c r="S101" s="429">
        <f t="shared" si="20"/>
        <v>0</v>
      </c>
      <c r="T101" s="473"/>
      <c r="U101" s="474">
        <f>IF(S101=0,0,IF(2&lt;IF(S101=S98,1,0)+IF(S101=S99,1,0)+IF(S101=S100,1,0)+IF(S101=S101,1,0),Y107+Y109+Y110-X107-X109-X110,IF(2=IF(S101=S98,1,0)+IF(S101=S99,1,0)+IF(S101=S100,1,0)+IF(S101=S101,1,0),"-","_")))</f>
        <v>0</v>
      </c>
      <c r="V101" s="473"/>
      <c r="W101" s="23">
        <f>IF(OR(U101=0,U101="-",U101="_"),U101,IF(2&lt;IF(U101=U98,1,0)+IF(U101=U99,1,0)+IF(U101=U100,1,0)+IF(U101=U101,1,0),O107+S107+W107+O109+S109+W109+O110+S110+W110-M107-Q107-U107-M109-Q109-U109-M110-Q110-U110,IF(2=IF(U101=U98,1,0)+IF(U101=U99,1,0)+IF(U101=U100,1,0)+IF(U101=U101,1,0),"-","_")))</f>
        <v>0</v>
      </c>
      <c r="X101" s="475">
        <f>IF(S101=0,0,IF(U101="-",IF(S101=S98,IF(Y110&lt;X110,"Verliezer","Winnaar"),IF(S101=S99,IF(Y109&lt;X109,"Verliezer","Winnaar"),IF(S101=S100,IF(Y107&lt;X107,"Verliezer","Winnaar")))),IF(W101="-",IF(U101=U98,IF(Y110&lt;X110,"Verliezer","Winnaar"),IF(U101=U99,IF(Y109&lt;X109,"Verliezer","Winnaar"),IF(U101=U100,IF(Y107&lt;X107,"Verliezer","Winnaar")))),"_")))</f>
        <v>0</v>
      </c>
      <c r="Y101" s="476"/>
      <c r="Z101" s="477"/>
      <c r="AD101" s="25"/>
      <c r="AE101" s="25"/>
    </row>
    <row r="102" spans="2:31" x14ac:dyDescent="0.3">
      <c r="AC102" s="25"/>
    </row>
    <row r="103" spans="2:31" x14ac:dyDescent="0.3">
      <c r="AC103" s="25"/>
    </row>
    <row r="104" spans="2:31" ht="13.8" thickBot="1" x14ac:dyDescent="0.35">
      <c r="K104" s="2" t="s">
        <v>14</v>
      </c>
      <c r="L104" s="20"/>
      <c r="M104" s="20"/>
      <c r="N104" s="20"/>
      <c r="AB104" s="25"/>
      <c r="AC104" s="25"/>
    </row>
    <row r="105" spans="2:31" ht="21.75" customHeight="1" x14ac:dyDescent="0.3">
      <c r="D105" s="3" t="s">
        <v>59</v>
      </c>
      <c r="K105" s="27" t="s">
        <v>15</v>
      </c>
      <c r="L105" s="31" t="s">
        <v>16</v>
      </c>
      <c r="M105" s="478" t="s">
        <v>19</v>
      </c>
      <c r="N105" s="479"/>
      <c r="O105" s="479"/>
      <c r="P105" s="480"/>
      <c r="Q105" s="481" t="s">
        <v>20</v>
      </c>
      <c r="R105" s="482"/>
      <c r="S105" s="482"/>
      <c r="T105" s="483"/>
      <c r="U105" s="481" t="s">
        <v>21</v>
      </c>
      <c r="V105" s="482"/>
      <c r="W105" s="483"/>
      <c r="X105" s="481" t="s">
        <v>22</v>
      </c>
      <c r="Y105" s="482"/>
      <c r="Z105" s="483"/>
      <c r="AB105" s="25"/>
      <c r="AC105" s="25"/>
    </row>
    <row r="106" spans="2:31" ht="21.75" customHeight="1" x14ac:dyDescent="0.25">
      <c r="C106" s="141"/>
      <c r="D106" s="6" t="str">
        <f>IF(C106=0," ",VLOOKUP(C106,[1]Inschr!B$1:K$65536,3,FALSE))</f>
        <v xml:space="preserve"> </v>
      </c>
      <c r="E106" s="394" t="str">
        <f>IF(C106=0," ",VLOOKUP(C106,[1]Inschr!B$1:K$65536,4,FALSE))</f>
        <v xml:space="preserve"> </v>
      </c>
      <c r="F106" s="395"/>
      <c r="G106" s="393"/>
      <c r="K106" s="27" t="s">
        <v>26</v>
      </c>
      <c r="L106" s="31" t="s">
        <v>26</v>
      </c>
      <c r="M106" s="445"/>
      <c r="N106" s="446"/>
      <c r="O106" s="447"/>
      <c r="P106" s="448"/>
      <c r="Q106" s="449"/>
      <c r="R106" s="450"/>
      <c r="S106" s="450"/>
      <c r="T106" s="451"/>
      <c r="U106" s="449"/>
      <c r="V106" s="450"/>
      <c r="W106" s="203"/>
      <c r="X106" s="32">
        <f>IF(M106&gt;O106,1,0)+IF(Q106&gt;S106,1,0)+IF(U106&gt;W106,1,0)</f>
        <v>0</v>
      </c>
      <c r="Y106" s="452">
        <f>IF(M106&lt;O106,1,0)+IF(Q106&lt;S106,1,0)+IF(U106&lt;W106,1,0)</f>
        <v>0</v>
      </c>
      <c r="Z106" s="453"/>
      <c r="AB106" s="25"/>
      <c r="AC106" s="25"/>
    </row>
    <row r="107" spans="2:31" ht="21.75" customHeight="1" x14ac:dyDescent="0.25">
      <c r="K107" s="41"/>
      <c r="L107" s="31" t="s">
        <v>28</v>
      </c>
      <c r="M107" s="445"/>
      <c r="N107" s="446"/>
      <c r="O107" s="447"/>
      <c r="P107" s="448"/>
      <c r="Q107" s="449"/>
      <c r="R107" s="450"/>
      <c r="S107" s="450"/>
      <c r="T107" s="451"/>
      <c r="U107" s="449"/>
      <c r="V107" s="450"/>
      <c r="W107" s="203"/>
      <c r="X107" s="32">
        <f t="shared" ref="X107:X111" si="21">IF(M107&gt;O107,1,0)+IF(Q107&gt;S107,1,0)+IF(U107&gt;W107,1,0)</f>
        <v>0</v>
      </c>
      <c r="Y107" s="452">
        <f t="shared" ref="Y107:Y111" si="22">IF(M107&lt;O107,1,0)+IF(Q107&lt;S107,1,0)+IF(U107&lt;W107,1,0)</f>
        <v>0</v>
      </c>
      <c r="Z107" s="453"/>
      <c r="AB107" s="25"/>
      <c r="AC107" s="25"/>
    </row>
    <row r="108" spans="2:31" ht="21.75" customHeight="1" x14ac:dyDescent="0.25">
      <c r="K108" s="27" t="s">
        <v>31</v>
      </c>
      <c r="L108" s="31" t="s">
        <v>31</v>
      </c>
      <c r="M108" s="445"/>
      <c r="N108" s="446"/>
      <c r="O108" s="447"/>
      <c r="P108" s="448"/>
      <c r="Q108" s="449"/>
      <c r="R108" s="450"/>
      <c r="S108" s="450"/>
      <c r="T108" s="451"/>
      <c r="U108" s="449"/>
      <c r="V108" s="450"/>
      <c r="W108" s="203"/>
      <c r="X108" s="32">
        <f t="shared" si="21"/>
        <v>0</v>
      </c>
      <c r="Y108" s="452">
        <f t="shared" si="22"/>
        <v>0</v>
      </c>
      <c r="Z108" s="453"/>
      <c r="AB108" s="25"/>
      <c r="AC108" s="25"/>
    </row>
    <row r="109" spans="2:31" ht="21.75" customHeight="1" x14ac:dyDescent="0.25">
      <c r="K109" s="41"/>
      <c r="L109" s="31" t="s">
        <v>32</v>
      </c>
      <c r="M109" s="445"/>
      <c r="N109" s="446"/>
      <c r="O109" s="447"/>
      <c r="P109" s="448"/>
      <c r="Q109" s="449"/>
      <c r="R109" s="450"/>
      <c r="S109" s="450"/>
      <c r="T109" s="451"/>
      <c r="U109" s="449"/>
      <c r="V109" s="450"/>
      <c r="W109" s="203"/>
      <c r="X109" s="32">
        <f t="shared" si="21"/>
        <v>0</v>
      </c>
      <c r="Y109" s="452">
        <f t="shared" si="22"/>
        <v>0</v>
      </c>
      <c r="Z109" s="453"/>
      <c r="AB109" s="25"/>
      <c r="AC109" s="25"/>
    </row>
    <row r="110" spans="2:31" ht="21.75" customHeight="1" x14ac:dyDescent="0.25">
      <c r="B110" s="39"/>
      <c r="L110" s="31" t="s">
        <v>35</v>
      </c>
      <c r="M110" s="445"/>
      <c r="N110" s="446"/>
      <c r="O110" s="447"/>
      <c r="P110" s="448"/>
      <c r="Q110" s="449"/>
      <c r="R110" s="450"/>
      <c r="S110" s="450"/>
      <c r="T110" s="451"/>
      <c r="U110" s="449"/>
      <c r="V110" s="450"/>
      <c r="W110" s="203"/>
      <c r="X110" s="32">
        <f t="shared" si="21"/>
        <v>0</v>
      </c>
      <c r="Y110" s="452">
        <f t="shared" si="22"/>
        <v>0</v>
      </c>
      <c r="Z110" s="453"/>
      <c r="AB110" s="25"/>
      <c r="AC110" s="25"/>
    </row>
    <row r="111" spans="2:31" ht="21.75" customHeight="1" thickBot="1" x14ac:dyDescent="0.3">
      <c r="K111" s="27" t="s">
        <v>37</v>
      </c>
      <c r="L111" s="31" t="s">
        <v>37</v>
      </c>
      <c r="M111" s="454"/>
      <c r="N111" s="455"/>
      <c r="O111" s="425"/>
      <c r="P111" s="426"/>
      <c r="Q111" s="427"/>
      <c r="R111" s="428"/>
      <c r="S111" s="428"/>
      <c r="T111" s="487"/>
      <c r="U111" s="427"/>
      <c r="V111" s="428"/>
      <c r="W111" s="204"/>
      <c r="X111" s="42">
        <f t="shared" si="21"/>
        <v>0</v>
      </c>
      <c r="Y111" s="488">
        <f t="shared" si="22"/>
        <v>0</v>
      </c>
      <c r="Z111" s="489"/>
      <c r="AB111" s="25"/>
      <c r="AC111" s="25"/>
    </row>
    <row r="112" spans="2:31" ht="21.75" customHeight="1" x14ac:dyDescent="0.3">
      <c r="K112" s="41"/>
      <c r="L112" s="20"/>
      <c r="M112" s="20"/>
      <c r="N112" s="20"/>
      <c r="AB112" s="25"/>
      <c r="AC112" s="25"/>
    </row>
    <row r="113" spans="1:31" ht="21.75" customHeight="1" x14ac:dyDescent="0.3">
      <c r="B113" s="39"/>
      <c r="L113" s="195"/>
      <c r="M113" s="195"/>
      <c r="N113" s="195"/>
      <c r="AB113" s="25"/>
      <c r="AC113" s="25"/>
    </row>
    <row r="114" spans="1:31" ht="21.75" customHeight="1" x14ac:dyDescent="0.3">
      <c r="K114" s="212"/>
      <c r="L114" s="195"/>
      <c r="M114" s="195"/>
      <c r="N114" s="195"/>
      <c r="AB114" s="25"/>
      <c r="AC114" s="25"/>
    </row>
    <row r="115" spans="1:31" ht="21.75" customHeight="1" x14ac:dyDescent="0.3">
      <c r="L115" s="20"/>
      <c r="M115" s="20"/>
      <c r="N115" s="20"/>
      <c r="O115" s="195"/>
      <c r="P115" s="195"/>
      <c r="AA115" s="25"/>
      <c r="AC115" s="25"/>
    </row>
    <row r="116" spans="1:31" x14ac:dyDescent="0.3">
      <c r="C116" s="41"/>
      <c r="AB116" s="25"/>
      <c r="AD116" s="25"/>
    </row>
    <row r="117" spans="1:31" x14ac:dyDescent="0.3">
      <c r="C117" s="41"/>
      <c r="AC117" s="25"/>
    </row>
    <row r="118" spans="1:31" s="3" customFormat="1" ht="21.6" thickBot="1" x14ac:dyDescent="0.35">
      <c r="A118" s="1" t="s">
        <v>0</v>
      </c>
      <c r="B118" s="2" t="s">
        <v>1</v>
      </c>
      <c r="C118" s="136"/>
      <c r="D118" s="151"/>
      <c r="E118" s="151"/>
      <c r="F118" s="151"/>
      <c r="G118" s="151" t="str">
        <f>IF($G$1=0," ",$G$1)</f>
        <v xml:space="preserve"> </v>
      </c>
      <c r="H118" s="151"/>
      <c r="I118" s="151"/>
      <c r="J118" s="136"/>
      <c r="K118" s="136"/>
      <c r="L118" s="3" t="s">
        <v>2</v>
      </c>
    </row>
    <row r="119" spans="1:31" ht="13.5" customHeight="1" thickTop="1" x14ac:dyDescent="0.25">
      <c r="A119" s="131"/>
      <c r="B119" s="878" t="s">
        <v>81</v>
      </c>
      <c r="C119" s="2"/>
      <c r="U119" s="26"/>
      <c r="V119" s="26"/>
      <c r="AA119" s="414" t="str">
        <f>IF($X$2=0," ",$X$2)</f>
        <v xml:space="preserve"> </v>
      </c>
      <c r="AB119" s="415"/>
      <c r="AC119" s="416"/>
      <c r="AD119" s="494" t="s">
        <v>3</v>
      </c>
      <c r="AE119" s="497">
        <v>4</v>
      </c>
    </row>
    <row r="120" spans="1:31" ht="12.75" customHeight="1" x14ac:dyDescent="0.25">
      <c r="A120" s="131"/>
      <c r="B120" s="878" t="s">
        <v>82</v>
      </c>
      <c r="C120" s="2"/>
      <c r="AA120" s="417"/>
      <c r="AB120" s="418"/>
      <c r="AC120" s="419"/>
      <c r="AD120" s="495"/>
      <c r="AE120" s="498"/>
    </row>
    <row r="121" spans="1:31" ht="12.75" customHeight="1" x14ac:dyDescent="0.25">
      <c r="B121" s="878" t="s">
        <v>83</v>
      </c>
      <c r="C121" s="2"/>
      <c r="AA121" s="417"/>
      <c r="AB121" s="418"/>
      <c r="AC121" s="419"/>
      <c r="AD121" s="496"/>
      <c r="AE121" s="499"/>
    </row>
    <row r="122" spans="1:31" ht="13.5" customHeight="1" thickBot="1" x14ac:dyDescent="0.35">
      <c r="AA122" s="417"/>
      <c r="AB122" s="418"/>
      <c r="AC122" s="419"/>
      <c r="AD122" s="500" t="s">
        <v>4</v>
      </c>
      <c r="AE122" s="502" t="str">
        <f>IF($L$18=0,"",$L$18)</f>
        <v/>
      </c>
    </row>
    <row r="123" spans="1:31" ht="12.75" customHeight="1" x14ac:dyDescent="0.3">
      <c r="B123" s="141" t="s">
        <v>5</v>
      </c>
      <c r="C123" s="6" t="s">
        <v>6</v>
      </c>
      <c r="D123" s="18" t="s">
        <v>7</v>
      </c>
      <c r="E123" s="394" t="s">
        <v>8</v>
      </c>
      <c r="F123" s="395"/>
      <c r="G123" s="393"/>
      <c r="H123" s="394" t="s">
        <v>9</v>
      </c>
      <c r="I123" s="395"/>
      <c r="J123" s="393"/>
      <c r="K123" s="18">
        <v>1</v>
      </c>
      <c r="L123" s="18">
        <v>2</v>
      </c>
      <c r="M123" s="394">
        <v>3</v>
      </c>
      <c r="N123" s="395"/>
      <c r="O123" s="393"/>
      <c r="P123" s="394">
        <v>4</v>
      </c>
      <c r="Q123" s="395"/>
      <c r="R123" s="396"/>
      <c r="S123" s="399" t="s">
        <v>10</v>
      </c>
      <c r="T123" s="423"/>
      <c r="U123" s="422" t="s">
        <v>11</v>
      </c>
      <c r="V123" s="423"/>
      <c r="W123" s="155" t="s">
        <v>12</v>
      </c>
      <c r="X123" s="422" t="s">
        <v>13</v>
      </c>
      <c r="Y123" s="400"/>
      <c r="Z123" s="424"/>
      <c r="AA123" s="418"/>
      <c r="AB123" s="418"/>
      <c r="AC123" s="419"/>
      <c r="AD123" s="495"/>
      <c r="AE123" s="503"/>
    </row>
    <row r="124" spans="1:31" ht="13.5" customHeight="1" thickBot="1" x14ac:dyDescent="0.35">
      <c r="B124" s="141">
        <v>1</v>
      </c>
      <c r="C124" s="6">
        <f>$C16</f>
        <v>0</v>
      </c>
      <c r="D124" s="18" t="str">
        <f>IF(C124=0," ",VLOOKUP(C124,[1]Inschr!B$1:K$65536,3,FALSE))</f>
        <v xml:space="preserve"> </v>
      </c>
      <c r="E124" s="394" t="str">
        <f>IF(C124=0," ",VLOOKUP(C124,[1]Inschr!B$1:K$65536,4,FALSE))</f>
        <v xml:space="preserve"> </v>
      </c>
      <c r="F124" s="395"/>
      <c r="G124" s="393"/>
      <c r="H124" s="394">
        <f>S124*2</f>
        <v>0</v>
      </c>
      <c r="I124" s="395"/>
      <c r="J124" s="393"/>
      <c r="K124" s="202"/>
      <c r="L124" s="201">
        <f>IF(X132&gt;Y132,1,0)</f>
        <v>0</v>
      </c>
      <c r="M124" s="438">
        <f>IF(X134&gt;Y134,1,0)</f>
        <v>0</v>
      </c>
      <c r="N124" s="439"/>
      <c r="O124" s="472"/>
      <c r="P124" s="438">
        <f>IF(X136&gt;Y136,1,0)</f>
        <v>0</v>
      </c>
      <c r="Q124" s="439"/>
      <c r="R124" s="440"/>
      <c r="S124" s="392">
        <f>SUM(K124:Q124)</f>
        <v>0</v>
      </c>
      <c r="T124" s="393"/>
      <c r="U124" s="394">
        <f>IF(S124=0,0,IF(2&lt;IF(S124=S124,1,0)+IF(S124=S125,1,0)+IF(S124=S126,1,0)+IF(S124=S127,1,0),X132+X134+X136-Y132-Y134-Y136,IF(2=IF(S124=S124,1,0)+IF(S124=S125,1,0)+IF(S124=S126,1,0)+IF(S124=S127,1,0),"-","_")))</f>
        <v>0</v>
      </c>
      <c r="V124" s="393"/>
      <c r="W124" s="18">
        <f>IF(OR(U124=0,U124="-",U124="_"),U124,IF(2&lt;IF(U124=U124,1,0)+IF(U124=U125,1,0)+IF(U124=U126,1,0)+IF(U124=U127,1,0),M132+Q132+U132+M134+Q134+U134+M136+Q136+U136-O132-S132-W132-O134-S134-W134-O136-S136-W136,IF(2=IF(U124=U124,1,0)+IF(U124=U125,1,0)+IF(U124=U126,1,0)+IF(U124=U127,1,0),"-","_")))</f>
        <v>0</v>
      </c>
      <c r="X124" s="389">
        <f>IF(S124=0,0,IF(U124="-",IF(S124=S125,IF(X132&lt;Y132,"Verliezer","Winnaar"),IF(S124=S126,IF(X134&lt;Y134,"Verliezer","Winnaar"),IF(S124=S127,IF(X136&lt;Y136,"Verliezer","Winnaar")))),IF(W124="-",IF(U124=U125,IF(X132&lt;Y132,"Verliezer","Winnaar"),IF(U124=U126,IF(X134&lt;Y134,"Verliezer","Winnaar"),IF(U124=U127,IF(X136&lt;Y136,"Verliezer","Winnaar")))),"_")))</f>
        <v>0</v>
      </c>
      <c r="Y124" s="390"/>
      <c r="Z124" s="391"/>
      <c r="AA124" s="420"/>
      <c r="AB124" s="420"/>
      <c r="AC124" s="421"/>
      <c r="AD124" s="501"/>
      <c r="AE124" s="504"/>
    </row>
    <row r="125" spans="1:31" ht="13.8" thickTop="1" x14ac:dyDescent="0.3">
      <c r="B125" s="141">
        <v>2</v>
      </c>
      <c r="C125" s="6">
        <f t="shared" ref="C125:C127" si="23">$C17</f>
        <v>0</v>
      </c>
      <c r="D125" s="18" t="str">
        <f>IF(C125=0," ",VLOOKUP(C125,[1]Inschr!B$1:K$65536,3,FALSE))</f>
        <v xml:space="preserve"> </v>
      </c>
      <c r="E125" s="394" t="str">
        <f>IF(C125=0," ",VLOOKUP(C125,[1]Inschr!B$1:K$65536,4,FALSE))</f>
        <v xml:space="preserve"> </v>
      </c>
      <c r="F125" s="395"/>
      <c r="G125" s="393"/>
      <c r="H125" s="394">
        <f t="shared" ref="H125:H127" si="24">S125*2</f>
        <v>0</v>
      </c>
      <c r="I125" s="395"/>
      <c r="J125" s="393"/>
      <c r="K125" s="201">
        <f>IF(X132&lt;Y132,1,0)</f>
        <v>0</v>
      </c>
      <c r="L125" s="202"/>
      <c r="M125" s="438">
        <f>IF(X137&gt;Y137,1,0)</f>
        <v>0</v>
      </c>
      <c r="N125" s="439"/>
      <c r="O125" s="472"/>
      <c r="P125" s="438">
        <f>IF(X135&gt;Y135,1,0)</f>
        <v>0</v>
      </c>
      <c r="Q125" s="439"/>
      <c r="R125" s="440"/>
      <c r="S125" s="392">
        <f t="shared" ref="S125:S127" si="25">SUM(K125:Q125)</f>
        <v>0</v>
      </c>
      <c r="T125" s="393"/>
      <c r="U125" s="394">
        <f>IF(S125=0,0,IF(2&lt;IF(S125=S124,1,0)+IF(S125=S125,1,0)+IF(S125=S126,1,0)+IF(S125=S127,1,0),Y132+X135+X137-X132-Y135-Y137,IF(2=IF(S125=S124,1,0)+IF(S125=S125,1,0)+IF(S125=S126,1,0)+IF(S125=S127,1,0),"-","_")))</f>
        <v>0</v>
      </c>
      <c r="V125" s="393"/>
      <c r="W125" s="18">
        <f>IF(OR(U125=0,U125="-",U125="_"),U125,IF(2&lt;IF(U125=U124,1,0)+IF(U125=U125,1,0)+IF(U125=U126,1,0)+IF(U125=U127,1,0),O132+S132+W132+M135+Q135+U135+M137+Q137+U137-M132-Q132-U132-O135-S135-W135-O137-S137-W137,IF(2=IF(U125=U124,1,0)+IF(U125=U125,1,0)+IF(U125=U126,1,0)+IF(U125=U127,1,0),"-","_")))</f>
        <v>0</v>
      </c>
      <c r="X125" s="389">
        <f>IF(S125=0,0,IF(U125="-",IF(S125=S124,IF(Y132&lt;X132,"Verliezer","Winnaar"),IF(S125=S126,IF(X137&lt;Y137,"Verliezer","Winnaar"),IF(S125=S127,IF(X135&lt;Y135,"Verliezer","Winnaar")))),IF(W125="-",IF(U125=U124,IF(Y132&lt;X132,"Verliezer","Winnaar"),IF(U125=U126,IF(X137&lt;Y137,"Verliezer","Winnaar"),IF(U125=U127,IF(X135&lt;Y135,"Verliezer","Winnaar")))),"_")))</f>
        <v>0</v>
      </c>
      <c r="Y125" s="390"/>
      <c r="Z125" s="437"/>
      <c r="AD125" s="25"/>
      <c r="AE125" s="25"/>
    </row>
    <row r="126" spans="1:31" x14ac:dyDescent="0.3">
      <c r="B126" s="141">
        <v>3</v>
      </c>
      <c r="C126" s="6">
        <f t="shared" si="23"/>
        <v>0</v>
      </c>
      <c r="D126" s="18" t="str">
        <f>IF(C126=0," ",VLOOKUP(C126,[1]Inschr!B$1:K$65536,3,FALSE))</f>
        <v xml:space="preserve"> </v>
      </c>
      <c r="E126" s="394" t="str">
        <f>IF(C126=0," ",VLOOKUP(C126,[1]Inschr!B$1:K$65536,4,FALSE))</f>
        <v xml:space="preserve"> </v>
      </c>
      <c r="F126" s="395"/>
      <c r="G126" s="393"/>
      <c r="H126" s="394">
        <f t="shared" si="24"/>
        <v>0</v>
      </c>
      <c r="I126" s="395"/>
      <c r="J126" s="393"/>
      <c r="K126" s="201">
        <f>IF(X134&lt;Y134,1,0)</f>
        <v>0</v>
      </c>
      <c r="L126" s="201">
        <f>IF(X137&lt;Y137,1,0)</f>
        <v>0</v>
      </c>
      <c r="M126" s="434"/>
      <c r="N126" s="435"/>
      <c r="O126" s="436"/>
      <c r="P126" s="438">
        <f>IF(X133&gt;Y133,1,0)</f>
        <v>0</v>
      </c>
      <c r="Q126" s="439"/>
      <c r="R126" s="440"/>
      <c r="S126" s="392">
        <f t="shared" si="25"/>
        <v>0</v>
      </c>
      <c r="T126" s="393"/>
      <c r="U126" s="394">
        <f>IF(S126=0,0,IF(2&lt;IF(S126=S124,1,0)+IF(S126=S125,1,0)+IF(S126=S126,1,0)+IF(S126=S127,1,0),X133+Y134+Y137-Y133-X134-X137,IF(2=IF(S126=S124,1,0)+IF(S126=S125,1,0)+IF(S126=S126,1,0)+IF(S126=S127,1,0),"-","_")))</f>
        <v>0</v>
      </c>
      <c r="V126" s="393"/>
      <c r="W126" s="18">
        <f>IF(OR(U126=0,U126="-",U126="_"),U126,IF(2&lt;IF(U126=U124,1,0)+IF(U126=U125,1,0)+IF(U126=U126,1,0)+IF(U126=U127,1,0),M133+Q133+U133+O134+S134+W134+O137+S137+W137-O133-S133-W133-M134-Q134-U134-M137-Q137-U137,IF(2=IF(U126=U124,1,0)+IF(U126=U125,1,0)+IF(U126=U126,1,0)+IF(U126=U127,1,0),"-","_")))</f>
        <v>0</v>
      </c>
      <c r="X126" s="389">
        <f>IF(S126=0,0,IF(U126="-",IF(S126=S124,IF(Y134&lt;X134,"Verliezer","Winnaar"),IF(S126=S125,IF(Y137&lt;X137,"Verliezer","Winnaar"),IF(S126=S127,IF(X133&lt;Y133,"Verliezer","Winnaar")))),IF(W126="-",IF(U126=U124,IF(Y134&lt;X134,"Verliezer","Winnaar"),IF(U126=U125,IF(Y137&lt;X137,"Verliezer","Winnaar"),IF(U126=U127,IF(X133&lt;Y133,"Verliezer","Winnaar")))),"_")))</f>
        <v>0</v>
      </c>
      <c r="Y126" s="390"/>
      <c r="Z126" s="437"/>
      <c r="AD126" s="25"/>
      <c r="AE126" s="25"/>
    </row>
    <row r="127" spans="1:31" ht="13.8" thickBot="1" x14ac:dyDescent="0.35">
      <c r="B127" s="141">
        <v>4</v>
      </c>
      <c r="C127" s="6">
        <f t="shared" si="23"/>
        <v>0</v>
      </c>
      <c r="D127" s="18" t="str">
        <f>IF(C127=0," ",VLOOKUP(C127,[1]Inschr!B$1:K$65536,3,FALSE))</f>
        <v xml:space="preserve"> </v>
      </c>
      <c r="E127" s="394" t="str">
        <f>IF(C127=0," ",VLOOKUP(C127,[1]Inschr!B$1:K$65536,4,FALSE))</f>
        <v xml:space="preserve"> </v>
      </c>
      <c r="F127" s="395"/>
      <c r="G127" s="393"/>
      <c r="H127" s="394">
        <f t="shared" si="24"/>
        <v>0</v>
      </c>
      <c r="I127" s="395"/>
      <c r="J127" s="393"/>
      <c r="K127" s="201">
        <f>IF(X136&lt;Y136,1,0)</f>
        <v>0</v>
      </c>
      <c r="L127" s="201">
        <f>IF(X135&lt;Y135,1,0)</f>
        <v>0</v>
      </c>
      <c r="M127" s="438">
        <f>IF(X133&lt;Y133,1,0)</f>
        <v>0</v>
      </c>
      <c r="N127" s="439"/>
      <c r="O127" s="472"/>
      <c r="P127" s="484"/>
      <c r="Q127" s="485"/>
      <c r="R127" s="486"/>
      <c r="S127" s="429">
        <f t="shared" si="25"/>
        <v>0</v>
      </c>
      <c r="T127" s="473"/>
      <c r="U127" s="474">
        <f>IF(S127=0,0,IF(2&lt;IF(S127=S124,1,0)+IF(S127=S125,1,0)+IF(S127=S126,1,0)+IF(S127=S127,1,0),Y133+Y135+Y136-X133-X135-X136,IF(2=IF(S127=S124,1,0)+IF(S127=S125,1,0)+IF(S127=S126,1,0)+IF(S127=S127,1,0),"-","_")))</f>
        <v>0</v>
      </c>
      <c r="V127" s="473"/>
      <c r="W127" s="23">
        <f>IF(OR(U127=0,U127="-",U127="_"),U127,IF(2&lt;IF(U127=U124,1,0)+IF(U127=U125,1,0)+IF(U127=U126,1,0)+IF(U127=U127,1,0),O133+S133+W133+O135+S135+W135+O136+S136+W136-M133-Q133-U133-M135-Q135-U135-M136-Q136-U136,IF(2=IF(U127=U124,1,0)+IF(U127=U125,1,0)+IF(U127=U126,1,0)+IF(U127=U127,1,0),"-","_")))</f>
        <v>0</v>
      </c>
      <c r="X127" s="475">
        <f>IF(S127=0,0,IF(U127="-",IF(S127=S124,IF(Y136&lt;X136,"Verliezer","Winnaar"),IF(S127=S125,IF(Y135&lt;X135,"Verliezer","Winnaar"),IF(S127=S126,IF(Y133&lt;X133,"Verliezer","Winnaar")))),IF(W127="-",IF(U127=U124,IF(Y136&lt;X136,"Verliezer","Winnaar"),IF(U127=U125,IF(Y135&lt;X135,"Verliezer","Winnaar"),IF(U127=U126,IF(Y133&lt;X133,"Verliezer","Winnaar")))),"_")))</f>
        <v>0</v>
      </c>
      <c r="Y127" s="476"/>
      <c r="Z127" s="477"/>
      <c r="AD127" s="25"/>
      <c r="AE127" s="25"/>
    </row>
    <row r="128" spans="1:31" x14ac:dyDescent="0.3">
      <c r="AC128" s="25"/>
    </row>
    <row r="129" spans="1:30" x14ac:dyDescent="0.3">
      <c r="AC129" s="25"/>
    </row>
    <row r="130" spans="1:30" ht="13.8" thickBot="1" x14ac:dyDescent="0.35">
      <c r="K130" s="2" t="s">
        <v>14</v>
      </c>
      <c r="L130" s="20"/>
      <c r="M130" s="20"/>
      <c r="N130" s="20"/>
      <c r="AB130" s="25"/>
      <c r="AC130" s="25"/>
    </row>
    <row r="131" spans="1:30" ht="21.75" customHeight="1" x14ac:dyDescent="0.3">
      <c r="D131" s="3" t="s">
        <v>60</v>
      </c>
      <c r="K131" s="27" t="s">
        <v>15</v>
      </c>
      <c r="L131" s="31" t="s">
        <v>16</v>
      </c>
      <c r="M131" s="478" t="s">
        <v>19</v>
      </c>
      <c r="N131" s="479"/>
      <c r="O131" s="479"/>
      <c r="P131" s="480"/>
      <c r="Q131" s="481" t="s">
        <v>20</v>
      </c>
      <c r="R131" s="482"/>
      <c r="S131" s="482"/>
      <c r="T131" s="483"/>
      <c r="U131" s="481" t="s">
        <v>21</v>
      </c>
      <c r="V131" s="482"/>
      <c r="W131" s="483"/>
      <c r="X131" s="481" t="s">
        <v>22</v>
      </c>
      <c r="Y131" s="482"/>
      <c r="Z131" s="483"/>
      <c r="AB131" s="25"/>
      <c r="AC131" s="25"/>
    </row>
    <row r="132" spans="1:30" ht="21.75" customHeight="1" x14ac:dyDescent="0.25">
      <c r="C132" s="141"/>
      <c r="D132" s="6" t="str">
        <f>IF(C132=0," ",VLOOKUP(C132,[1]Inschr!B$1:K$65536,3,FALSE))</f>
        <v xml:space="preserve"> </v>
      </c>
      <c r="E132" s="394" t="str">
        <f>IF(C132=0," ",VLOOKUP(C132,[1]Inschr!B$1:K$65536,4,FALSE))</f>
        <v xml:space="preserve"> </v>
      </c>
      <c r="F132" s="395"/>
      <c r="G132" s="393"/>
      <c r="K132" s="27" t="s">
        <v>26</v>
      </c>
      <c r="L132" s="31" t="s">
        <v>26</v>
      </c>
      <c r="M132" s="445"/>
      <c r="N132" s="446"/>
      <c r="O132" s="447"/>
      <c r="P132" s="448"/>
      <c r="Q132" s="449"/>
      <c r="R132" s="450"/>
      <c r="S132" s="450"/>
      <c r="T132" s="451"/>
      <c r="U132" s="449"/>
      <c r="V132" s="450"/>
      <c r="W132" s="203"/>
      <c r="X132" s="32">
        <f>IF(M132&gt;O132,1,0)+IF(Q132&gt;S132,1,0)+IF(U132&gt;W132,1,0)</f>
        <v>0</v>
      </c>
      <c r="Y132" s="452">
        <f>IF(M132&lt;O132,1,0)+IF(Q132&lt;S132,1,0)+IF(U132&lt;W132,1,0)</f>
        <v>0</v>
      </c>
      <c r="Z132" s="453"/>
      <c r="AB132" s="25"/>
      <c r="AC132" s="25"/>
    </row>
    <row r="133" spans="1:30" ht="21.75" customHeight="1" x14ac:dyDescent="0.25">
      <c r="K133" s="41"/>
      <c r="L133" s="31" t="s">
        <v>28</v>
      </c>
      <c r="M133" s="445"/>
      <c r="N133" s="446"/>
      <c r="O133" s="447"/>
      <c r="P133" s="448"/>
      <c r="Q133" s="449"/>
      <c r="R133" s="450"/>
      <c r="S133" s="450"/>
      <c r="T133" s="451"/>
      <c r="U133" s="449"/>
      <c r="V133" s="450"/>
      <c r="W133" s="203"/>
      <c r="X133" s="32">
        <f t="shared" ref="X133:X137" si="26">IF(M133&gt;O133,1,0)+IF(Q133&gt;S133,1,0)+IF(U133&gt;W133,1,0)</f>
        <v>0</v>
      </c>
      <c r="Y133" s="452">
        <f t="shared" ref="Y133:Y137" si="27">IF(M133&lt;O133,1,0)+IF(Q133&lt;S133,1,0)+IF(U133&lt;W133,1,0)</f>
        <v>0</v>
      </c>
      <c r="Z133" s="453"/>
      <c r="AB133" s="25"/>
      <c r="AC133" s="25"/>
    </row>
    <row r="134" spans="1:30" ht="21.75" customHeight="1" x14ac:dyDescent="0.25">
      <c r="K134" s="27" t="s">
        <v>31</v>
      </c>
      <c r="L134" s="31" t="s">
        <v>31</v>
      </c>
      <c r="M134" s="445"/>
      <c r="N134" s="446"/>
      <c r="O134" s="447"/>
      <c r="P134" s="448"/>
      <c r="Q134" s="449"/>
      <c r="R134" s="450"/>
      <c r="S134" s="450"/>
      <c r="T134" s="451"/>
      <c r="U134" s="449"/>
      <c r="V134" s="450"/>
      <c r="W134" s="203"/>
      <c r="X134" s="32">
        <f t="shared" si="26"/>
        <v>0</v>
      </c>
      <c r="Y134" s="452">
        <f t="shared" si="27"/>
        <v>0</v>
      </c>
      <c r="Z134" s="453"/>
      <c r="AB134" s="25"/>
      <c r="AC134" s="25"/>
    </row>
    <row r="135" spans="1:30" ht="21.75" customHeight="1" x14ac:dyDescent="0.25">
      <c r="K135" s="41"/>
      <c r="L135" s="31" t="s">
        <v>32</v>
      </c>
      <c r="M135" s="445"/>
      <c r="N135" s="446"/>
      <c r="O135" s="447"/>
      <c r="P135" s="448"/>
      <c r="Q135" s="449"/>
      <c r="R135" s="450"/>
      <c r="S135" s="450"/>
      <c r="T135" s="451"/>
      <c r="U135" s="449"/>
      <c r="V135" s="450"/>
      <c r="W135" s="203"/>
      <c r="X135" s="32">
        <f t="shared" si="26"/>
        <v>0</v>
      </c>
      <c r="Y135" s="452">
        <f t="shared" si="27"/>
        <v>0</v>
      </c>
      <c r="Z135" s="453"/>
      <c r="AB135" s="25"/>
      <c r="AC135" s="25"/>
    </row>
    <row r="136" spans="1:30" ht="21.75" customHeight="1" x14ac:dyDescent="0.25">
      <c r="B136" s="39"/>
      <c r="L136" s="31" t="s">
        <v>35</v>
      </c>
      <c r="M136" s="445"/>
      <c r="N136" s="446"/>
      <c r="O136" s="447"/>
      <c r="P136" s="448"/>
      <c r="Q136" s="449"/>
      <c r="R136" s="450"/>
      <c r="S136" s="450"/>
      <c r="T136" s="451"/>
      <c r="U136" s="449"/>
      <c r="V136" s="450"/>
      <c r="W136" s="203"/>
      <c r="X136" s="32">
        <f t="shared" si="26"/>
        <v>0</v>
      </c>
      <c r="Y136" s="452">
        <f t="shared" si="27"/>
        <v>0</v>
      </c>
      <c r="Z136" s="453"/>
      <c r="AB136" s="25"/>
      <c r="AC136" s="25"/>
    </row>
    <row r="137" spans="1:30" ht="21.75" customHeight="1" thickBot="1" x14ac:dyDescent="0.3">
      <c r="K137" s="27" t="s">
        <v>37</v>
      </c>
      <c r="L137" s="31" t="s">
        <v>37</v>
      </c>
      <c r="M137" s="454"/>
      <c r="N137" s="455"/>
      <c r="O137" s="425"/>
      <c r="P137" s="426"/>
      <c r="Q137" s="427"/>
      <c r="R137" s="428"/>
      <c r="S137" s="428"/>
      <c r="T137" s="487"/>
      <c r="U137" s="427"/>
      <c r="V137" s="428"/>
      <c r="W137" s="204"/>
      <c r="X137" s="42">
        <f t="shared" si="26"/>
        <v>0</v>
      </c>
      <c r="Y137" s="488">
        <f t="shared" si="27"/>
        <v>0</v>
      </c>
      <c r="Z137" s="489"/>
      <c r="AB137" s="25"/>
      <c r="AC137" s="25"/>
    </row>
    <row r="138" spans="1:30" ht="21.75" customHeight="1" x14ac:dyDescent="0.3">
      <c r="K138" s="41"/>
      <c r="L138" s="20"/>
      <c r="M138" s="20"/>
      <c r="N138" s="20"/>
      <c r="AB138" s="25"/>
      <c r="AC138" s="25"/>
    </row>
    <row r="139" spans="1:30" ht="21.75" customHeight="1" x14ac:dyDescent="0.3">
      <c r="B139" s="39"/>
      <c r="L139" s="195"/>
      <c r="M139" s="195"/>
      <c r="N139" s="195"/>
      <c r="AB139" s="25"/>
      <c r="AC139" s="25"/>
    </row>
    <row r="140" spans="1:30" ht="21.75" customHeight="1" x14ac:dyDescent="0.3">
      <c r="K140" s="212"/>
      <c r="L140" s="195"/>
      <c r="M140" s="195"/>
      <c r="N140" s="195"/>
      <c r="AB140" s="25"/>
      <c r="AC140" s="25"/>
    </row>
    <row r="141" spans="1:30" ht="21.75" customHeight="1" x14ac:dyDescent="0.3">
      <c r="K141" s="41"/>
      <c r="Q141" s="195"/>
      <c r="AB141" s="25"/>
      <c r="AD141" s="25"/>
    </row>
    <row r="142" spans="1:30" x14ac:dyDescent="0.3">
      <c r="C142" s="41"/>
      <c r="AB142" s="25"/>
      <c r="AD142" s="25"/>
    </row>
    <row r="143" spans="1:30" x14ac:dyDescent="0.3">
      <c r="C143" s="41"/>
      <c r="AC143" s="25"/>
    </row>
    <row r="144" spans="1:30" s="3" customFormat="1" ht="21.6" thickBot="1" x14ac:dyDescent="0.35">
      <c r="A144" s="1" t="s">
        <v>0</v>
      </c>
      <c r="B144" s="2" t="s">
        <v>1</v>
      </c>
      <c r="C144" s="136"/>
      <c r="D144" s="151"/>
      <c r="E144" s="151"/>
      <c r="F144" s="151"/>
      <c r="G144" s="151" t="str">
        <f>IF($G$1=0," ",$G$1)</f>
        <v xml:space="preserve"> </v>
      </c>
      <c r="H144" s="151"/>
      <c r="I144" s="151"/>
      <c r="J144" s="136"/>
      <c r="K144" s="136"/>
      <c r="L144" s="3" t="s">
        <v>2</v>
      </c>
    </row>
    <row r="145" spans="1:31" ht="13.5" customHeight="1" thickTop="1" x14ac:dyDescent="0.25">
      <c r="A145" s="131"/>
      <c r="B145" s="878" t="s">
        <v>81</v>
      </c>
      <c r="C145" s="2"/>
      <c r="U145" s="26"/>
      <c r="V145" s="26"/>
      <c r="AA145" s="414" t="str">
        <f>IF($X$2=0," ",$X$2)</f>
        <v xml:space="preserve"> </v>
      </c>
      <c r="AB145" s="415"/>
      <c r="AC145" s="416"/>
      <c r="AD145" s="494" t="s">
        <v>3</v>
      </c>
      <c r="AE145" s="497">
        <v>5</v>
      </c>
    </row>
    <row r="146" spans="1:31" ht="12.75" customHeight="1" x14ac:dyDescent="0.25">
      <c r="A146" s="131"/>
      <c r="B146" s="878" t="s">
        <v>82</v>
      </c>
      <c r="C146" s="2"/>
      <c r="AA146" s="417"/>
      <c r="AB146" s="418"/>
      <c r="AC146" s="419"/>
      <c r="AD146" s="495"/>
      <c r="AE146" s="498"/>
    </row>
    <row r="147" spans="1:31" ht="12.75" customHeight="1" x14ac:dyDescent="0.25">
      <c r="B147" s="878" t="s">
        <v>83</v>
      </c>
      <c r="C147" s="2"/>
      <c r="AA147" s="417"/>
      <c r="AB147" s="418"/>
      <c r="AC147" s="419"/>
      <c r="AD147" s="496"/>
      <c r="AE147" s="499"/>
    </row>
    <row r="148" spans="1:31" ht="13.5" customHeight="1" thickBot="1" x14ac:dyDescent="0.35">
      <c r="AA148" s="417"/>
      <c r="AB148" s="418"/>
      <c r="AC148" s="419"/>
      <c r="AD148" s="500" t="s">
        <v>4</v>
      </c>
      <c r="AE148" s="502" t="str">
        <f>IF($L$20=0,"",$L$20)</f>
        <v/>
      </c>
    </row>
    <row r="149" spans="1:31" ht="12.75" customHeight="1" x14ac:dyDescent="0.3">
      <c r="B149" s="141" t="s">
        <v>5</v>
      </c>
      <c r="C149" s="6" t="s">
        <v>6</v>
      </c>
      <c r="D149" s="18" t="s">
        <v>7</v>
      </c>
      <c r="E149" s="394" t="s">
        <v>8</v>
      </c>
      <c r="F149" s="395"/>
      <c r="G149" s="393"/>
      <c r="H149" s="394" t="s">
        <v>9</v>
      </c>
      <c r="I149" s="395"/>
      <c r="J149" s="393"/>
      <c r="K149" s="18">
        <v>1</v>
      </c>
      <c r="L149" s="18">
        <v>2</v>
      </c>
      <c r="M149" s="394">
        <v>3</v>
      </c>
      <c r="N149" s="395"/>
      <c r="O149" s="393"/>
      <c r="P149" s="394">
        <v>4</v>
      </c>
      <c r="Q149" s="395"/>
      <c r="R149" s="396"/>
      <c r="S149" s="399" t="s">
        <v>10</v>
      </c>
      <c r="T149" s="423"/>
      <c r="U149" s="422" t="s">
        <v>11</v>
      </c>
      <c r="V149" s="423"/>
      <c r="W149" s="155" t="s">
        <v>12</v>
      </c>
      <c r="X149" s="422" t="s">
        <v>13</v>
      </c>
      <c r="Y149" s="400"/>
      <c r="Z149" s="424"/>
      <c r="AA149" s="418"/>
      <c r="AB149" s="418"/>
      <c r="AC149" s="419"/>
      <c r="AD149" s="495"/>
      <c r="AE149" s="503"/>
    </row>
    <row r="150" spans="1:31" ht="13.5" customHeight="1" thickBot="1" x14ac:dyDescent="0.35">
      <c r="B150" s="141">
        <v>1</v>
      </c>
      <c r="C150" s="6">
        <f>$C20</f>
        <v>0</v>
      </c>
      <c r="D150" s="18" t="str">
        <f>IF(C150=0," ",VLOOKUP(C150,[1]Inschr!B$1:K$65536,3,FALSE))</f>
        <v xml:space="preserve"> </v>
      </c>
      <c r="E150" s="394" t="str">
        <f>IF(C150=0," ",VLOOKUP(C150,[1]Inschr!B$1:K$65536,4,FALSE))</f>
        <v xml:space="preserve"> </v>
      </c>
      <c r="F150" s="395"/>
      <c r="G150" s="393"/>
      <c r="H150" s="394">
        <f>S150*2</f>
        <v>0</v>
      </c>
      <c r="I150" s="395"/>
      <c r="J150" s="393"/>
      <c r="K150" s="202"/>
      <c r="L150" s="201">
        <f>IF(X158&gt;Y158,1,0)</f>
        <v>0</v>
      </c>
      <c r="M150" s="438">
        <f>IF(X160&gt;Y160,1,0)</f>
        <v>0</v>
      </c>
      <c r="N150" s="439"/>
      <c r="O150" s="472"/>
      <c r="P150" s="438">
        <f>IF(X162&gt;Y162,1,0)</f>
        <v>0</v>
      </c>
      <c r="Q150" s="439"/>
      <c r="R150" s="440"/>
      <c r="S150" s="392">
        <f>SUM(K150:Q150)</f>
        <v>0</v>
      </c>
      <c r="T150" s="393"/>
      <c r="U150" s="394">
        <f>IF(S150=0,0,IF(2&lt;IF(S150=S150,1,0)+IF(S150=S151,1,0)+IF(S150=S152,1,0)+IF(S150=S153,1,0),X158+X160+X162-Y158-Y160-Y162,IF(2=IF(S150=S150,1,0)+IF(S150=S151,1,0)+IF(S150=S152,1,0)+IF(S150=S153,1,0),"-","_")))</f>
        <v>0</v>
      </c>
      <c r="V150" s="393"/>
      <c r="W150" s="18">
        <f>IF(OR(U150=0,U150="-",U150="_"),U150,IF(2&lt;IF(U150=U150,1,0)+IF(U150=U151,1,0)+IF(U150=U152,1,0)+IF(U150=U153,1,0),M158+Q158+U158+M160+Q160+U160+M162+Q162+U162-O158-S158-W158-O160-S160-W160-O162-S162-W162,IF(2=IF(U150=U150,1,0)+IF(U150=U151,1,0)+IF(U150=U152,1,0)+IF(U150=U153,1,0),"-","_")))</f>
        <v>0</v>
      </c>
      <c r="X150" s="389">
        <f>IF(S150=0,0,IF(U150="-",IF(S150=S151,IF(X158&lt;Y158,"Verliezer","Winnaar"),IF(S150=S152,IF(X160&lt;Y160,"Verliezer","Winnaar"),IF(S150=S153,IF(X162&lt;Y162,"Verliezer","Winnaar")))),IF(W150="-",IF(U150=U151,IF(X158&lt;Y158,"Verliezer","Winnaar"),IF(U150=U152,IF(X160&lt;Y160,"Verliezer","Winnaar"),IF(U150=U153,IF(X162&lt;Y162,"Verliezer","Winnaar")))),"_")))</f>
        <v>0</v>
      </c>
      <c r="Y150" s="390"/>
      <c r="Z150" s="391"/>
      <c r="AA150" s="420"/>
      <c r="AB150" s="420"/>
      <c r="AC150" s="421"/>
      <c r="AD150" s="501"/>
      <c r="AE150" s="504"/>
    </row>
    <row r="151" spans="1:31" ht="13.8" thickTop="1" x14ac:dyDescent="0.3">
      <c r="B151" s="141">
        <v>2</v>
      </c>
      <c r="C151" s="6">
        <f t="shared" ref="C151:C153" si="28">$C21</f>
        <v>0</v>
      </c>
      <c r="D151" s="18" t="str">
        <f>IF(C151=0," ",VLOOKUP(C151,[1]Inschr!B$1:K$65536,3,FALSE))</f>
        <v xml:space="preserve"> </v>
      </c>
      <c r="E151" s="394" t="str">
        <f>IF(C151=0," ",VLOOKUP(C151,[1]Inschr!B$1:K$65536,4,FALSE))</f>
        <v xml:space="preserve"> </v>
      </c>
      <c r="F151" s="395"/>
      <c r="G151" s="393"/>
      <c r="H151" s="394">
        <f t="shared" ref="H151:H153" si="29">S151*2</f>
        <v>0</v>
      </c>
      <c r="I151" s="395"/>
      <c r="J151" s="393"/>
      <c r="K151" s="201">
        <f>IF(X158&lt;Y158,1,0)</f>
        <v>0</v>
      </c>
      <c r="L151" s="202"/>
      <c r="M151" s="438">
        <f>IF(X163&gt;Y163,1,0)</f>
        <v>0</v>
      </c>
      <c r="N151" s="439"/>
      <c r="O151" s="472"/>
      <c r="P151" s="438">
        <f>IF(X161&gt;Y161,1,0)</f>
        <v>0</v>
      </c>
      <c r="Q151" s="439"/>
      <c r="R151" s="440"/>
      <c r="S151" s="392">
        <f t="shared" ref="S151:S153" si="30">SUM(K151:Q151)</f>
        <v>0</v>
      </c>
      <c r="T151" s="393"/>
      <c r="U151" s="394">
        <f>IF(S151=0,0,IF(2&lt;IF(S151=S150,1,0)+IF(S151=S151,1,0)+IF(S151=S152,1,0)+IF(S151=S153,1,0),Y158+X161+X163-X158-Y161-Y163,IF(2=IF(S151=S150,1,0)+IF(S151=S151,1,0)+IF(S151=S152,1,0)+IF(S151=S153,1,0),"-","_")))</f>
        <v>0</v>
      </c>
      <c r="V151" s="393"/>
      <c r="W151" s="18">
        <f>IF(OR(U151=0,U151="-",U151="_"),U151,IF(2&lt;IF(U151=U150,1,0)+IF(U151=U151,1,0)+IF(U151=U152,1,0)+IF(U151=U153,1,0),O158+S158+W158+M161+Q161+U161+M163+Q163+U163-M158-Q158-U158-O161-S161-W161-O163-S163-W163,IF(2=IF(U151=U150,1,0)+IF(U151=U151,1,0)+IF(U151=U152,1,0)+IF(U151=U153,1,0),"-","_")))</f>
        <v>0</v>
      </c>
      <c r="X151" s="389">
        <f>IF(S151=0,0,IF(U151="-",IF(S151=S150,IF(Y158&lt;X158,"Verliezer","Winnaar"),IF(S151=S152,IF(X163&lt;Y163,"Verliezer","Winnaar"),IF(S151=S153,IF(X161&lt;Y161,"Verliezer","Winnaar")))),IF(W151="-",IF(U151=U150,IF(Y158&lt;X158,"Verliezer","Winnaar"),IF(U151=U152,IF(X163&lt;Y163,"Verliezer","Winnaar"),IF(U151=U153,IF(X161&lt;Y161,"Verliezer","Winnaar")))),"_")))</f>
        <v>0</v>
      </c>
      <c r="Y151" s="390"/>
      <c r="Z151" s="437"/>
      <c r="AD151" s="25"/>
      <c r="AE151" s="25"/>
    </row>
    <row r="152" spans="1:31" x14ac:dyDescent="0.3">
      <c r="B152" s="141">
        <v>3</v>
      </c>
      <c r="C152" s="6">
        <f t="shared" si="28"/>
        <v>0</v>
      </c>
      <c r="D152" s="18" t="str">
        <f>IF(C152=0," ",VLOOKUP(C152,[1]Inschr!B$1:K$65536,3,FALSE))</f>
        <v xml:space="preserve"> </v>
      </c>
      <c r="E152" s="394" t="str">
        <f>IF(C152=0," ",VLOOKUP(C152,[1]Inschr!B$1:K$65536,4,FALSE))</f>
        <v xml:space="preserve"> </v>
      </c>
      <c r="F152" s="395"/>
      <c r="G152" s="393"/>
      <c r="H152" s="394">
        <f t="shared" si="29"/>
        <v>0</v>
      </c>
      <c r="I152" s="395"/>
      <c r="J152" s="393"/>
      <c r="K152" s="201">
        <f>IF(X160&lt;Y160,1,0)</f>
        <v>0</v>
      </c>
      <c r="L152" s="201">
        <f>IF(X163&lt;Y163,1,0)</f>
        <v>0</v>
      </c>
      <c r="M152" s="434"/>
      <c r="N152" s="435"/>
      <c r="O152" s="436"/>
      <c r="P152" s="438">
        <f>IF(X159&gt;Y159,1,0)</f>
        <v>0</v>
      </c>
      <c r="Q152" s="439"/>
      <c r="R152" s="440"/>
      <c r="S152" s="392">
        <f t="shared" si="30"/>
        <v>0</v>
      </c>
      <c r="T152" s="393"/>
      <c r="U152" s="394">
        <f>IF(S152=0,0,IF(2&lt;IF(S152=S150,1,0)+IF(S152=S151,1,0)+IF(S152=S152,1,0)+IF(S152=S153,1,0),X159+Y160+Y163-Y159-X160-X163,IF(2=IF(S152=S150,1,0)+IF(S152=S151,1,0)+IF(S152=S152,1,0)+IF(S152=S153,1,0),"-","_")))</f>
        <v>0</v>
      </c>
      <c r="V152" s="393"/>
      <c r="W152" s="18">
        <f>IF(OR(U152=0,U152="-",U152="_"),U152,IF(2&lt;IF(U152=U150,1,0)+IF(U152=U151,1,0)+IF(U152=U152,1,0)+IF(U152=U153,1,0),M159+Q159+U159+O160+S160+W160+O163+S163+W163-O159-S159-W159-M160-Q160-U160-M163-Q163-U163,IF(2=IF(U152=U150,1,0)+IF(U152=U151,1,0)+IF(U152=U152,1,0)+IF(U152=U153,1,0),"-","_")))</f>
        <v>0</v>
      </c>
      <c r="X152" s="389">
        <f>IF(S152=0,0,IF(U152="-",IF(S152=S150,IF(Y160&lt;X160,"Verliezer","Winnaar"),IF(S152=S151,IF(Y163&lt;X163,"Verliezer","Winnaar"),IF(S152=S153,IF(X159&lt;Y159,"Verliezer","Winnaar")))),IF(W152="-",IF(U152=U150,IF(Y160&lt;X160,"Verliezer","Winnaar"),IF(U152=U151,IF(Y163&lt;X163,"Verliezer","Winnaar"),IF(U152=U153,IF(X159&lt;Y159,"Verliezer","Winnaar")))),"_")))</f>
        <v>0</v>
      </c>
      <c r="Y152" s="390"/>
      <c r="Z152" s="437"/>
      <c r="AD152" s="25"/>
      <c r="AE152" s="25"/>
    </row>
    <row r="153" spans="1:31" ht="13.8" thickBot="1" x14ac:dyDescent="0.35">
      <c r="B153" s="141">
        <v>4</v>
      </c>
      <c r="C153" s="6">
        <f t="shared" si="28"/>
        <v>0</v>
      </c>
      <c r="D153" s="18" t="str">
        <f>IF(C153=0," ",VLOOKUP(C153,[1]Inschr!B$1:K$65536,3,FALSE))</f>
        <v xml:space="preserve"> </v>
      </c>
      <c r="E153" s="394" t="str">
        <f>IF(C153=0," ",VLOOKUP(C153,[1]Inschr!B$1:K$65536,4,FALSE))</f>
        <v xml:space="preserve"> </v>
      </c>
      <c r="F153" s="395"/>
      <c r="G153" s="393"/>
      <c r="H153" s="394">
        <f t="shared" si="29"/>
        <v>0</v>
      </c>
      <c r="I153" s="395"/>
      <c r="J153" s="393"/>
      <c r="K153" s="201">
        <f>IF(X162&lt;Y162,1,0)</f>
        <v>0</v>
      </c>
      <c r="L153" s="201">
        <f>IF(X161&lt;Y161,1,0)</f>
        <v>0</v>
      </c>
      <c r="M153" s="438">
        <f>IF(X159&lt;Y159,1,0)</f>
        <v>0</v>
      </c>
      <c r="N153" s="439"/>
      <c r="O153" s="472"/>
      <c r="P153" s="484"/>
      <c r="Q153" s="485"/>
      <c r="R153" s="486"/>
      <c r="S153" s="429">
        <f t="shared" si="30"/>
        <v>0</v>
      </c>
      <c r="T153" s="473"/>
      <c r="U153" s="474">
        <f>IF(S153=0,0,IF(2&lt;IF(S153=S150,1,0)+IF(S153=S151,1,0)+IF(S153=S152,1,0)+IF(S153=S153,1,0),Y159+Y161+Y162-X159-X161-X162,IF(2=IF(S153=S150,1,0)+IF(S153=S151,1,0)+IF(S153=S152,1,0)+IF(S153=S153,1,0),"-","_")))</f>
        <v>0</v>
      </c>
      <c r="V153" s="473"/>
      <c r="W153" s="23">
        <f>IF(OR(U153=0,U153="-",U153="_"),U153,IF(2&lt;IF(U153=U150,1,0)+IF(U153=U151,1,0)+IF(U153=U152,1,0)+IF(U153=U153,1,0),O159+S159+W159+O161+S161+W161+O162+S162+W162-M159-Q159-U159-M161-Q161-U161-M162-Q162-U162,IF(2=IF(U153=U150,1,0)+IF(U153=U151,1,0)+IF(U153=U152,1,0)+IF(U153=U153,1,0),"-","_")))</f>
        <v>0</v>
      </c>
      <c r="X153" s="475">
        <f>IF(S153=0,0,IF(U153="-",IF(S153=S150,IF(Y162&lt;X162,"Verliezer","Winnaar"),IF(S153=S151,IF(Y161&lt;X161,"Verliezer","Winnaar"),IF(S153=S152,IF(Y159&lt;X159,"Verliezer","Winnaar")))),IF(W153="-",IF(U153=U150,IF(Y162&lt;X162,"Verliezer","Winnaar"),IF(U153=U151,IF(Y161&lt;X161,"Verliezer","Winnaar"),IF(U153=U152,IF(Y159&lt;X159,"Verliezer","Winnaar")))),"_")))</f>
        <v>0</v>
      </c>
      <c r="Y153" s="476"/>
      <c r="Z153" s="477"/>
      <c r="AD153" s="25"/>
      <c r="AE153" s="25"/>
    </row>
    <row r="154" spans="1:31" x14ac:dyDescent="0.3">
      <c r="AC154" s="25"/>
    </row>
    <row r="155" spans="1:31" x14ac:dyDescent="0.3">
      <c r="AC155" s="25"/>
    </row>
    <row r="156" spans="1:31" ht="13.8" thickBot="1" x14ac:dyDescent="0.35">
      <c r="K156" s="2" t="s">
        <v>14</v>
      </c>
      <c r="L156" s="20"/>
      <c r="M156" s="20"/>
      <c r="N156" s="20"/>
      <c r="AB156" s="25"/>
      <c r="AC156" s="25"/>
    </row>
    <row r="157" spans="1:31" ht="21.75" customHeight="1" x14ac:dyDescent="0.3">
      <c r="D157" s="3" t="s">
        <v>61</v>
      </c>
      <c r="K157" s="27" t="s">
        <v>15</v>
      </c>
      <c r="L157" s="31" t="s">
        <v>16</v>
      </c>
      <c r="M157" s="478" t="s">
        <v>19</v>
      </c>
      <c r="N157" s="479"/>
      <c r="O157" s="479"/>
      <c r="P157" s="480"/>
      <c r="Q157" s="481" t="s">
        <v>20</v>
      </c>
      <c r="R157" s="482"/>
      <c r="S157" s="482"/>
      <c r="T157" s="483"/>
      <c r="U157" s="481" t="s">
        <v>21</v>
      </c>
      <c r="V157" s="482"/>
      <c r="W157" s="483"/>
      <c r="X157" s="481" t="s">
        <v>22</v>
      </c>
      <c r="Y157" s="482"/>
      <c r="Z157" s="483"/>
      <c r="AB157" s="25"/>
      <c r="AC157" s="25"/>
    </row>
    <row r="158" spans="1:31" ht="21.75" customHeight="1" x14ac:dyDescent="0.25">
      <c r="C158" s="141"/>
      <c r="D158" s="6" t="str">
        <f>IF(C158=0," ",VLOOKUP(C158,[1]Inschr!B$1:K$65536,3,FALSE))</f>
        <v xml:space="preserve"> </v>
      </c>
      <c r="E158" s="394" t="str">
        <f>IF(C158=0," ",VLOOKUP(C158,[1]Inschr!B$1:K$65536,4,FALSE))</f>
        <v xml:space="preserve"> </v>
      </c>
      <c r="F158" s="395"/>
      <c r="G158" s="393"/>
      <c r="K158" s="27" t="s">
        <v>26</v>
      </c>
      <c r="L158" s="31" t="s">
        <v>26</v>
      </c>
      <c r="M158" s="445"/>
      <c r="N158" s="446"/>
      <c r="O158" s="447"/>
      <c r="P158" s="448"/>
      <c r="Q158" s="449"/>
      <c r="R158" s="450"/>
      <c r="S158" s="450"/>
      <c r="T158" s="451"/>
      <c r="U158" s="449"/>
      <c r="V158" s="450"/>
      <c r="W158" s="203"/>
      <c r="X158" s="32">
        <f>IF(M158&gt;O158,1,0)+IF(Q158&gt;S158,1,0)+IF(U158&gt;W158,1,0)</f>
        <v>0</v>
      </c>
      <c r="Y158" s="452">
        <f>IF(M158&lt;O158,1,0)+IF(Q158&lt;S158,1,0)+IF(U158&lt;W158,1,0)</f>
        <v>0</v>
      </c>
      <c r="Z158" s="453"/>
      <c r="AB158" s="25"/>
      <c r="AC158" s="25"/>
    </row>
    <row r="159" spans="1:31" ht="21.75" customHeight="1" x14ac:dyDescent="0.25">
      <c r="K159" s="41"/>
      <c r="L159" s="31" t="s">
        <v>28</v>
      </c>
      <c r="M159" s="445"/>
      <c r="N159" s="446"/>
      <c r="O159" s="447"/>
      <c r="P159" s="448"/>
      <c r="Q159" s="449"/>
      <c r="R159" s="450"/>
      <c r="S159" s="450"/>
      <c r="T159" s="451"/>
      <c r="U159" s="449"/>
      <c r="V159" s="450"/>
      <c r="W159" s="203"/>
      <c r="X159" s="32">
        <f t="shared" ref="X159:X163" si="31">IF(M159&gt;O159,1,0)+IF(Q159&gt;S159,1,0)+IF(U159&gt;W159,1,0)</f>
        <v>0</v>
      </c>
      <c r="Y159" s="452">
        <f t="shared" ref="Y159:Y163" si="32">IF(M159&lt;O159,1,0)+IF(Q159&lt;S159,1,0)+IF(U159&lt;W159,1,0)</f>
        <v>0</v>
      </c>
      <c r="Z159" s="453"/>
      <c r="AB159" s="25"/>
      <c r="AC159" s="25"/>
    </row>
    <row r="160" spans="1:31" ht="21.75" customHeight="1" x14ac:dyDescent="0.25">
      <c r="K160" s="27" t="s">
        <v>31</v>
      </c>
      <c r="L160" s="31" t="s">
        <v>31</v>
      </c>
      <c r="M160" s="445"/>
      <c r="N160" s="446"/>
      <c r="O160" s="447"/>
      <c r="P160" s="448"/>
      <c r="Q160" s="449"/>
      <c r="R160" s="450"/>
      <c r="S160" s="450"/>
      <c r="T160" s="451"/>
      <c r="U160" s="449"/>
      <c r="V160" s="450"/>
      <c r="W160" s="203"/>
      <c r="X160" s="32">
        <f t="shared" si="31"/>
        <v>0</v>
      </c>
      <c r="Y160" s="452">
        <f t="shared" si="32"/>
        <v>0</v>
      </c>
      <c r="Z160" s="453"/>
      <c r="AB160" s="25"/>
      <c r="AC160" s="25"/>
    </row>
    <row r="161" spans="1:31" ht="21.75" customHeight="1" x14ac:dyDescent="0.25">
      <c r="K161" s="41"/>
      <c r="L161" s="31" t="s">
        <v>32</v>
      </c>
      <c r="M161" s="445"/>
      <c r="N161" s="446"/>
      <c r="O161" s="447"/>
      <c r="P161" s="448"/>
      <c r="Q161" s="449"/>
      <c r="R161" s="450"/>
      <c r="S161" s="450"/>
      <c r="T161" s="451"/>
      <c r="U161" s="449"/>
      <c r="V161" s="450"/>
      <c r="W161" s="203"/>
      <c r="X161" s="32">
        <f t="shared" si="31"/>
        <v>0</v>
      </c>
      <c r="Y161" s="452">
        <f t="shared" si="32"/>
        <v>0</v>
      </c>
      <c r="Z161" s="453"/>
      <c r="AB161" s="25"/>
      <c r="AC161" s="25"/>
    </row>
    <row r="162" spans="1:31" ht="21.75" customHeight="1" x14ac:dyDescent="0.25">
      <c r="B162" s="39"/>
      <c r="L162" s="31" t="s">
        <v>35</v>
      </c>
      <c r="M162" s="445"/>
      <c r="N162" s="446"/>
      <c r="O162" s="447"/>
      <c r="P162" s="448"/>
      <c r="Q162" s="449"/>
      <c r="R162" s="450"/>
      <c r="S162" s="450"/>
      <c r="T162" s="451"/>
      <c r="U162" s="449"/>
      <c r="V162" s="450"/>
      <c r="W162" s="203"/>
      <c r="X162" s="32">
        <f t="shared" si="31"/>
        <v>0</v>
      </c>
      <c r="Y162" s="452">
        <f t="shared" si="32"/>
        <v>0</v>
      </c>
      <c r="Z162" s="453"/>
      <c r="AB162" s="25"/>
      <c r="AC162" s="25"/>
    </row>
    <row r="163" spans="1:31" ht="21.75" customHeight="1" thickBot="1" x14ac:dyDescent="0.3">
      <c r="K163" s="27" t="s">
        <v>37</v>
      </c>
      <c r="L163" s="31" t="s">
        <v>37</v>
      </c>
      <c r="M163" s="454"/>
      <c r="N163" s="455"/>
      <c r="O163" s="425"/>
      <c r="P163" s="426"/>
      <c r="Q163" s="427"/>
      <c r="R163" s="428"/>
      <c r="S163" s="428"/>
      <c r="T163" s="487"/>
      <c r="U163" s="427"/>
      <c r="V163" s="428"/>
      <c r="W163" s="204"/>
      <c r="X163" s="42">
        <f t="shared" si="31"/>
        <v>0</v>
      </c>
      <c r="Y163" s="488">
        <f t="shared" si="32"/>
        <v>0</v>
      </c>
      <c r="Z163" s="489"/>
      <c r="AB163" s="25"/>
      <c r="AC163" s="25"/>
    </row>
    <row r="164" spans="1:31" ht="21.75" customHeight="1" x14ac:dyDescent="0.3">
      <c r="K164" s="41"/>
      <c r="L164" s="20"/>
      <c r="M164" s="20"/>
      <c r="N164" s="20"/>
      <c r="AB164" s="25"/>
      <c r="AC164" s="25"/>
    </row>
    <row r="165" spans="1:31" ht="21.75" customHeight="1" x14ac:dyDescent="0.3">
      <c r="B165" s="39"/>
      <c r="L165" s="195"/>
      <c r="M165" s="195"/>
      <c r="N165" s="195"/>
      <c r="AB165" s="25"/>
      <c r="AC165" s="25"/>
    </row>
    <row r="166" spans="1:31" ht="21.75" customHeight="1" x14ac:dyDescent="0.3">
      <c r="K166" s="212"/>
      <c r="L166" s="195"/>
      <c r="M166" s="195"/>
      <c r="N166" s="195"/>
      <c r="AB166" s="25"/>
      <c r="AC166" s="25"/>
    </row>
    <row r="167" spans="1:31" ht="21.75" customHeight="1" x14ac:dyDescent="0.3">
      <c r="K167" s="41"/>
      <c r="Q167" s="195"/>
      <c r="AB167" s="25"/>
      <c r="AD167" s="25"/>
    </row>
    <row r="168" spans="1:31" x14ac:dyDescent="0.3">
      <c r="C168" s="41"/>
      <c r="AB168" s="25"/>
      <c r="AD168" s="25"/>
    </row>
    <row r="169" spans="1:31" x14ac:dyDescent="0.3">
      <c r="C169" s="41"/>
      <c r="AC169" s="25"/>
    </row>
    <row r="170" spans="1:31" s="3" customFormat="1" ht="21.6" thickBot="1" x14ac:dyDescent="0.35">
      <c r="A170" s="1" t="s">
        <v>0</v>
      </c>
      <c r="B170" s="2" t="s">
        <v>1</v>
      </c>
      <c r="C170" s="136"/>
      <c r="D170" s="151"/>
      <c r="E170" s="151"/>
      <c r="F170" s="151"/>
      <c r="G170" s="151" t="str">
        <f>IF($G$1=0," ",$G$1)</f>
        <v xml:space="preserve"> </v>
      </c>
      <c r="H170" s="151"/>
      <c r="I170" s="151"/>
      <c r="J170" s="136"/>
      <c r="K170" s="136"/>
      <c r="L170" s="3" t="s">
        <v>2</v>
      </c>
    </row>
    <row r="171" spans="1:31" ht="13.5" customHeight="1" thickTop="1" x14ac:dyDescent="0.25">
      <c r="A171" s="131"/>
      <c r="B171" s="878" t="s">
        <v>81</v>
      </c>
      <c r="C171" s="2"/>
      <c r="U171" s="26"/>
      <c r="V171" s="26"/>
      <c r="AA171" s="414" t="str">
        <f>IF($X$2=0," ",$X$2)</f>
        <v xml:space="preserve"> </v>
      </c>
      <c r="AB171" s="415"/>
      <c r="AC171" s="416"/>
      <c r="AD171" s="494" t="s">
        <v>3</v>
      </c>
      <c r="AE171" s="497">
        <v>6</v>
      </c>
    </row>
    <row r="172" spans="1:31" ht="12.75" customHeight="1" x14ac:dyDescent="0.25">
      <c r="A172" s="131"/>
      <c r="B172" s="878" t="s">
        <v>82</v>
      </c>
      <c r="C172" s="2"/>
      <c r="AA172" s="417"/>
      <c r="AB172" s="418"/>
      <c r="AC172" s="419"/>
      <c r="AD172" s="495"/>
      <c r="AE172" s="498"/>
    </row>
    <row r="173" spans="1:31" ht="12.75" customHeight="1" x14ac:dyDescent="0.25">
      <c r="B173" s="878" t="s">
        <v>83</v>
      </c>
      <c r="C173" s="2"/>
      <c r="AA173" s="417"/>
      <c r="AB173" s="418"/>
      <c r="AC173" s="419"/>
      <c r="AD173" s="496"/>
      <c r="AE173" s="499"/>
    </row>
    <row r="174" spans="1:31" ht="13.5" customHeight="1" thickBot="1" x14ac:dyDescent="0.35">
      <c r="AA174" s="417"/>
      <c r="AB174" s="418"/>
      <c r="AC174" s="419"/>
      <c r="AD174" s="500" t="s">
        <v>4</v>
      </c>
      <c r="AE174" s="502" t="str">
        <f>IF($L$26=0,"",$L$26)</f>
        <v/>
      </c>
    </row>
    <row r="175" spans="1:31" ht="12.75" customHeight="1" x14ac:dyDescent="0.3">
      <c r="B175" s="141" t="s">
        <v>5</v>
      </c>
      <c r="C175" s="6" t="s">
        <v>6</v>
      </c>
      <c r="D175" s="18" t="s">
        <v>7</v>
      </c>
      <c r="E175" s="394" t="s">
        <v>8</v>
      </c>
      <c r="F175" s="395"/>
      <c r="G175" s="393"/>
      <c r="H175" s="394" t="s">
        <v>9</v>
      </c>
      <c r="I175" s="395"/>
      <c r="J175" s="393"/>
      <c r="K175" s="18">
        <v>1</v>
      </c>
      <c r="L175" s="18">
        <v>2</v>
      </c>
      <c r="M175" s="394">
        <v>3</v>
      </c>
      <c r="N175" s="395"/>
      <c r="O175" s="393"/>
      <c r="P175" s="394">
        <v>4</v>
      </c>
      <c r="Q175" s="395"/>
      <c r="R175" s="396"/>
      <c r="S175" s="399" t="s">
        <v>10</v>
      </c>
      <c r="T175" s="423"/>
      <c r="U175" s="422" t="s">
        <v>11</v>
      </c>
      <c r="V175" s="423"/>
      <c r="W175" s="155" t="s">
        <v>12</v>
      </c>
      <c r="X175" s="422" t="s">
        <v>13</v>
      </c>
      <c r="Y175" s="400"/>
      <c r="Z175" s="424"/>
      <c r="AA175" s="418"/>
      <c r="AB175" s="418"/>
      <c r="AC175" s="419"/>
      <c r="AD175" s="495"/>
      <c r="AE175" s="503"/>
    </row>
    <row r="176" spans="1:31" ht="13.5" customHeight="1" thickBot="1" x14ac:dyDescent="0.35">
      <c r="B176" s="141">
        <v>1</v>
      </c>
      <c r="C176" s="6">
        <f>$C24</f>
        <v>0</v>
      </c>
      <c r="D176" s="18" t="str">
        <f>IF(C176=0," ",VLOOKUP(C176,[1]Inschr!B$1:K$65536,3,FALSE))</f>
        <v xml:space="preserve"> </v>
      </c>
      <c r="E176" s="394" t="str">
        <f>IF(C176=0," ",VLOOKUP(C176,[1]Inschr!B$1:K$65536,4,FALSE))</f>
        <v xml:space="preserve"> </v>
      </c>
      <c r="F176" s="395"/>
      <c r="G176" s="393"/>
      <c r="H176" s="394">
        <f>S176*2</f>
        <v>0</v>
      </c>
      <c r="I176" s="395"/>
      <c r="J176" s="393"/>
      <c r="K176" s="202"/>
      <c r="L176" s="201">
        <f>IF(X184&gt;Y184,1,0)</f>
        <v>0</v>
      </c>
      <c r="M176" s="438">
        <f>IF(X186&gt;Y186,1,0)</f>
        <v>0</v>
      </c>
      <c r="N176" s="439"/>
      <c r="O176" s="472"/>
      <c r="P176" s="438">
        <f>IF(X188&gt;Y188,1,0)</f>
        <v>0</v>
      </c>
      <c r="Q176" s="439"/>
      <c r="R176" s="440"/>
      <c r="S176" s="392">
        <f>SUM(K176:Q176)</f>
        <v>0</v>
      </c>
      <c r="T176" s="393"/>
      <c r="U176" s="394">
        <f>IF(S176=0,0,IF(2&lt;IF(S176=S176,1,0)+IF(S176=S177,1,0)+IF(S176=S178,1,0)+IF(S176=S179,1,0),X184+X186+X188-Y184-Y186-Y188,IF(2=IF(S176=S176,1,0)+IF(S176=S177,1,0)+IF(S176=S178,1,0)+IF(S176=S179,1,0),"-","_")))</f>
        <v>0</v>
      </c>
      <c r="V176" s="393"/>
      <c r="W176" s="18">
        <f>IF(OR(U176=0,U176="-",U176="_"),U176,IF(2&lt;IF(U176=U176,1,0)+IF(U176=U177,1,0)+IF(U176=U178,1,0)+IF(U176=U179,1,0),M184+Q184+U184+M186+Q186+U186+M188+Q188+U188-O184-S184-W184-O186-S186-W186-O188-S188-W188,IF(2=IF(U176=U176,1,0)+IF(U176=U177,1,0)+IF(U176=U178,1,0)+IF(U176=U179,1,0),"-","_")))</f>
        <v>0</v>
      </c>
      <c r="X176" s="389">
        <f>IF(S176=0,0,IF(U176="-",IF(S176=S177,IF(X184&lt;Y184,"Verliezer","Winnaar"),IF(S176=S178,IF(X186&lt;Y186,"Verliezer","Winnaar"),IF(S176=S179,IF(X188&lt;Y188,"Verliezer","Winnaar")))),IF(W176="-",IF(U176=U177,IF(X184&lt;Y184,"Verliezer","Winnaar"),IF(U176=U178,IF(X186&lt;Y186,"Verliezer","Winnaar"),IF(U176=U179,IF(X188&lt;Y188,"Verliezer","Winnaar")))),"_")))</f>
        <v>0</v>
      </c>
      <c r="Y176" s="390"/>
      <c r="Z176" s="391"/>
      <c r="AA176" s="420"/>
      <c r="AB176" s="420"/>
      <c r="AC176" s="421"/>
      <c r="AD176" s="501"/>
      <c r="AE176" s="504"/>
    </row>
    <row r="177" spans="2:31" ht="13.8" thickTop="1" x14ac:dyDescent="0.3">
      <c r="B177" s="141">
        <v>2</v>
      </c>
      <c r="C177" s="6">
        <f t="shared" ref="C177:C179" si="33">$C25</f>
        <v>0</v>
      </c>
      <c r="D177" s="18" t="str">
        <f>IF(C177=0," ",VLOOKUP(C177,[1]Inschr!B$1:K$65536,3,FALSE))</f>
        <v xml:space="preserve"> </v>
      </c>
      <c r="E177" s="394" t="str">
        <f>IF(C177=0," ",VLOOKUP(C177,[1]Inschr!B$1:K$65536,4,FALSE))</f>
        <v xml:space="preserve"> </v>
      </c>
      <c r="F177" s="395"/>
      <c r="G177" s="393"/>
      <c r="H177" s="394">
        <f t="shared" ref="H177:H179" si="34">S177*2</f>
        <v>0</v>
      </c>
      <c r="I177" s="395"/>
      <c r="J177" s="393"/>
      <c r="K177" s="201">
        <f>IF(X184&lt;Y184,1,0)</f>
        <v>0</v>
      </c>
      <c r="L177" s="202"/>
      <c r="M177" s="438">
        <f>IF(X189&gt;Y189,1,0)</f>
        <v>0</v>
      </c>
      <c r="N177" s="439"/>
      <c r="O177" s="472"/>
      <c r="P177" s="438">
        <f>IF(X187&gt;Y187,1,0)</f>
        <v>0</v>
      </c>
      <c r="Q177" s="439"/>
      <c r="R177" s="440"/>
      <c r="S177" s="392">
        <f t="shared" ref="S177:S179" si="35">SUM(K177:Q177)</f>
        <v>0</v>
      </c>
      <c r="T177" s="393"/>
      <c r="U177" s="394">
        <f>IF(S177=0,0,IF(2&lt;IF(S177=S176,1,0)+IF(S177=S177,1,0)+IF(S177=S178,1,0)+IF(S177=S179,1,0),Y184+X187+X189-X184-Y187-Y189,IF(2=IF(S177=S176,1,0)+IF(S177=S177,1,0)+IF(S177=S178,1,0)+IF(S177=S179,1,0),"-","_")))</f>
        <v>0</v>
      </c>
      <c r="V177" s="393"/>
      <c r="W177" s="18">
        <f>IF(OR(U177=0,U177="-",U177="_"),U177,IF(2&lt;IF(U177=U176,1,0)+IF(U177=U177,1,0)+IF(U177=U178,1,0)+IF(U177=U179,1,0),O184+S184+W184+M187+Q187+U187+M189+Q189+U189-M184-Q184-U184-O187-S187-W187-O189-S189-W189,IF(2=IF(U177=U176,1,0)+IF(U177=U177,1,0)+IF(U177=U178,1,0)+IF(U177=U179,1,0),"-","_")))</f>
        <v>0</v>
      </c>
      <c r="X177" s="389">
        <f>IF(S177=0,0,IF(U177="-",IF(S177=S176,IF(Y184&lt;X184,"Verliezer","Winnaar"),IF(S177=S178,IF(X189&lt;Y189,"Verliezer","Winnaar"),IF(S177=S179,IF(X187&lt;Y187,"Verliezer","Winnaar")))),IF(W177="-",IF(U177=U176,IF(Y184&lt;X184,"Verliezer","Winnaar"),IF(U177=U178,IF(X189&lt;Y189,"Verliezer","Winnaar"),IF(U177=U179,IF(X187&lt;Y187,"Verliezer","Winnaar")))),"_")))</f>
        <v>0</v>
      </c>
      <c r="Y177" s="390"/>
      <c r="Z177" s="437"/>
      <c r="AD177" s="25"/>
      <c r="AE177" s="25"/>
    </row>
    <row r="178" spans="2:31" x14ac:dyDescent="0.3">
      <c r="B178" s="141">
        <v>3</v>
      </c>
      <c r="C178" s="6">
        <f t="shared" si="33"/>
        <v>0</v>
      </c>
      <c r="D178" s="18" t="str">
        <f>IF(C178=0," ",VLOOKUP(C178,[1]Inschr!B$1:K$65536,3,FALSE))</f>
        <v xml:space="preserve"> </v>
      </c>
      <c r="E178" s="394" t="str">
        <f>IF(C178=0," ",VLOOKUP(C178,[1]Inschr!B$1:K$65536,4,FALSE))</f>
        <v xml:space="preserve"> </v>
      </c>
      <c r="F178" s="395"/>
      <c r="G178" s="393"/>
      <c r="H178" s="394">
        <f t="shared" si="34"/>
        <v>0</v>
      </c>
      <c r="I178" s="395"/>
      <c r="J178" s="393"/>
      <c r="K178" s="201">
        <f>IF(X186&lt;Y186,1,0)</f>
        <v>0</v>
      </c>
      <c r="L178" s="201">
        <f>IF(X189&lt;Y189,1,0)</f>
        <v>0</v>
      </c>
      <c r="M178" s="434"/>
      <c r="N178" s="435"/>
      <c r="O178" s="436"/>
      <c r="P178" s="438">
        <f>IF(X185&gt;Y185,1,0)</f>
        <v>0</v>
      </c>
      <c r="Q178" s="439"/>
      <c r="R178" s="440"/>
      <c r="S178" s="392">
        <f t="shared" si="35"/>
        <v>0</v>
      </c>
      <c r="T178" s="393"/>
      <c r="U178" s="394">
        <f>IF(S178=0,0,IF(2&lt;IF(S178=S176,1,0)+IF(S178=S177,1,0)+IF(S178=S178,1,0)+IF(S178=S179,1,0),X185+Y186+Y189-Y185-X186-X189,IF(2=IF(S178=S176,1,0)+IF(S178=S177,1,0)+IF(S178=S178,1,0)+IF(S178=S179,1,0),"-","_")))</f>
        <v>0</v>
      </c>
      <c r="V178" s="393"/>
      <c r="W178" s="18">
        <f>IF(OR(U178=0,U178="-",U178="_"),U178,IF(2&lt;IF(U178=U176,1,0)+IF(U178=U177,1,0)+IF(U178=U178,1,0)+IF(U178=U179,1,0),M185+Q185+U185+O186+S186+W186+O189+S189+W189-O185-S185-W185-M186-Q186-U186-M189-Q189-U189,IF(2=IF(U178=U176,1,0)+IF(U178=U177,1,0)+IF(U178=U178,1,0)+IF(U178=U179,1,0),"-","_")))</f>
        <v>0</v>
      </c>
      <c r="X178" s="389">
        <f>IF(S178=0,0,IF(U178="-",IF(S178=S176,IF(Y186&lt;X186,"Verliezer","Winnaar"),IF(S178=S177,IF(Y189&lt;X189,"Verliezer","Winnaar"),IF(S178=S179,IF(X185&lt;Y185,"Verliezer","Winnaar")))),IF(W178="-",IF(U178=U176,IF(Y186&lt;X186,"Verliezer","Winnaar"),IF(U178=U177,IF(Y189&lt;X189,"Verliezer","Winnaar"),IF(U178=U179,IF(X185&lt;Y185,"Verliezer","Winnaar")))),"_")))</f>
        <v>0</v>
      </c>
      <c r="Y178" s="390"/>
      <c r="Z178" s="437"/>
      <c r="AD178" s="25"/>
      <c r="AE178" s="25"/>
    </row>
    <row r="179" spans="2:31" ht="13.8" thickBot="1" x14ac:dyDescent="0.35">
      <c r="B179" s="141">
        <v>4</v>
      </c>
      <c r="C179" s="6">
        <f t="shared" si="33"/>
        <v>0</v>
      </c>
      <c r="D179" s="18" t="str">
        <f>IF(C179=0," ",VLOOKUP(C179,[1]Inschr!B$1:K$65536,3,FALSE))</f>
        <v xml:space="preserve"> </v>
      </c>
      <c r="E179" s="394" t="str">
        <f>IF(C179=0," ",VLOOKUP(C179,[1]Inschr!B$1:K$65536,4,FALSE))</f>
        <v xml:space="preserve"> </v>
      </c>
      <c r="F179" s="395"/>
      <c r="G179" s="393"/>
      <c r="H179" s="394">
        <f t="shared" si="34"/>
        <v>0</v>
      </c>
      <c r="I179" s="395"/>
      <c r="J179" s="393"/>
      <c r="K179" s="201">
        <f>IF(X188&lt;Y188,1,0)</f>
        <v>0</v>
      </c>
      <c r="L179" s="201">
        <f>IF(X187&lt;Y187,1,0)</f>
        <v>0</v>
      </c>
      <c r="M179" s="438">
        <f>IF(X185&lt;Y185,1,0)</f>
        <v>0</v>
      </c>
      <c r="N179" s="439"/>
      <c r="O179" s="472"/>
      <c r="P179" s="484"/>
      <c r="Q179" s="485"/>
      <c r="R179" s="486"/>
      <c r="S179" s="429">
        <f t="shared" si="35"/>
        <v>0</v>
      </c>
      <c r="T179" s="473"/>
      <c r="U179" s="474">
        <f>IF(S179=0,0,IF(2&lt;IF(S179=S176,1,0)+IF(S179=S177,1,0)+IF(S179=S178,1,0)+IF(S179=S179,1,0),Y185+Y187+Y188-X185-X187-X188,IF(2=IF(S179=S176,1,0)+IF(S179=S177,1,0)+IF(S179=S178,1,0)+IF(S179=S179,1,0),"-","_")))</f>
        <v>0</v>
      </c>
      <c r="V179" s="473"/>
      <c r="W179" s="23">
        <f>IF(OR(U179=0,U179="-",U179="_"),U179,IF(2&lt;IF(U179=U176,1,0)+IF(U179=U177,1,0)+IF(U179=U178,1,0)+IF(U179=U179,1,0),O185+S185+W185+O187+S187+W187+O188+S188+W188-M185-Q185-U185-M187-Q187-U187-M188-Q188-U188,IF(2=IF(U179=U176,1,0)+IF(U179=U177,1,0)+IF(U179=U178,1,0)+IF(U179=U179,1,0),"-","_")))</f>
        <v>0</v>
      </c>
      <c r="X179" s="475">
        <f>IF(S179=0,0,IF(U179="-",IF(S179=S176,IF(Y188&lt;X188,"Verliezer","Winnaar"),IF(S179=S177,IF(Y187&lt;X187,"Verliezer","Winnaar"),IF(S179=S178,IF(Y185&lt;X185,"Verliezer","Winnaar")))),IF(W179="-",IF(U179=U176,IF(Y188&lt;X188,"Verliezer","Winnaar"),IF(U179=U177,IF(Y187&lt;X187,"Verliezer","Winnaar"),IF(U179=U178,IF(Y185&lt;X185,"Verliezer","Winnaar")))),"_")))</f>
        <v>0</v>
      </c>
      <c r="Y179" s="476"/>
      <c r="Z179" s="477"/>
      <c r="AD179" s="25"/>
      <c r="AE179" s="25"/>
    </row>
    <row r="180" spans="2:31" x14ac:dyDescent="0.3">
      <c r="AC180" s="25"/>
    </row>
    <row r="181" spans="2:31" x14ac:dyDescent="0.3">
      <c r="AC181" s="25"/>
    </row>
    <row r="182" spans="2:31" ht="13.8" thickBot="1" x14ac:dyDescent="0.35">
      <c r="K182" s="2" t="s">
        <v>14</v>
      </c>
      <c r="L182" s="20"/>
      <c r="M182" s="20"/>
      <c r="N182" s="20"/>
      <c r="AB182" s="25"/>
      <c r="AC182" s="25"/>
    </row>
    <row r="183" spans="2:31" ht="21.75" customHeight="1" x14ac:dyDescent="0.3">
      <c r="D183" s="3" t="s">
        <v>62</v>
      </c>
      <c r="K183" s="27" t="s">
        <v>15</v>
      </c>
      <c r="L183" s="31" t="s">
        <v>16</v>
      </c>
      <c r="M183" s="478" t="s">
        <v>19</v>
      </c>
      <c r="N183" s="479"/>
      <c r="O183" s="479"/>
      <c r="P183" s="480"/>
      <c r="Q183" s="481" t="s">
        <v>20</v>
      </c>
      <c r="R183" s="482"/>
      <c r="S183" s="482"/>
      <c r="T183" s="483"/>
      <c r="U183" s="481" t="s">
        <v>21</v>
      </c>
      <c r="V183" s="482"/>
      <c r="W183" s="483"/>
      <c r="X183" s="481" t="s">
        <v>22</v>
      </c>
      <c r="Y183" s="482"/>
      <c r="Z183" s="483"/>
      <c r="AB183" s="25"/>
      <c r="AC183" s="25"/>
    </row>
    <row r="184" spans="2:31" ht="21.75" customHeight="1" x14ac:dyDescent="0.25">
      <c r="C184" s="141"/>
      <c r="D184" s="6" t="str">
        <f>IF(C184=0," ",VLOOKUP(C184,[1]Inschr!B$1:K$65536,3,FALSE))</f>
        <v xml:space="preserve"> </v>
      </c>
      <c r="E184" s="394" t="str">
        <f>IF(C184=0," ",VLOOKUP(C184,[1]Inschr!B$1:K$65536,4,FALSE))</f>
        <v xml:space="preserve"> </v>
      </c>
      <c r="F184" s="395"/>
      <c r="G184" s="393"/>
      <c r="K184" s="27" t="s">
        <v>26</v>
      </c>
      <c r="L184" s="31" t="s">
        <v>26</v>
      </c>
      <c r="M184" s="445"/>
      <c r="N184" s="446"/>
      <c r="O184" s="447"/>
      <c r="P184" s="448"/>
      <c r="Q184" s="449"/>
      <c r="R184" s="450"/>
      <c r="S184" s="450"/>
      <c r="T184" s="451"/>
      <c r="U184" s="449"/>
      <c r="V184" s="450"/>
      <c r="W184" s="203"/>
      <c r="X184" s="32">
        <f>IF(M184&gt;O184,1,0)+IF(Q184&gt;S184,1,0)+IF(U184&gt;W184,1,0)</f>
        <v>0</v>
      </c>
      <c r="Y184" s="452">
        <f>IF(M184&lt;O184,1,0)+IF(Q184&lt;S184,1,0)+IF(U184&lt;W184,1,0)</f>
        <v>0</v>
      </c>
      <c r="Z184" s="453"/>
      <c r="AB184" s="25"/>
      <c r="AC184" s="25"/>
    </row>
    <row r="185" spans="2:31" ht="21.75" customHeight="1" x14ac:dyDescent="0.25">
      <c r="K185" s="41"/>
      <c r="L185" s="31" t="s">
        <v>28</v>
      </c>
      <c r="M185" s="445"/>
      <c r="N185" s="446"/>
      <c r="O185" s="447"/>
      <c r="P185" s="448"/>
      <c r="Q185" s="449"/>
      <c r="R185" s="450"/>
      <c r="S185" s="450"/>
      <c r="T185" s="451"/>
      <c r="U185" s="449"/>
      <c r="V185" s="450"/>
      <c r="W185" s="203"/>
      <c r="X185" s="32">
        <f t="shared" ref="X185:X189" si="36">IF(M185&gt;O185,1,0)+IF(Q185&gt;S185,1,0)+IF(U185&gt;W185,1,0)</f>
        <v>0</v>
      </c>
      <c r="Y185" s="452">
        <f t="shared" ref="Y185:Y189" si="37">IF(M185&lt;O185,1,0)+IF(Q185&lt;S185,1,0)+IF(U185&lt;W185,1,0)</f>
        <v>0</v>
      </c>
      <c r="Z185" s="453"/>
      <c r="AB185" s="25"/>
      <c r="AC185" s="25"/>
    </row>
    <row r="186" spans="2:31" ht="21.75" customHeight="1" x14ac:dyDescent="0.25">
      <c r="K186" s="27" t="s">
        <v>31</v>
      </c>
      <c r="L186" s="31" t="s">
        <v>31</v>
      </c>
      <c r="M186" s="445"/>
      <c r="N186" s="446"/>
      <c r="O186" s="447"/>
      <c r="P186" s="448"/>
      <c r="Q186" s="449"/>
      <c r="R186" s="450"/>
      <c r="S186" s="450"/>
      <c r="T186" s="451"/>
      <c r="U186" s="449"/>
      <c r="V186" s="450"/>
      <c r="W186" s="203"/>
      <c r="X186" s="32">
        <f t="shared" si="36"/>
        <v>0</v>
      </c>
      <c r="Y186" s="452">
        <f t="shared" si="37"/>
        <v>0</v>
      </c>
      <c r="Z186" s="453"/>
      <c r="AB186" s="25"/>
      <c r="AC186" s="25"/>
    </row>
    <row r="187" spans="2:31" ht="21.75" customHeight="1" x14ac:dyDescent="0.25">
      <c r="K187" s="41"/>
      <c r="L187" s="31" t="s">
        <v>32</v>
      </c>
      <c r="M187" s="445"/>
      <c r="N187" s="446"/>
      <c r="O187" s="447"/>
      <c r="P187" s="448"/>
      <c r="Q187" s="449"/>
      <c r="R187" s="450"/>
      <c r="S187" s="450"/>
      <c r="T187" s="451"/>
      <c r="U187" s="449"/>
      <c r="V187" s="450"/>
      <c r="W187" s="203"/>
      <c r="X187" s="32">
        <f t="shared" si="36"/>
        <v>0</v>
      </c>
      <c r="Y187" s="452">
        <f t="shared" si="37"/>
        <v>0</v>
      </c>
      <c r="Z187" s="453"/>
      <c r="AB187" s="25"/>
      <c r="AC187" s="25"/>
    </row>
    <row r="188" spans="2:31" ht="21.75" customHeight="1" x14ac:dyDescent="0.25">
      <c r="B188" s="39"/>
      <c r="L188" s="31" t="s">
        <v>35</v>
      </c>
      <c r="M188" s="445"/>
      <c r="N188" s="446"/>
      <c r="O188" s="447"/>
      <c r="P188" s="448"/>
      <c r="Q188" s="449"/>
      <c r="R188" s="450"/>
      <c r="S188" s="450"/>
      <c r="T188" s="451"/>
      <c r="U188" s="449"/>
      <c r="V188" s="450"/>
      <c r="W188" s="203"/>
      <c r="X188" s="32">
        <f t="shared" si="36"/>
        <v>0</v>
      </c>
      <c r="Y188" s="452">
        <f t="shared" si="37"/>
        <v>0</v>
      </c>
      <c r="Z188" s="453"/>
      <c r="AB188" s="25"/>
      <c r="AC188" s="25"/>
    </row>
    <row r="189" spans="2:31" ht="21.75" customHeight="1" thickBot="1" x14ac:dyDescent="0.3">
      <c r="K189" s="27" t="s">
        <v>37</v>
      </c>
      <c r="L189" s="31" t="s">
        <v>37</v>
      </c>
      <c r="M189" s="454"/>
      <c r="N189" s="455"/>
      <c r="O189" s="425"/>
      <c r="P189" s="426"/>
      <c r="Q189" s="427"/>
      <c r="R189" s="428"/>
      <c r="S189" s="428"/>
      <c r="T189" s="487"/>
      <c r="U189" s="427"/>
      <c r="V189" s="428"/>
      <c r="W189" s="204"/>
      <c r="X189" s="42">
        <f t="shared" si="36"/>
        <v>0</v>
      </c>
      <c r="Y189" s="488">
        <f t="shared" si="37"/>
        <v>0</v>
      </c>
      <c r="Z189" s="489"/>
      <c r="AB189" s="25"/>
      <c r="AC189" s="25"/>
    </row>
    <row r="190" spans="2:31" ht="21.75" customHeight="1" x14ac:dyDescent="0.3">
      <c r="K190" s="41"/>
      <c r="L190" s="20"/>
      <c r="M190" s="20"/>
      <c r="N190" s="20"/>
      <c r="AB190" s="25"/>
      <c r="AC190" s="25"/>
    </row>
    <row r="191" spans="2:31" ht="21.75" customHeight="1" x14ac:dyDescent="0.3">
      <c r="B191" s="39"/>
      <c r="L191" s="195"/>
      <c r="M191" s="195"/>
      <c r="N191" s="195"/>
      <c r="AB191" s="25"/>
      <c r="AC191" s="25"/>
    </row>
    <row r="192" spans="2:31" ht="21.75" customHeight="1" x14ac:dyDescent="0.3">
      <c r="K192" s="212"/>
      <c r="L192" s="195"/>
      <c r="M192" s="195"/>
      <c r="N192" s="195"/>
      <c r="AB192" s="25"/>
      <c r="AC192" s="25"/>
    </row>
    <row r="193" spans="1:31" ht="21.75" customHeight="1" x14ac:dyDescent="0.3">
      <c r="K193" s="41"/>
      <c r="Q193" s="195"/>
      <c r="AB193" s="25"/>
      <c r="AD193" s="25"/>
    </row>
    <row r="194" spans="1:31" x14ac:dyDescent="0.3">
      <c r="C194" s="41"/>
      <c r="AB194" s="25"/>
      <c r="AD194" s="25"/>
    </row>
    <row r="195" spans="1:31" x14ac:dyDescent="0.3">
      <c r="C195" s="41"/>
      <c r="AC195" s="25"/>
    </row>
    <row r="196" spans="1:31" s="3" customFormat="1" ht="21.6" thickBot="1" x14ac:dyDescent="0.35">
      <c r="A196" s="1" t="s">
        <v>0</v>
      </c>
      <c r="B196" s="2" t="s">
        <v>1</v>
      </c>
      <c r="C196" s="136"/>
      <c r="D196" s="151"/>
      <c r="E196" s="151"/>
      <c r="F196" s="151"/>
      <c r="G196" s="151" t="str">
        <f>IF($G$1=0," ",$G$1)</f>
        <v xml:space="preserve"> </v>
      </c>
      <c r="H196" s="151"/>
      <c r="I196" s="151"/>
      <c r="J196" s="136"/>
      <c r="K196" s="136"/>
      <c r="L196" s="3" t="s">
        <v>2</v>
      </c>
    </row>
    <row r="197" spans="1:31" ht="13.5" customHeight="1" thickTop="1" x14ac:dyDescent="0.25">
      <c r="A197" s="131"/>
      <c r="B197" s="878" t="s">
        <v>81</v>
      </c>
      <c r="C197" s="2"/>
      <c r="U197" s="26"/>
      <c r="V197" s="26"/>
      <c r="AA197" s="414" t="str">
        <f>IF($X$2=0," ",$X$2)</f>
        <v xml:space="preserve"> </v>
      </c>
      <c r="AB197" s="415"/>
      <c r="AC197" s="416"/>
      <c r="AD197" s="494" t="s">
        <v>3</v>
      </c>
      <c r="AE197" s="497">
        <v>7</v>
      </c>
    </row>
    <row r="198" spans="1:31" ht="12.75" customHeight="1" x14ac:dyDescent="0.25">
      <c r="A198" s="131"/>
      <c r="B198" s="878" t="s">
        <v>82</v>
      </c>
      <c r="C198" s="2"/>
      <c r="AA198" s="417"/>
      <c r="AB198" s="418"/>
      <c r="AC198" s="419"/>
      <c r="AD198" s="495"/>
      <c r="AE198" s="498"/>
    </row>
    <row r="199" spans="1:31" ht="12.75" customHeight="1" x14ac:dyDescent="0.25">
      <c r="B199" s="878" t="s">
        <v>83</v>
      </c>
      <c r="C199" s="2"/>
      <c r="AA199" s="417"/>
      <c r="AB199" s="418"/>
      <c r="AC199" s="419"/>
      <c r="AD199" s="496"/>
      <c r="AE199" s="499"/>
    </row>
    <row r="200" spans="1:31" ht="13.5" customHeight="1" thickBot="1" x14ac:dyDescent="0.35">
      <c r="AA200" s="417"/>
      <c r="AB200" s="418"/>
      <c r="AC200" s="419"/>
      <c r="AD200" s="500" t="s">
        <v>4</v>
      </c>
      <c r="AE200" s="502" t="str">
        <f>IF($L$28=0,"",$L$28)</f>
        <v/>
      </c>
    </row>
    <row r="201" spans="1:31" ht="12.75" customHeight="1" x14ac:dyDescent="0.3">
      <c r="B201" s="141" t="s">
        <v>5</v>
      </c>
      <c r="C201" s="6" t="s">
        <v>6</v>
      </c>
      <c r="D201" s="18" t="s">
        <v>7</v>
      </c>
      <c r="E201" s="394" t="s">
        <v>8</v>
      </c>
      <c r="F201" s="395"/>
      <c r="G201" s="393"/>
      <c r="H201" s="394" t="s">
        <v>9</v>
      </c>
      <c r="I201" s="395"/>
      <c r="J201" s="393"/>
      <c r="K201" s="18">
        <v>1</v>
      </c>
      <c r="L201" s="18">
        <v>2</v>
      </c>
      <c r="M201" s="394">
        <v>3</v>
      </c>
      <c r="N201" s="395"/>
      <c r="O201" s="393"/>
      <c r="P201" s="394">
        <v>4</v>
      </c>
      <c r="Q201" s="395"/>
      <c r="R201" s="396"/>
      <c r="S201" s="399" t="s">
        <v>10</v>
      </c>
      <c r="T201" s="423"/>
      <c r="U201" s="422" t="s">
        <v>11</v>
      </c>
      <c r="V201" s="423"/>
      <c r="W201" s="155" t="s">
        <v>12</v>
      </c>
      <c r="X201" s="422" t="s">
        <v>13</v>
      </c>
      <c r="Y201" s="400"/>
      <c r="Z201" s="424"/>
      <c r="AA201" s="418"/>
      <c r="AB201" s="418"/>
      <c r="AC201" s="419"/>
      <c r="AD201" s="495"/>
      <c r="AE201" s="503"/>
    </row>
    <row r="202" spans="1:31" ht="13.5" customHeight="1" thickBot="1" x14ac:dyDescent="0.35">
      <c r="B202" s="141">
        <v>1</v>
      </c>
      <c r="C202" s="6">
        <f>$C28</f>
        <v>0</v>
      </c>
      <c r="D202" s="18" t="str">
        <f>IF(C202=0," ",VLOOKUP(C202,[1]Inschr!B$1:K$65536,3,FALSE))</f>
        <v xml:space="preserve"> </v>
      </c>
      <c r="E202" s="394" t="str">
        <f>IF(C202=0," ",VLOOKUP(C202,[1]Inschr!B$1:K$65536,4,FALSE))</f>
        <v xml:space="preserve"> </v>
      </c>
      <c r="F202" s="395"/>
      <c r="G202" s="393"/>
      <c r="H202" s="394">
        <f>S202*2</f>
        <v>0</v>
      </c>
      <c r="I202" s="395"/>
      <c r="J202" s="393"/>
      <c r="K202" s="202"/>
      <c r="L202" s="201">
        <f>IF(X210&gt;Y210,1,0)</f>
        <v>0</v>
      </c>
      <c r="M202" s="438">
        <f>IF(X212&gt;Y212,1,0)</f>
        <v>0</v>
      </c>
      <c r="N202" s="439"/>
      <c r="O202" s="472"/>
      <c r="P202" s="438">
        <f>IF(X214&gt;Y214,1,0)</f>
        <v>0</v>
      </c>
      <c r="Q202" s="439"/>
      <c r="R202" s="440"/>
      <c r="S202" s="392">
        <f>SUM(K202:Q202)</f>
        <v>0</v>
      </c>
      <c r="T202" s="393"/>
      <c r="U202" s="394">
        <f>IF(S202=0,0,IF(2&lt;IF(S202=S202,1,0)+IF(S202=S203,1,0)+IF(S202=S204,1,0)+IF(S202=S205,1,0),X210+X212+X214-Y210-Y212-Y214,IF(2=IF(S202=S202,1,0)+IF(S202=S203,1,0)+IF(S202=S204,1,0)+IF(S202=S205,1,0),"-","_")))</f>
        <v>0</v>
      </c>
      <c r="V202" s="393"/>
      <c r="W202" s="18">
        <f>IF(OR(U202=0,U202="-",U202="_"),U202,IF(2&lt;IF(U202=U202,1,0)+IF(U202=U203,1,0)+IF(U202=U204,1,0)+IF(U202=U205,1,0),M210+Q210+U210+M212+Q212+U212+M214+Q214+U214-O210-S210-W210-O212-S212-W212-O214-S214-W214,IF(2=IF(U202=U202,1,0)+IF(U202=U203,1,0)+IF(U202=U204,1,0)+IF(U202=U205,1,0),"-","_")))</f>
        <v>0</v>
      </c>
      <c r="X202" s="389">
        <f>IF(S202=0,0,IF(U202="-",IF(S202=S203,IF(X210&lt;Y210,"Verliezer","Winnaar"),IF(S202=S204,IF(X212&lt;Y212,"Verliezer","Winnaar"),IF(S202=S205,IF(X214&lt;Y214,"Verliezer","Winnaar")))),IF(W202="-",IF(U202=U203,IF(X210&lt;Y210,"Verliezer","Winnaar"),IF(U202=U204,IF(X212&lt;Y212,"Verliezer","Winnaar"),IF(U202=U205,IF(X214&lt;Y214,"Verliezer","Winnaar")))),"_")))</f>
        <v>0</v>
      </c>
      <c r="Y202" s="390"/>
      <c r="Z202" s="391"/>
      <c r="AA202" s="420"/>
      <c r="AB202" s="420"/>
      <c r="AC202" s="421"/>
      <c r="AD202" s="501"/>
      <c r="AE202" s="504"/>
    </row>
    <row r="203" spans="1:31" ht="13.8" thickTop="1" x14ac:dyDescent="0.3">
      <c r="B203" s="141">
        <v>2</v>
      </c>
      <c r="C203" s="6">
        <f t="shared" ref="C203:C205" si="38">$C29</f>
        <v>0</v>
      </c>
      <c r="D203" s="18" t="str">
        <f>IF(C203=0," ",VLOOKUP(C203,[1]Inschr!B$1:K$65536,3,FALSE))</f>
        <v xml:space="preserve"> </v>
      </c>
      <c r="E203" s="394" t="str">
        <f>IF(C203=0," ",VLOOKUP(C203,[1]Inschr!B$1:K$65536,4,FALSE))</f>
        <v xml:space="preserve"> </v>
      </c>
      <c r="F203" s="395"/>
      <c r="G203" s="393"/>
      <c r="H203" s="394">
        <f t="shared" ref="H203:H205" si="39">S203*2</f>
        <v>0</v>
      </c>
      <c r="I203" s="395"/>
      <c r="J203" s="393"/>
      <c r="K203" s="201">
        <f>IF(X210&lt;Y210,1,0)</f>
        <v>0</v>
      </c>
      <c r="L203" s="202"/>
      <c r="M203" s="438">
        <f>IF(X215&gt;Y215,1,0)</f>
        <v>0</v>
      </c>
      <c r="N203" s="439"/>
      <c r="O203" s="472"/>
      <c r="P203" s="438">
        <f>IF(X213&gt;Y213,1,0)</f>
        <v>0</v>
      </c>
      <c r="Q203" s="439"/>
      <c r="R203" s="440"/>
      <c r="S203" s="392">
        <f t="shared" ref="S203:S205" si="40">SUM(K203:Q203)</f>
        <v>0</v>
      </c>
      <c r="T203" s="393"/>
      <c r="U203" s="394">
        <f>IF(S203=0,0,IF(2&lt;IF(S203=S202,1,0)+IF(S203=S203,1,0)+IF(S203=S204,1,0)+IF(S203=S205,1,0),Y210+X213+X215-X210-Y213-Y215,IF(2=IF(S203=S202,1,0)+IF(S203=S203,1,0)+IF(S203=S204,1,0)+IF(S203=S205,1,0),"-","_")))</f>
        <v>0</v>
      </c>
      <c r="V203" s="393"/>
      <c r="W203" s="18">
        <f>IF(OR(U203=0,U203="-",U203="_"),U203,IF(2&lt;IF(U203=U202,1,0)+IF(U203=U203,1,0)+IF(U203=U204,1,0)+IF(U203=U205,1,0),O210+S210+W210+M213+Q213+U213+M215+Q215+U215-M210-Q210-U210-O213-S213-W213-O215-S215-W215,IF(2=IF(U203=U202,1,0)+IF(U203=U203,1,0)+IF(U203=U204,1,0)+IF(U203=U205,1,0),"-","_")))</f>
        <v>0</v>
      </c>
      <c r="X203" s="389">
        <f>IF(S203=0,0,IF(U203="-",IF(S203=S202,IF(Y210&lt;X210,"Verliezer","Winnaar"),IF(S203=S204,IF(X215&lt;Y215,"Verliezer","Winnaar"),IF(S203=S205,IF(X213&lt;Y213,"Verliezer","Winnaar")))),IF(W203="-",IF(U203=U202,IF(Y210&lt;X210,"Verliezer","Winnaar"),IF(U203=U204,IF(X215&lt;Y215,"Verliezer","Winnaar"),IF(U203=U205,IF(X213&lt;Y213,"Verliezer","Winnaar")))),"_")))</f>
        <v>0</v>
      </c>
      <c r="Y203" s="390"/>
      <c r="Z203" s="437"/>
      <c r="AD203" s="25"/>
      <c r="AE203" s="25"/>
    </row>
    <row r="204" spans="1:31" x14ac:dyDescent="0.3">
      <c r="B204" s="141">
        <v>3</v>
      </c>
      <c r="C204" s="6">
        <f t="shared" si="38"/>
        <v>0</v>
      </c>
      <c r="D204" s="18" t="str">
        <f>IF(C204=0," ",VLOOKUP(C204,[1]Inschr!B$1:K$65536,3,FALSE))</f>
        <v xml:space="preserve"> </v>
      </c>
      <c r="E204" s="394" t="str">
        <f>IF(C204=0," ",VLOOKUP(C204,[1]Inschr!B$1:K$65536,4,FALSE))</f>
        <v xml:space="preserve"> </v>
      </c>
      <c r="F204" s="395"/>
      <c r="G204" s="393"/>
      <c r="H204" s="394">
        <f t="shared" si="39"/>
        <v>0</v>
      </c>
      <c r="I204" s="395"/>
      <c r="J204" s="393"/>
      <c r="K204" s="201">
        <f>IF(X212&lt;Y212,1,0)</f>
        <v>0</v>
      </c>
      <c r="L204" s="201">
        <f>IF(X215&lt;Y215,1,0)</f>
        <v>0</v>
      </c>
      <c r="M204" s="434"/>
      <c r="N204" s="435"/>
      <c r="O204" s="436"/>
      <c r="P204" s="438">
        <f>IF(X211&gt;Y211,1,0)</f>
        <v>0</v>
      </c>
      <c r="Q204" s="439"/>
      <c r="R204" s="440"/>
      <c r="S204" s="392">
        <f t="shared" si="40"/>
        <v>0</v>
      </c>
      <c r="T204" s="393"/>
      <c r="U204" s="394">
        <f>IF(S204=0,0,IF(2&lt;IF(S204=S202,1,0)+IF(S204=S203,1,0)+IF(S204=S204,1,0)+IF(S204=S205,1,0),X211+Y212+Y215-Y211-X212-X215,IF(2=IF(S204=S202,1,0)+IF(S204=S203,1,0)+IF(S204=S204,1,0)+IF(S204=S205,1,0),"-","_")))</f>
        <v>0</v>
      </c>
      <c r="V204" s="393"/>
      <c r="W204" s="18">
        <f>IF(OR(U204=0,U204="-",U204="_"),U204,IF(2&lt;IF(U204=U202,1,0)+IF(U204=U203,1,0)+IF(U204=U204,1,0)+IF(U204=U205,1,0),M211+Q211+U211+O212+S212+W212+O215+S215+W215-O211-S211-W211-M212-Q212-U212-M215-Q215-U215,IF(2=IF(U204=U202,1,0)+IF(U204=U203,1,0)+IF(U204=U204,1,0)+IF(U204=U205,1,0),"-","_")))</f>
        <v>0</v>
      </c>
      <c r="X204" s="389">
        <f>IF(S204=0,0,IF(U204="-",IF(S204=S202,IF(Y212&lt;X212,"Verliezer","Winnaar"),IF(S204=S203,IF(Y215&lt;X215,"Verliezer","Winnaar"),IF(S204=S205,IF(X211&lt;Y211,"Verliezer","Winnaar")))),IF(W204="-",IF(U204=U202,IF(Y212&lt;X212,"Verliezer","Winnaar"),IF(U204=U203,IF(Y215&lt;X215,"Verliezer","Winnaar"),IF(U204=U205,IF(X211&lt;Y211,"Verliezer","Winnaar")))),"_")))</f>
        <v>0</v>
      </c>
      <c r="Y204" s="390"/>
      <c r="Z204" s="437"/>
      <c r="AD204" s="25"/>
      <c r="AE204" s="25"/>
    </row>
    <row r="205" spans="1:31" ht="13.8" thickBot="1" x14ac:dyDescent="0.35">
      <c r="B205" s="141">
        <v>4</v>
      </c>
      <c r="C205" s="6">
        <f t="shared" si="38"/>
        <v>0</v>
      </c>
      <c r="D205" s="18" t="str">
        <f>IF(C205=0," ",VLOOKUP(C205,[1]Inschr!B$1:K$65536,3,FALSE))</f>
        <v xml:space="preserve"> </v>
      </c>
      <c r="E205" s="394" t="str">
        <f>IF(C205=0," ",VLOOKUP(C205,[1]Inschr!B$1:K$65536,4,FALSE))</f>
        <v xml:space="preserve"> </v>
      </c>
      <c r="F205" s="395"/>
      <c r="G205" s="393"/>
      <c r="H205" s="394">
        <f t="shared" si="39"/>
        <v>0</v>
      </c>
      <c r="I205" s="395"/>
      <c r="J205" s="393"/>
      <c r="K205" s="201">
        <f>IF(X214&lt;Y214,1,0)</f>
        <v>0</v>
      </c>
      <c r="L205" s="201">
        <f>IF(X213&lt;Y213,1,0)</f>
        <v>0</v>
      </c>
      <c r="M205" s="438">
        <f>IF(X211&lt;Y211,1,0)</f>
        <v>0</v>
      </c>
      <c r="N205" s="439"/>
      <c r="O205" s="472"/>
      <c r="P205" s="484"/>
      <c r="Q205" s="485"/>
      <c r="R205" s="486"/>
      <c r="S205" s="429">
        <f t="shared" si="40"/>
        <v>0</v>
      </c>
      <c r="T205" s="473"/>
      <c r="U205" s="474">
        <f>IF(S205=0,0,IF(2&lt;IF(S205=S202,1,0)+IF(S205=S203,1,0)+IF(S205=S204,1,0)+IF(S205=S205,1,0),Y211+Y213+Y214-X211-X213-X214,IF(2=IF(S205=S202,1,0)+IF(S205=S203,1,0)+IF(S205=S204,1,0)+IF(S205=S205,1,0),"-","_")))</f>
        <v>0</v>
      </c>
      <c r="V205" s="473"/>
      <c r="W205" s="23">
        <f>IF(OR(U205=0,U205="-",U205="_"),U205,IF(2&lt;IF(U205=U202,1,0)+IF(U205=U203,1,0)+IF(U205=U204,1,0)+IF(U205=U205,1,0),O211+S211+W211+O213+S213+W213+O214+S214+W214-M211-Q211-U211-M213-Q213-U213-M214-Q214-U214,IF(2=IF(U205=U202,1,0)+IF(U205=U203,1,0)+IF(U205=U204,1,0)+IF(U205=U205,1,0),"-","_")))</f>
        <v>0</v>
      </c>
      <c r="X205" s="475">
        <f>IF(S205=0,0,IF(U205="-",IF(S205=S202,IF(Y214&lt;X214,"Verliezer","Winnaar"),IF(S205=S203,IF(Y213&lt;X213,"Verliezer","Winnaar"),IF(S205=S204,IF(Y211&lt;X211,"Verliezer","Winnaar")))),IF(W205="-",IF(U205=U202,IF(Y214&lt;X214,"Verliezer","Winnaar"),IF(U205=U203,IF(Y213&lt;X213,"Verliezer","Winnaar"),IF(U205=U204,IF(Y211&lt;X211,"Verliezer","Winnaar")))),"_")))</f>
        <v>0</v>
      </c>
      <c r="Y205" s="476"/>
      <c r="Z205" s="477"/>
      <c r="AD205" s="25"/>
      <c r="AE205" s="25"/>
    </row>
    <row r="206" spans="1:31" x14ac:dyDescent="0.3">
      <c r="AC206" s="25"/>
    </row>
    <row r="207" spans="1:31" x14ac:dyDescent="0.3">
      <c r="AC207" s="25"/>
    </row>
    <row r="208" spans="1:31" ht="13.8" thickBot="1" x14ac:dyDescent="0.35">
      <c r="K208" s="2" t="s">
        <v>14</v>
      </c>
      <c r="L208" s="20"/>
      <c r="M208" s="20"/>
      <c r="N208" s="20"/>
      <c r="AB208" s="25"/>
      <c r="AC208" s="25"/>
    </row>
    <row r="209" spans="1:31" ht="21.75" customHeight="1" x14ac:dyDescent="0.3">
      <c r="D209" s="3" t="s">
        <v>63</v>
      </c>
      <c r="K209" s="27" t="s">
        <v>15</v>
      </c>
      <c r="L209" s="31" t="s">
        <v>16</v>
      </c>
      <c r="M209" s="478" t="s">
        <v>19</v>
      </c>
      <c r="N209" s="479"/>
      <c r="O209" s="479"/>
      <c r="P209" s="480"/>
      <c r="Q209" s="481" t="s">
        <v>20</v>
      </c>
      <c r="R209" s="482"/>
      <c r="S209" s="482"/>
      <c r="T209" s="483"/>
      <c r="U209" s="481" t="s">
        <v>21</v>
      </c>
      <c r="V209" s="482"/>
      <c r="W209" s="483"/>
      <c r="X209" s="481" t="s">
        <v>22</v>
      </c>
      <c r="Y209" s="482"/>
      <c r="Z209" s="483"/>
      <c r="AB209" s="25"/>
      <c r="AC209" s="25"/>
    </row>
    <row r="210" spans="1:31" ht="21.75" customHeight="1" x14ac:dyDescent="0.25">
      <c r="C210" s="141"/>
      <c r="D210" s="6" t="str">
        <f>IF(C210=0," ",VLOOKUP(C210,[1]Inschr!B$1:K$65536,3,FALSE))</f>
        <v xml:space="preserve"> </v>
      </c>
      <c r="E210" s="394" t="str">
        <f>IF(C210=0," ",VLOOKUP(C210,[1]Inschr!B$1:K$65536,4,FALSE))</f>
        <v xml:space="preserve"> </v>
      </c>
      <c r="F210" s="395"/>
      <c r="G210" s="393"/>
      <c r="K210" s="27" t="s">
        <v>26</v>
      </c>
      <c r="L210" s="31" t="s">
        <v>26</v>
      </c>
      <c r="M210" s="445"/>
      <c r="N210" s="446"/>
      <c r="O210" s="447"/>
      <c r="P210" s="448"/>
      <c r="Q210" s="449"/>
      <c r="R210" s="450"/>
      <c r="S210" s="450"/>
      <c r="T210" s="451"/>
      <c r="U210" s="449"/>
      <c r="V210" s="450"/>
      <c r="W210" s="203"/>
      <c r="X210" s="32">
        <f>IF(M210&gt;O210,1,0)+IF(Q210&gt;S210,1,0)+IF(U210&gt;W210,1,0)</f>
        <v>0</v>
      </c>
      <c r="Y210" s="452">
        <f>IF(M210&lt;O210,1,0)+IF(Q210&lt;S210,1,0)+IF(U210&lt;W210,1,0)</f>
        <v>0</v>
      </c>
      <c r="Z210" s="453"/>
      <c r="AB210" s="25"/>
      <c r="AC210" s="25"/>
    </row>
    <row r="211" spans="1:31" ht="21.75" customHeight="1" x14ac:dyDescent="0.25">
      <c r="K211" s="41"/>
      <c r="L211" s="31" t="s">
        <v>28</v>
      </c>
      <c r="M211" s="445"/>
      <c r="N211" s="446"/>
      <c r="O211" s="447"/>
      <c r="P211" s="448"/>
      <c r="Q211" s="449"/>
      <c r="R211" s="450"/>
      <c r="S211" s="450"/>
      <c r="T211" s="451"/>
      <c r="U211" s="449"/>
      <c r="V211" s="450"/>
      <c r="W211" s="203"/>
      <c r="X211" s="32">
        <f t="shared" ref="X211:X215" si="41">IF(M211&gt;O211,1,0)+IF(Q211&gt;S211,1,0)+IF(U211&gt;W211,1,0)</f>
        <v>0</v>
      </c>
      <c r="Y211" s="452">
        <f t="shared" ref="Y211:Y215" si="42">IF(M211&lt;O211,1,0)+IF(Q211&lt;S211,1,0)+IF(U211&lt;W211,1,0)</f>
        <v>0</v>
      </c>
      <c r="Z211" s="453"/>
      <c r="AB211" s="25"/>
      <c r="AC211" s="25"/>
    </row>
    <row r="212" spans="1:31" ht="21.75" customHeight="1" x14ac:dyDescent="0.25">
      <c r="K212" s="27" t="s">
        <v>31</v>
      </c>
      <c r="L212" s="31" t="s">
        <v>31</v>
      </c>
      <c r="M212" s="445"/>
      <c r="N212" s="446"/>
      <c r="O212" s="447"/>
      <c r="P212" s="448"/>
      <c r="Q212" s="449"/>
      <c r="R212" s="450"/>
      <c r="S212" s="450"/>
      <c r="T212" s="451"/>
      <c r="U212" s="449"/>
      <c r="V212" s="450"/>
      <c r="W212" s="203"/>
      <c r="X212" s="32">
        <f t="shared" si="41"/>
        <v>0</v>
      </c>
      <c r="Y212" s="452">
        <f t="shared" si="42"/>
        <v>0</v>
      </c>
      <c r="Z212" s="453"/>
      <c r="AB212" s="25"/>
      <c r="AC212" s="25"/>
    </row>
    <row r="213" spans="1:31" ht="21.75" customHeight="1" x14ac:dyDescent="0.25">
      <c r="K213" s="41"/>
      <c r="L213" s="31" t="s">
        <v>32</v>
      </c>
      <c r="M213" s="445"/>
      <c r="N213" s="446"/>
      <c r="O213" s="447"/>
      <c r="P213" s="448"/>
      <c r="Q213" s="449"/>
      <c r="R213" s="450"/>
      <c r="S213" s="450"/>
      <c r="T213" s="451"/>
      <c r="U213" s="449"/>
      <c r="V213" s="450"/>
      <c r="W213" s="203"/>
      <c r="X213" s="32">
        <f t="shared" si="41"/>
        <v>0</v>
      </c>
      <c r="Y213" s="452">
        <f t="shared" si="42"/>
        <v>0</v>
      </c>
      <c r="Z213" s="453"/>
      <c r="AB213" s="25"/>
      <c r="AC213" s="25"/>
    </row>
    <row r="214" spans="1:31" ht="21.75" customHeight="1" x14ac:dyDescent="0.25">
      <c r="B214" s="39"/>
      <c r="L214" s="31" t="s">
        <v>35</v>
      </c>
      <c r="M214" s="445"/>
      <c r="N214" s="446"/>
      <c r="O214" s="447"/>
      <c r="P214" s="448"/>
      <c r="Q214" s="449"/>
      <c r="R214" s="450"/>
      <c r="S214" s="450"/>
      <c r="T214" s="451"/>
      <c r="U214" s="449"/>
      <c r="V214" s="450"/>
      <c r="W214" s="203"/>
      <c r="X214" s="32">
        <f t="shared" si="41"/>
        <v>0</v>
      </c>
      <c r="Y214" s="452">
        <f t="shared" si="42"/>
        <v>0</v>
      </c>
      <c r="Z214" s="453"/>
      <c r="AB214" s="25"/>
      <c r="AC214" s="25"/>
    </row>
    <row r="215" spans="1:31" ht="21.75" customHeight="1" thickBot="1" x14ac:dyDescent="0.3">
      <c r="K215" s="27" t="s">
        <v>37</v>
      </c>
      <c r="L215" s="31" t="s">
        <v>37</v>
      </c>
      <c r="M215" s="454"/>
      <c r="N215" s="455"/>
      <c r="O215" s="425"/>
      <c r="P215" s="426"/>
      <c r="Q215" s="427"/>
      <c r="R215" s="428"/>
      <c r="S215" s="428"/>
      <c r="T215" s="487"/>
      <c r="U215" s="427"/>
      <c r="V215" s="428"/>
      <c r="W215" s="204"/>
      <c r="X215" s="42">
        <f t="shared" si="41"/>
        <v>0</v>
      </c>
      <c r="Y215" s="488">
        <f t="shared" si="42"/>
        <v>0</v>
      </c>
      <c r="Z215" s="489"/>
      <c r="AB215" s="25"/>
      <c r="AC215" s="25"/>
    </row>
    <row r="216" spans="1:31" ht="21.75" customHeight="1" x14ac:dyDescent="0.3">
      <c r="K216" s="41"/>
      <c r="L216" s="20"/>
      <c r="M216" s="20"/>
      <c r="N216" s="20"/>
      <c r="AB216" s="25"/>
      <c r="AC216" s="25"/>
    </row>
    <row r="217" spans="1:31" ht="21.75" customHeight="1" x14ac:dyDescent="0.3">
      <c r="B217" s="39"/>
      <c r="L217" s="195"/>
      <c r="M217" s="195"/>
      <c r="N217" s="195"/>
      <c r="AB217" s="25"/>
      <c r="AC217" s="25"/>
    </row>
    <row r="218" spans="1:31" ht="21.75" customHeight="1" x14ac:dyDescent="0.3">
      <c r="K218" s="212"/>
      <c r="L218" s="195"/>
      <c r="M218" s="195"/>
      <c r="N218" s="195"/>
      <c r="AB218" s="25"/>
      <c r="AC218" s="25"/>
    </row>
    <row r="219" spans="1:31" ht="21.75" customHeight="1" x14ac:dyDescent="0.3">
      <c r="K219" s="41"/>
      <c r="Q219" s="195"/>
      <c r="AB219" s="25"/>
      <c r="AD219" s="25"/>
    </row>
    <row r="220" spans="1:31" x14ac:dyDescent="0.3">
      <c r="C220" s="41"/>
      <c r="AB220" s="25"/>
      <c r="AD220" s="25"/>
    </row>
    <row r="221" spans="1:31" x14ac:dyDescent="0.3">
      <c r="C221" s="41"/>
      <c r="AC221" s="25"/>
    </row>
    <row r="222" spans="1:31" s="3" customFormat="1" ht="21.6" thickBot="1" x14ac:dyDescent="0.35">
      <c r="A222" s="1" t="s">
        <v>0</v>
      </c>
      <c r="B222" s="2" t="s">
        <v>1</v>
      </c>
      <c r="C222" s="136"/>
      <c r="D222" s="151"/>
      <c r="E222" s="151"/>
      <c r="F222" s="151"/>
      <c r="G222" s="151" t="str">
        <f>IF($G$1=0," ",$G$1)</f>
        <v xml:space="preserve"> </v>
      </c>
      <c r="H222" s="151"/>
      <c r="I222" s="151"/>
      <c r="J222" s="136"/>
      <c r="K222" s="136"/>
      <c r="L222" s="3" t="s">
        <v>2</v>
      </c>
    </row>
    <row r="223" spans="1:31" ht="13.5" customHeight="1" thickTop="1" x14ac:dyDescent="0.25">
      <c r="A223" s="131"/>
      <c r="B223" s="878" t="s">
        <v>81</v>
      </c>
      <c r="C223" s="2"/>
      <c r="U223" s="26"/>
      <c r="V223" s="26"/>
      <c r="AA223" s="414" t="str">
        <f>IF($X$2=0," ",$X$2)</f>
        <v xml:space="preserve"> </v>
      </c>
      <c r="AB223" s="415"/>
      <c r="AC223" s="416"/>
      <c r="AD223" s="494" t="s">
        <v>3</v>
      </c>
      <c r="AE223" s="497">
        <v>8</v>
      </c>
    </row>
    <row r="224" spans="1:31" ht="12.75" customHeight="1" x14ac:dyDescent="0.25">
      <c r="A224" s="131"/>
      <c r="B224" s="878" t="s">
        <v>82</v>
      </c>
      <c r="C224" s="2"/>
      <c r="AA224" s="417"/>
      <c r="AB224" s="418"/>
      <c r="AC224" s="419"/>
      <c r="AD224" s="495"/>
      <c r="AE224" s="498"/>
    </row>
    <row r="225" spans="2:31" ht="12.75" customHeight="1" x14ac:dyDescent="0.25">
      <c r="B225" s="878" t="s">
        <v>83</v>
      </c>
      <c r="C225" s="2"/>
      <c r="AA225" s="417"/>
      <c r="AB225" s="418"/>
      <c r="AC225" s="419"/>
      <c r="AD225" s="496"/>
      <c r="AE225" s="499"/>
    </row>
    <row r="226" spans="2:31" ht="13.5" customHeight="1" thickBot="1" x14ac:dyDescent="0.35">
      <c r="AA226" s="417"/>
      <c r="AB226" s="418"/>
      <c r="AC226" s="419"/>
      <c r="AD226" s="500" t="s">
        <v>4</v>
      </c>
      <c r="AE226" s="502" t="str">
        <f>IF($L$34=0,"",$L$34)</f>
        <v/>
      </c>
    </row>
    <row r="227" spans="2:31" ht="12.75" customHeight="1" x14ac:dyDescent="0.3">
      <c r="B227" s="141" t="s">
        <v>5</v>
      </c>
      <c r="C227" s="6" t="s">
        <v>6</v>
      </c>
      <c r="D227" s="18" t="s">
        <v>7</v>
      </c>
      <c r="E227" s="394" t="s">
        <v>8</v>
      </c>
      <c r="F227" s="395"/>
      <c r="G227" s="393"/>
      <c r="H227" s="394" t="s">
        <v>9</v>
      </c>
      <c r="I227" s="395"/>
      <c r="J227" s="393"/>
      <c r="K227" s="18">
        <v>1</v>
      </c>
      <c r="L227" s="18">
        <v>2</v>
      </c>
      <c r="M227" s="394">
        <v>3</v>
      </c>
      <c r="N227" s="395"/>
      <c r="O227" s="393"/>
      <c r="P227" s="394">
        <v>4</v>
      </c>
      <c r="Q227" s="395"/>
      <c r="R227" s="396"/>
      <c r="S227" s="399" t="s">
        <v>10</v>
      </c>
      <c r="T227" s="423"/>
      <c r="U227" s="422" t="s">
        <v>11</v>
      </c>
      <c r="V227" s="423"/>
      <c r="W227" s="155" t="s">
        <v>12</v>
      </c>
      <c r="X227" s="422" t="s">
        <v>13</v>
      </c>
      <c r="Y227" s="400"/>
      <c r="Z227" s="424"/>
      <c r="AA227" s="418"/>
      <c r="AB227" s="418"/>
      <c r="AC227" s="419"/>
      <c r="AD227" s="495"/>
      <c r="AE227" s="503"/>
    </row>
    <row r="228" spans="2:31" ht="13.5" customHeight="1" thickBot="1" x14ac:dyDescent="0.35">
      <c r="B228" s="141">
        <v>1</v>
      </c>
      <c r="C228" s="6">
        <f>$C32</f>
        <v>0</v>
      </c>
      <c r="D228" s="18" t="str">
        <f>IF(C228=0," ",VLOOKUP(C228,[1]Inschr!B$1:K$65536,3,FALSE))</f>
        <v xml:space="preserve"> </v>
      </c>
      <c r="E228" s="394" t="str">
        <f>IF(C228=0," ",VLOOKUP(C228,[1]Inschr!B$1:K$65536,4,FALSE))</f>
        <v xml:space="preserve"> </v>
      </c>
      <c r="F228" s="395"/>
      <c r="G228" s="393"/>
      <c r="H228" s="394">
        <f>S228*2</f>
        <v>0</v>
      </c>
      <c r="I228" s="395"/>
      <c r="J228" s="393"/>
      <c r="K228" s="202"/>
      <c r="L228" s="201">
        <f>IF(X236&gt;Y236,1,0)</f>
        <v>0</v>
      </c>
      <c r="M228" s="438">
        <f>IF(X238&gt;Y238,1,0)</f>
        <v>0</v>
      </c>
      <c r="N228" s="439"/>
      <c r="O228" s="472"/>
      <c r="P228" s="438">
        <f>IF(X240&gt;Y240,1,0)</f>
        <v>0</v>
      </c>
      <c r="Q228" s="439"/>
      <c r="R228" s="440"/>
      <c r="S228" s="392">
        <f>SUM(K228:Q228)</f>
        <v>0</v>
      </c>
      <c r="T228" s="393"/>
      <c r="U228" s="394">
        <f>IF(S228=0,0,IF(2&lt;IF(S228=S228,1,0)+IF(S228=S229,1,0)+IF(S228=S230,1,0)+IF(S228=S231,1,0),X236+X238+X240-Y236-Y238-Y240,IF(2=IF(S228=S228,1,0)+IF(S228=S229,1,0)+IF(S228=S230,1,0)+IF(S228=S231,1,0),"-","_")))</f>
        <v>0</v>
      </c>
      <c r="V228" s="393"/>
      <c r="W228" s="18">
        <f>IF(OR(U228=0,U228="-",U228="_"),U228,IF(2&lt;IF(U228=U228,1,0)+IF(U228=U229,1,0)+IF(U228=U230,1,0)+IF(U228=U231,1,0),M236+Q236+U236+M238+Q238+U238+M240+Q240+U240-O236-S236-W236-O238-S238-W238-O240-S240-W240,IF(2=IF(U228=U228,1,0)+IF(U228=U229,1,0)+IF(U228=U230,1,0)+IF(U228=U231,1,0),"-","_")))</f>
        <v>0</v>
      </c>
      <c r="X228" s="389">
        <f>IF(S228=0,0,IF(U228="-",IF(S228=S229,IF(X236&lt;Y236,"Verliezer","Winnaar"),IF(S228=S230,IF(X238&lt;Y238,"Verliezer","Winnaar"),IF(S228=S231,IF(X240&lt;Y240,"Verliezer","Winnaar")))),IF(W228="-",IF(U228=U229,IF(X236&lt;Y236,"Verliezer","Winnaar"),IF(U228=U230,IF(X238&lt;Y238,"Verliezer","Winnaar"),IF(U228=U231,IF(X240&lt;Y240,"Verliezer","Winnaar")))),"_")))</f>
        <v>0</v>
      </c>
      <c r="Y228" s="390"/>
      <c r="Z228" s="391"/>
      <c r="AA228" s="420"/>
      <c r="AB228" s="420"/>
      <c r="AC228" s="421"/>
      <c r="AD228" s="501"/>
      <c r="AE228" s="504"/>
    </row>
    <row r="229" spans="2:31" ht="13.8" thickTop="1" x14ac:dyDescent="0.3">
      <c r="B229" s="141">
        <v>2</v>
      </c>
      <c r="C229" s="6">
        <f t="shared" ref="C229:C231" si="43">$C33</f>
        <v>0</v>
      </c>
      <c r="D229" s="18" t="str">
        <f>IF(C229=0," ",VLOOKUP(C229,[1]Inschr!B$1:K$65536,3,FALSE))</f>
        <v xml:space="preserve"> </v>
      </c>
      <c r="E229" s="394" t="str">
        <f>IF(C229=0," ",VLOOKUP(C229,[1]Inschr!B$1:K$65536,4,FALSE))</f>
        <v xml:space="preserve"> </v>
      </c>
      <c r="F229" s="395"/>
      <c r="G229" s="393"/>
      <c r="H229" s="394">
        <f t="shared" ref="H229:H231" si="44">S229*2</f>
        <v>0</v>
      </c>
      <c r="I229" s="395"/>
      <c r="J229" s="393"/>
      <c r="K229" s="201">
        <f>IF(X236&lt;Y236,1,0)</f>
        <v>0</v>
      </c>
      <c r="L229" s="202"/>
      <c r="M229" s="438">
        <f>IF(X241&gt;Y241,1,0)</f>
        <v>0</v>
      </c>
      <c r="N229" s="439"/>
      <c r="O229" s="472"/>
      <c r="P229" s="438">
        <f>IF(X239&gt;Y239,1,0)</f>
        <v>0</v>
      </c>
      <c r="Q229" s="439"/>
      <c r="R229" s="440"/>
      <c r="S229" s="392">
        <f t="shared" ref="S229:S231" si="45">SUM(K229:Q229)</f>
        <v>0</v>
      </c>
      <c r="T229" s="393"/>
      <c r="U229" s="394">
        <f>IF(S229=0,0,IF(2&lt;IF(S229=S228,1,0)+IF(S229=S229,1,0)+IF(S229=S230,1,0)+IF(S229=S231,1,0),Y236+X239+X241-X236-Y239-Y241,IF(2=IF(S229=S228,1,0)+IF(S229=S229,1,0)+IF(S229=S230,1,0)+IF(S229=S231,1,0),"-","_")))</f>
        <v>0</v>
      </c>
      <c r="V229" s="393"/>
      <c r="W229" s="18">
        <f>IF(OR(U229=0,U229="-",U229="_"),U229,IF(2&lt;IF(U229=U228,1,0)+IF(U229=U229,1,0)+IF(U229=U230,1,0)+IF(U229=U231,1,0),O236+S236+W236+M239+Q239+U239+M241+Q241+U241-M236-Q236-U236-O239-S239-W239-O241-S241-W241,IF(2=IF(U229=U228,1,0)+IF(U229=U229,1,0)+IF(U229=U230,1,0)+IF(U229=U231,1,0),"-","_")))</f>
        <v>0</v>
      </c>
      <c r="X229" s="389">
        <f>IF(S229=0,0,IF(U229="-",IF(S229=S228,IF(Y236&lt;X236,"Verliezer","Winnaar"),IF(S229=S230,IF(X241&lt;Y241,"Verliezer","Winnaar"),IF(S229=S231,IF(X239&lt;Y239,"Verliezer","Winnaar")))),IF(W229="-",IF(U229=U228,IF(Y236&lt;X236,"Verliezer","Winnaar"),IF(U229=U230,IF(X241&lt;Y241,"Verliezer","Winnaar"),IF(U229=U231,IF(X239&lt;Y239,"Verliezer","Winnaar")))),"_")))</f>
        <v>0</v>
      </c>
      <c r="Y229" s="390"/>
      <c r="Z229" s="437"/>
      <c r="AD229" s="25"/>
      <c r="AE229" s="25"/>
    </row>
    <row r="230" spans="2:31" x14ac:dyDescent="0.3">
      <c r="B230" s="141">
        <v>3</v>
      </c>
      <c r="C230" s="6">
        <f t="shared" si="43"/>
        <v>0</v>
      </c>
      <c r="D230" s="18" t="str">
        <f>IF(C230=0," ",VLOOKUP(C230,[1]Inschr!B$1:K$65536,3,FALSE))</f>
        <v xml:space="preserve"> </v>
      </c>
      <c r="E230" s="394" t="str">
        <f>IF(C230=0," ",VLOOKUP(C230,[1]Inschr!B$1:K$65536,4,FALSE))</f>
        <v xml:space="preserve"> </v>
      </c>
      <c r="F230" s="395"/>
      <c r="G230" s="393"/>
      <c r="H230" s="394">
        <f t="shared" si="44"/>
        <v>0</v>
      </c>
      <c r="I230" s="395"/>
      <c r="J230" s="393"/>
      <c r="K230" s="201">
        <f>IF(X238&lt;Y238,1,0)</f>
        <v>0</v>
      </c>
      <c r="L230" s="201">
        <f>IF(X241&lt;Y241,1,0)</f>
        <v>0</v>
      </c>
      <c r="M230" s="434"/>
      <c r="N230" s="435"/>
      <c r="O230" s="436"/>
      <c r="P230" s="438">
        <f>IF(X237&gt;Y237,1,0)</f>
        <v>0</v>
      </c>
      <c r="Q230" s="439"/>
      <c r="R230" s="440"/>
      <c r="S230" s="392">
        <f t="shared" si="45"/>
        <v>0</v>
      </c>
      <c r="T230" s="393"/>
      <c r="U230" s="394">
        <f>IF(S230=0,0,IF(2&lt;IF(S230=S228,1,0)+IF(S230=S229,1,0)+IF(S230=S230,1,0)+IF(S230=S231,1,0),X237+Y238+Y241-Y237-X238-X241,IF(2=IF(S230=S228,1,0)+IF(S230=S229,1,0)+IF(S230=S230,1,0)+IF(S230=S231,1,0),"-","_")))</f>
        <v>0</v>
      </c>
      <c r="V230" s="393"/>
      <c r="W230" s="18">
        <f>IF(OR(U230=0,U230="-",U230="_"),U230,IF(2&lt;IF(U230=U228,1,0)+IF(U230=U229,1,0)+IF(U230=U230,1,0)+IF(U230=U231,1,0),M237+Q237+U237+O238+S238+W238+O241+S241+W241-O237-S237-W237-M238-Q238-U238-M241-Q241-U241,IF(2=IF(U230=U228,1,0)+IF(U230=U229,1,0)+IF(U230=U230,1,0)+IF(U230=U231,1,0),"-","_")))</f>
        <v>0</v>
      </c>
      <c r="X230" s="389">
        <f>IF(S230=0,0,IF(U230="-",IF(S230=S228,IF(Y238&lt;X238,"Verliezer","Winnaar"),IF(S230=S229,IF(Y241&lt;X241,"Verliezer","Winnaar"),IF(S230=S231,IF(X237&lt;Y237,"Verliezer","Winnaar")))),IF(W230="-",IF(U230=U228,IF(Y238&lt;X238,"Verliezer","Winnaar"),IF(U230=U229,IF(Y241&lt;X241,"Verliezer","Winnaar"),IF(U230=U231,IF(X237&lt;Y237,"Verliezer","Winnaar")))),"_")))</f>
        <v>0</v>
      </c>
      <c r="Y230" s="390"/>
      <c r="Z230" s="437"/>
      <c r="AD230" s="25"/>
      <c r="AE230" s="25"/>
    </row>
    <row r="231" spans="2:31" ht="13.8" thickBot="1" x14ac:dyDescent="0.35">
      <c r="B231" s="141">
        <v>4</v>
      </c>
      <c r="C231" s="6">
        <f t="shared" si="43"/>
        <v>0</v>
      </c>
      <c r="D231" s="18" t="str">
        <f>IF(C231=0," ",VLOOKUP(C231,[1]Inschr!B$1:K$65536,3,FALSE))</f>
        <v xml:space="preserve"> </v>
      </c>
      <c r="E231" s="394" t="str">
        <f>IF(C231=0," ",VLOOKUP(C231,[1]Inschr!B$1:K$65536,4,FALSE))</f>
        <v xml:space="preserve"> </v>
      </c>
      <c r="F231" s="395"/>
      <c r="G231" s="393"/>
      <c r="H231" s="394">
        <f t="shared" si="44"/>
        <v>0</v>
      </c>
      <c r="I231" s="395"/>
      <c r="J231" s="393"/>
      <c r="K231" s="201">
        <f>IF(X240&lt;Y240,1,0)</f>
        <v>0</v>
      </c>
      <c r="L231" s="201">
        <f>IF(X239&lt;Y239,1,0)</f>
        <v>0</v>
      </c>
      <c r="M231" s="438">
        <f>IF(X237&lt;Y237,1,0)</f>
        <v>0</v>
      </c>
      <c r="N231" s="439"/>
      <c r="O231" s="472"/>
      <c r="P231" s="484"/>
      <c r="Q231" s="485"/>
      <c r="R231" s="486"/>
      <c r="S231" s="429">
        <f t="shared" si="45"/>
        <v>0</v>
      </c>
      <c r="T231" s="473"/>
      <c r="U231" s="474">
        <f>IF(S231=0,0,IF(2&lt;IF(S231=S228,1,0)+IF(S231=S229,1,0)+IF(S231=S230,1,0)+IF(S231=S231,1,0),Y237+Y239+Y240-X237-X239-X240,IF(2=IF(S231=S228,1,0)+IF(S231=S229,1,0)+IF(S231=S230,1,0)+IF(S231=S231,1,0),"-","_")))</f>
        <v>0</v>
      </c>
      <c r="V231" s="473"/>
      <c r="W231" s="23">
        <f>IF(OR(U231=0,U231="-",U231="_"),U231,IF(2&lt;IF(U231=U228,1,0)+IF(U231=U229,1,0)+IF(U231=U230,1,0)+IF(U231=U231,1,0),O237+S237+W237+O239+S239+W239+O240+S240+W240-M237-Q237-U237-M239-Q239-U239-M240-Q240-U240,IF(2=IF(U231=U228,1,0)+IF(U231=U229,1,0)+IF(U231=U230,1,0)+IF(U231=U231,1,0),"-","_")))</f>
        <v>0</v>
      </c>
      <c r="X231" s="475">
        <f>IF(S231=0,0,IF(U231="-",IF(S231=S228,IF(Y240&lt;X240,"Verliezer","Winnaar"),IF(S231=S229,IF(Y239&lt;X239,"Verliezer","Winnaar"),IF(S231=S230,IF(Y237&lt;X237,"Verliezer","Winnaar")))),IF(W231="-",IF(U231=U228,IF(Y240&lt;X240,"Verliezer","Winnaar"),IF(U231=U229,IF(Y239&lt;X239,"Verliezer","Winnaar"),IF(U231=U230,IF(Y237&lt;X237,"Verliezer","Winnaar")))),"_")))</f>
        <v>0</v>
      </c>
      <c r="Y231" s="476"/>
      <c r="Z231" s="477"/>
      <c r="AD231" s="25"/>
      <c r="AE231" s="25"/>
    </row>
    <row r="232" spans="2:31" x14ac:dyDescent="0.3">
      <c r="AC232" s="25"/>
    </row>
    <row r="233" spans="2:31" x14ac:dyDescent="0.3">
      <c r="AC233" s="25"/>
    </row>
    <row r="234" spans="2:31" ht="13.8" thickBot="1" x14ac:dyDescent="0.35">
      <c r="K234" s="2" t="s">
        <v>14</v>
      </c>
      <c r="L234" s="20"/>
      <c r="M234" s="20"/>
      <c r="N234" s="20"/>
      <c r="AB234" s="25"/>
      <c r="AC234" s="25"/>
    </row>
    <row r="235" spans="2:31" ht="21.75" customHeight="1" x14ac:dyDescent="0.3">
      <c r="D235" s="3" t="s">
        <v>64</v>
      </c>
      <c r="K235" s="27" t="s">
        <v>15</v>
      </c>
      <c r="L235" s="31" t="s">
        <v>16</v>
      </c>
      <c r="M235" s="478" t="s">
        <v>19</v>
      </c>
      <c r="N235" s="479"/>
      <c r="O235" s="479"/>
      <c r="P235" s="480"/>
      <c r="Q235" s="481" t="s">
        <v>20</v>
      </c>
      <c r="R235" s="482"/>
      <c r="S235" s="482"/>
      <c r="T235" s="483"/>
      <c r="U235" s="481" t="s">
        <v>21</v>
      </c>
      <c r="V235" s="482"/>
      <c r="W235" s="483"/>
      <c r="X235" s="481" t="s">
        <v>22</v>
      </c>
      <c r="Y235" s="482"/>
      <c r="Z235" s="483"/>
      <c r="AB235" s="25"/>
      <c r="AC235" s="25"/>
    </row>
    <row r="236" spans="2:31" ht="21.75" customHeight="1" x14ac:dyDescent="0.25">
      <c r="C236" s="141"/>
      <c r="D236" s="6" t="str">
        <f>IF(C236=0," ",VLOOKUP(C236,[1]Inschr!B$1:K$65536,3,FALSE))</f>
        <v xml:space="preserve"> </v>
      </c>
      <c r="E236" s="394" t="str">
        <f>IF(C236=0," ",VLOOKUP(C236,[1]Inschr!B$1:K$65536,4,FALSE))</f>
        <v xml:space="preserve"> </v>
      </c>
      <c r="F236" s="395"/>
      <c r="G236" s="393"/>
      <c r="K236" s="27" t="s">
        <v>26</v>
      </c>
      <c r="L236" s="31" t="s">
        <v>26</v>
      </c>
      <c r="M236" s="445"/>
      <c r="N236" s="446"/>
      <c r="O236" s="447"/>
      <c r="P236" s="448"/>
      <c r="Q236" s="449"/>
      <c r="R236" s="450"/>
      <c r="S236" s="450"/>
      <c r="T236" s="451"/>
      <c r="U236" s="449"/>
      <c r="V236" s="450"/>
      <c r="W236" s="203"/>
      <c r="X236" s="32">
        <f>IF(M236&gt;O236,1,0)+IF(Q236&gt;S236,1,0)+IF(U236&gt;W236,1,0)</f>
        <v>0</v>
      </c>
      <c r="Y236" s="452">
        <f>IF(M236&lt;O236,1,0)+IF(Q236&lt;S236,1,0)+IF(U236&lt;W236,1,0)</f>
        <v>0</v>
      </c>
      <c r="Z236" s="453"/>
      <c r="AB236" s="25"/>
      <c r="AC236" s="25"/>
    </row>
    <row r="237" spans="2:31" ht="21.75" customHeight="1" x14ac:dyDescent="0.25">
      <c r="K237" s="41"/>
      <c r="L237" s="31" t="s">
        <v>28</v>
      </c>
      <c r="M237" s="445"/>
      <c r="N237" s="446"/>
      <c r="O237" s="447"/>
      <c r="P237" s="448"/>
      <c r="Q237" s="449"/>
      <c r="R237" s="450"/>
      <c r="S237" s="450"/>
      <c r="T237" s="451"/>
      <c r="U237" s="449"/>
      <c r="V237" s="450"/>
      <c r="W237" s="203"/>
      <c r="X237" s="32">
        <f t="shared" ref="X237:X241" si="46">IF(M237&gt;O237,1,0)+IF(Q237&gt;S237,1,0)+IF(U237&gt;W237,1,0)</f>
        <v>0</v>
      </c>
      <c r="Y237" s="452">
        <f t="shared" ref="Y237:Y241" si="47">IF(M237&lt;O237,1,0)+IF(Q237&lt;S237,1,0)+IF(U237&lt;W237,1,0)</f>
        <v>0</v>
      </c>
      <c r="Z237" s="453"/>
      <c r="AB237" s="25"/>
      <c r="AC237" s="25"/>
    </row>
    <row r="238" spans="2:31" ht="21.75" customHeight="1" x14ac:dyDescent="0.25">
      <c r="K238" s="27" t="s">
        <v>31</v>
      </c>
      <c r="L238" s="31" t="s">
        <v>31</v>
      </c>
      <c r="M238" s="445"/>
      <c r="N238" s="446"/>
      <c r="O238" s="447"/>
      <c r="P238" s="448"/>
      <c r="Q238" s="449"/>
      <c r="R238" s="450"/>
      <c r="S238" s="450"/>
      <c r="T238" s="451"/>
      <c r="U238" s="449"/>
      <c r="V238" s="450"/>
      <c r="W238" s="203"/>
      <c r="X238" s="32">
        <f t="shared" si="46"/>
        <v>0</v>
      </c>
      <c r="Y238" s="452">
        <f t="shared" si="47"/>
        <v>0</v>
      </c>
      <c r="Z238" s="453"/>
      <c r="AB238" s="25"/>
      <c r="AC238" s="25"/>
    </row>
    <row r="239" spans="2:31" ht="21.75" customHeight="1" x14ac:dyDescent="0.25">
      <c r="K239" s="41"/>
      <c r="L239" s="31" t="s">
        <v>32</v>
      </c>
      <c r="M239" s="445"/>
      <c r="N239" s="446"/>
      <c r="O239" s="447"/>
      <c r="P239" s="448"/>
      <c r="Q239" s="449"/>
      <c r="R239" s="450"/>
      <c r="S239" s="450"/>
      <c r="T239" s="451"/>
      <c r="U239" s="449"/>
      <c r="V239" s="450"/>
      <c r="W239" s="203"/>
      <c r="X239" s="32">
        <f t="shared" si="46"/>
        <v>0</v>
      </c>
      <c r="Y239" s="452">
        <f t="shared" si="47"/>
        <v>0</v>
      </c>
      <c r="Z239" s="453"/>
      <c r="AB239" s="25"/>
      <c r="AC239" s="25"/>
    </row>
    <row r="240" spans="2:31" ht="21.75" customHeight="1" x14ac:dyDescent="0.25">
      <c r="B240" s="39"/>
      <c r="L240" s="31" t="s">
        <v>35</v>
      </c>
      <c r="M240" s="445"/>
      <c r="N240" s="446"/>
      <c r="O240" s="447"/>
      <c r="P240" s="448"/>
      <c r="Q240" s="449"/>
      <c r="R240" s="450"/>
      <c r="S240" s="450"/>
      <c r="T240" s="451"/>
      <c r="U240" s="449"/>
      <c r="V240" s="450"/>
      <c r="W240" s="203"/>
      <c r="X240" s="32">
        <f t="shared" si="46"/>
        <v>0</v>
      </c>
      <c r="Y240" s="452">
        <f t="shared" si="47"/>
        <v>0</v>
      </c>
      <c r="Z240" s="453"/>
      <c r="AB240" s="25"/>
      <c r="AC240" s="25"/>
    </row>
    <row r="241" spans="1:33" ht="21.75" customHeight="1" thickBot="1" x14ac:dyDescent="0.3">
      <c r="K241" s="27" t="s">
        <v>37</v>
      </c>
      <c r="L241" s="31" t="s">
        <v>37</v>
      </c>
      <c r="M241" s="454"/>
      <c r="N241" s="455"/>
      <c r="O241" s="425"/>
      <c r="P241" s="426"/>
      <c r="Q241" s="427"/>
      <c r="R241" s="428"/>
      <c r="S241" s="428"/>
      <c r="T241" s="487"/>
      <c r="U241" s="427"/>
      <c r="V241" s="428"/>
      <c r="W241" s="204"/>
      <c r="X241" s="42">
        <f t="shared" si="46"/>
        <v>0</v>
      </c>
      <c r="Y241" s="488">
        <f t="shared" si="47"/>
        <v>0</v>
      </c>
      <c r="Z241" s="489"/>
      <c r="AB241" s="25"/>
      <c r="AC241" s="25"/>
    </row>
    <row r="242" spans="1:33" ht="21.75" customHeight="1" x14ac:dyDescent="0.3">
      <c r="K242" s="41"/>
      <c r="L242" s="20"/>
      <c r="M242" s="20"/>
      <c r="N242" s="20"/>
      <c r="AB242" s="25"/>
      <c r="AC242" s="25"/>
    </row>
    <row r="243" spans="1:33" ht="21.75" customHeight="1" x14ac:dyDescent="0.3">
      <c r="B243" s="39"/>
      <c r="L243" s="195"/>
      <c r="M243" s="195"/>
      <c r="N243" s="195"/>
      <c r="AB243" s="25"/>
      <c r="AC243" s="25"/>
    </row>
    <row r="244" spans="1:33" ht="21.75" customHeight="1" x14ac:dyDescent="0.3">
      <c r="K244" s="212"/>
      <c r="L244" s="195"/>
      <c r="M244" s="195"/>
      <c r="N244" s="195"/>
      <c r="AB244" s="25"/>
      <c r="AC244" s="25"/>
    </row>
    <row r="245" spans="1:33" ht="21.75" customHeight="1" x14ac:dyDescent="0.3">
      <c r="K245" s="41"/>
      <c r="Q245" s="195"/>
      <c r="AB245" s="25"/>
      <c r="AD245" s="25"/>
    </row>
    <row r="246" spans="1:33" x14ac:dyDescent="0.3">
      <c r="C246" s="41"/>
      <c r="AC246" s="25"/>
      <c r="AE246" s="25"/>
    </row>
    <row r="247" spans="1:33" x14ac:dyDescent="0.3">
      <c r="C247" s="41"/>
      <c r="AD247" s="25"/>
    </row>
    <row r="248" spans="1:33" s="3" customFormat="1" ht="21.6" thickBot="1" x14ac:dyDescent="0.35">
      <c r="A248" s="1" t="s">
        <v>0</v>
      </c>
      <c r="B248" s="2" t="s">
        <v>1</v>
      </c>
      <c r="C248" s="136"/>
      <c r="D248" s="151"/>
      <c r="E248" s="151"/>
      <c r="F248" s="151"/>
      <c r="G248" s="151" t="str">
        <f>IF($G$1=0," ",$G$1)</f>
        <v xml:space="preserve"> </v>
      </c>
      <c r="H248" s="151"/>
      <c r="I248" s="151"/>
      <c r="J248" s="136"/>
      <c r="K248" s="136"/>
      <c r="L248" s="3" t="s">
        <v>2</v>
      </c>
    </row>
    <row r="249" spans="1:33" ht="13.5" customHeight="1" thickTop="1" x14ac:dyDescent="0.25">
      <c r="A249" s="1"/>
      <c r="B249" s="878" t="s">
        <v>81</v>
      </c>
      <c r="C249" s="2"/>
      <c r="J249" s="24"/>
      <c r="O249" s="3"/>
      <c r="P249" s="3"/>
      <c r="Q249" s="3"/>
      <c r="R249" s="3"/>
      <c r="S249" s="3"/>
      <c r="T249" s="3"/>
      <c r="U249" s="3"/>
      <c r="V249" s="3"/>
      <c r="W249" s="2"/>
      <c r="X249" s="3"/>
      <c r="Y249" s="3"/>
      <c r="Z249" s="3"/>
      <c r="AA249" s="3"/>
      <c r="AB249" s="414" t="str">
        <f>IF($X$2=0," ",$X$2)</f>
        <v xml:space="preserve"> </v>
      </c>
      <c r="AC249" s="415"/>
      <c r="AD249" s="416"/>
      <c r="AF249" s="3"/>
      <c r="AG249" s="3"/>
    </row>
    <row r="250" spans="1:33" ht="12.75" customHeight="1" x14ac:dyDescent="0.25">
      <c r="A250" s="1"/>
      <c r="B250" s="878" t="s">
        <v>82</v>
      </c>
      <c r="C250" s="2"/>
      <c r="J250" s="24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417"/>
      <c r="AC250" s="418"/>
      <c r="AD250" s="419"/>
      <c r="AF250" s="3"/>
      <c r="AG250" s="3"/>
    </row>
    <row r="251" spans="1:33" ht="12.75" customHeight="1" x14ac:dyDescent="0.25">
      <c r="A251" s="3"/>
      <c r="B251" s="878" t="s">
        <v>83</v>
      </c>
      <c r="C251" s="2"/>
      <c r="J251" s="24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417"/>
      <c r="AC251" s="418"/>
      <c r="AD251" s="419"/>
      <c r="AF251" s="3"/>
      <c r="AG251" s="3"/>
    </row>
    <row r="252" spans="1:33" ht="13.5" customHeight="1" x14ac:dyDescent="0.3">
      <c r="A252" s="3"/>
      <c r="B252" s="2"/>
      <c r="C252" s="2"/>
      <c r="J252" s="24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417"/>
      <c r="AC252" s="418"/>
      <c r="AD252" s="419"/>
      <c r="AF252" s="3"/>
      <c r="AG252" s="3"/>
    </row>
    <row r="253" spans="1:33" ht="12.75" customHeight="1" x14ac:dyDescent="0.3">
      <c r="A253" s="3"/>
      <c r="C253" s="3" t="s">
        <v>40</v>
      </c>
      <c r="D253" s="3" t="s">
        <v>41</v>
      </c>
      <c r="E253" s="406" t="s">
        <v>42</v>
      </c>
      <c r="F253" s="406"/>
      <c r="G253" s="406"/>
      <c r="J253" s="24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417"/>
      <c r="AC253" s="418"/>
      <c r="AD253" s="419"/>
      <c r="AF253" s="3"/>
      <c r="AG253" s="3"/>
    </row>
    <row r="254" spans="1:33" ht="13.5" customHeight="1" thickBot="1" x14ac:dyDescent="0.35">
      <c r="A254" s="3"/>
      <c r="B254" s="3"/>
      <c r="C254" s="6">
        <f>$C57</f>
        <v>0</v>
      </c>
      <c r="D254" s="19" t="str">
        <f>IF(C254=0," ",VLOOKUP(C254,[1]Inschr!$B$1:$K$65536,3,FALSE))</f>
        <v xml:space="preserve"> </v>
      </c>
      <c r="E254" s="149"/>
      <c r="F254" s="149"/>
      <c r="H254" s="406" t="s">
        <v>40</v>
      </c>
      <c r="I254" s="406"/>
      <c r="J254" s="406"/>
      <c r="L254" s="3" t="s">
        <v>41</v>
      </c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442"/>
      <c r="AC254" s="420"/>
      <c r="AD254" s="421"/>
      <c r="AF254" s="3"/>
      <c r="AG254" s="3"/>
    </row>
    <row r="255" spans="1:33" ht="14.4" thickTop="1" thickBot="1" x14ac:dyDescent="0.35">
      <c r="A255" s="3"/>
      <c r="B255" s="3"/>
      <c r="C255" s="149" t="s">
        <v>4</v>
      </c>
      <c r="E255" s="367"/>
      <c r="F255" s="367"/>
      <c r="G255" s="365"/>
      <c r="H255" s="150"/>
      <c r="I255" s="150"/>
      <c r="J255" s="150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F255" s="3"/>
      <c r="AG255" s="3"/>
    </row>
    <row r="256" spans="1:33" ht="12.75" customHeight="1" x14ac:dyDescent="0.3">
      <c r="A256" s="3"/>
      <c r="B256" s="3"/>
      <c r="C256" s="353" t="str">
        <f>IF($T$5=0,"",$T$5)</f>
        <v/>
      </c>
      <c r="E256" s="367"/>
      <c r="F256" s="367"/>
      <c r="G256" s="366"/>
      <c r="H256" s="367" t="str">
        <f>IF(IF(E255&gt;E257,1,0)+IF(F255&gt;F257,1,0)+IF(G255&gt;G257,1,0)=IF(E257&gt;E255,1,0)+IF(F257&gt;F255,1,0)+IF(G257&gt;G255,1,0)," ",IF(IF(E255&gt;E257,1,0)+IF(F255&gt;F257,1,0)+IF(G255&gt;G257,1,0)&gt;IF(E257&gt;E255,1,0)+IF(F257&gt;F255,1,0)+IF(G257&gt;G255,1,0),C254,C259))</f>
        <v xml:space="preserve"> </v>
      </c>
      <c r="I256" s="367"/>
      <c r="J256" s="367"/>
      <c r="K256" s="359" t="str">
        <f>IF(H256=" "," ",VLOOKUP(H256,[1]Inschr!$B$1:$K$65536,3,FALSE))</f>
        <v xml:space="preserve"> </v>
      </c>
      <c r="L256" s="363"/>
      <c r="M256" s="363"/>
      <c r="N256" s="363"/>
      <c r="O256" s="360"/>
      <c r="P256" s="4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</row>
    <row r="257" spans="1:34" ht="13.5" customHeight="1" thickBot="1" x14ac:dyDescent="0.35">
      <c r="A257" s="3"/>
      <c r="B257" s="3"/>
      <c r="C257" s="354"/>
      <c r="E257" s="367"/>
      <c r="F257" s="367"/>
      <c r="G257" s="365"/>
      <c r="H257" s="367"/>
      <c r="I257" s="367"/>
      <c r="J257" s="367"/>
      <c r="K257" s="361"/>
      <c r="L257" s="364"/>
      <c r="M257" s="364"/>
      <c r="N257" s="364"/>
      <c r="O257" s="362"/>
      <c r="P257" s="4"/>
      <c r="Q257" s="406" t="s">
        <v>42</v>
      </c>
      <c r="R257" s="406"/>
      <c r="S257" s="406"/>
      <c r="T257" s="406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</row>
    <row r="258" spans="1:34" x14ac:dyDescent="0.3">
      <c r="A258" s="3"/>
      <c r="B258" s="3"/>
      <c r="E258" s="367"/>
      <c r="F258" s="367"/>
      <c r="G258" s="366"/>
      <c r="H258" s="150"/>
      <c r="I258" s="150"/>
      <c r="J258" s="24"/>
      <c r="O258" s="3"/>
      <c r="P258" s="214"/>
      <c r="Q258" s="3"/>
      <c r="R258" s="3"/>
      <c r="S258" s="3"/>
      <c r="T258" s="3"/>
      <c r="U258" s="3"/>
      <c r="V258" s="406" t="s">
        <v>40</v>
      </c>
      <c r="W258" s="406"/>
      <c r="X258" s="3" t="s">
        <v>41</v>
      </c>
      <c r="Y258" s="3"/>
      <c r="Z258" s="3"/>
      <c r="AA258" s="3"/>
      <c r="AB258" s="3"/>
      <c r="AC258" s="3"/>
      <c r="AD258" s="3"/>
      <c r="AE258" s="3"/>
      <c r="AF258" s="3"/>
    </row>
    <row r="259" spans="1:34" ht="15" customHeight="1" thickBot="1" x14ac:dyDescent="0.35">
      <c r="A259" s="3"/>
      <c r="B259" s="3"/>
      <c r="C259" s="6">
        <f>$C80</f>
        <v>0</v>
      </c>
      <c r="D259" s="19" t="str">
        <f>IF($C259=0," ",VLOOKUP($C259,[1]Inschr!$B$1:$K$65536,3,FALSE))</f>
        <v xml:space="preserve"> </v>
      </c>
      <c r="E259" s="406"/>
      <c r="F259" s="406"/>
      <c r="G259" s="150"/>
      <c r="H259" s="150"/>
      <c r="I259" s="150"/>
      <c r="J259" s="24"/>
      <c r="L259" s="149" t="s">
        <v>4</v>
      </c>
      <c r="M259" s="149"/>
      <c r="N259" s="149"/>
      <c r="O259" s="3"/>
      <c r="P259" s="367"/>
      <c r="Q259" s="367"/>
      <c r="R259" s="367"/>
      <c r="S259" s="367"/>
      <c r="T259" s="367"/>
      <c r="U259" s="367"/>
      <c r="W259" s="3"/>
      <c r="X259" s="3"/>
      <c r="Y259" s="3"/>
      <c r="Z259" s="3"/>
      <c r="AA259" s="3"/>
      <c r="AB259" s="3"/>
      <c r="AC259" s="3"/>
      <c r="AD259" s="3"/>
      <c r="AE259" s="3"/>
      <c r="AF259" s="3"/>
    </row>
    <row r="260" spans="1:34" ht="13.2" customHeight="1" x14ac:dyDescent="0.3">
      <c r="B260" s="3"/>
      <c r="E260" s="406"/>
      <c r="F260" s="406"/>
      <c r="G260" s="150"/>
      <c r="H260" s="150"/>
      <c r="I260" s="150"/>
      <c r="J260" s="24"/>
      <c r="L260" s="353" t="str">
        <f>IF($X$8=0,"",$X$8)</f>
        <v/>
      </c>
      <c r="M260" s="1"/>
      <c r="N260" s="1"/>
      <c r="O260" s="3"/>
      <c r="P260" s="367"/>
      <c r="Q260" s="367"/>
      <c r="R260" s="367"/>
      <c r="S260" s="367"/>
      <c r="T260" s="367"/>
      <c r="U260" s="367"/>
      <c r="V260" s="360" t="str">
        <f>IF(IF(P259&gt;P261,1,0)+IF(R259&gt;R261,1,0)+IF(T259&gt;T261,1,0)=IF(P261&gt;P259,1,0)+IF(R261&gt;R259,1,0)+IF(T261&gt;T259,1,0)," ",IF(IF(P259&gt;P261,1,0)+IF(R259&gt;R261,1,0)+IF(T259&gt;T261,1,0)&gt;IF(P261&gt;P259,1,0)+IF(R261&gt;R259,1,0)+IF(T261&gt;T259,1,0),H256,H264))</f>
        <v xml:space="preserve"> </v>
      </c>
      <c r="W260" s="369"/>
      <c r="X260" s="369" t="str">
        <f>IF(V260=" "," ",VLOOKUP(V260,[1]Inschr!$B$1:$K$65536,3,FALSE))</f>
        <v xml:space="preserve"> </v>
      </c>
      <c r="Y260" s="369"/>
      <c r="Z260" s="369"/>
      <c r="AA260" s="369"/>
      <c r="AB260" s="369"/>
      <c r="AC260" s="3"/>
      <c r="AD260" s="3"/>
      <c r="AE260" s="3"/>
    </row>
    <row r="261" spans="1:34" ht="12.6" customHeight="1" thickBot="1" x14ac:dyDescent="0.35">
      <c r="B261" s="3"/>
      <c r="E261" s="406"/>
      <c r="F261" s="406"/>
      <c r="G261" s="150"/>
      <c r="H261" s="150"/>
      <c r="I261" s="150"/>
      <c r="J261" s="24"/>
      <c r="L261" s="354"/>
      <c r="M261" s="1"/>
      <c r="N261" s="1"/>
      <c r="O261" s="3"/>
      <c r="P261" s="367"/>
      <c r="Q261" s="367"/>
      <c r="R261" s="367"/>
      <c r="S261" s="367"/>
      <c r="T261" s="367"/>
      <c r="U261" s="367"/>
      <c r="V261" s="362"/>
      <c r="W261" s="370"/>
      <c r="X261" s="370"/>
      <c r="Y261" s="370"/>
      <c r="Z261" s="370"/>
      <c r="AA261" s="370"/>
      <c r="AB261" s="370"/>
      <c r="AC261" s="3"/>
      <c r="AD261" s="3"/>
      <c r="AE261" s="3"/>
    </row>
    <row r="262" spans="1:34" x14ac:dyDescent="0.3">
      <c r="B262" s="3"/>
      <c r="C262" s="6">
        <f>$C106</f>
        <v>0</v>
      </c>
      <c r="D262" s="19" t="str">
        <f>IF($C262=0," ",VLOOKUP($C262,[1]Inschr!$B$1:$K$65536,3,FALSE))</f>
        <v xml:space="preserve"> </v>
      </c>
      <c r="E262" s="406"/>
      <c r="F262" s="406"/>
      <c r="G262" s="150"/>
      <c r="H262" s="150"/>
      <c r="I262" s="150"/>
      <c r="J262" s="24"/>
      <c r="O262" s="3"/>
      <c r="P262" s="367"/>
      <c r="Q262" s="367"/>
      <c r="R262" s="367"/>
      <c r="S262" s="367"/>
      <c r="T262" s="367"/>
      <c r="U262" s="367"/>
      <c r="V262" s="3"/>
      <c r="W262" s="3"/>
      <c r="X262" s="3"/>
      <c r="Y262" s="3"/>
      <c r="Z262" s="3"/>
      <c r="AA262" s="3"/>
      <c r="AB262" s="3"/>
      <c r="AC262" s="3"/>
      <c r="AD262" s="3"/>
      <c r="AE262" s="3"/>
    </row>
    <row r="263" spans="1:34" ht="13.8" thickBot="1" x14ac:dyDescent="0.35">
      <c r="B263" s="3"/>
      <c r="C263" s="149" t="s">
        <v>4</v>
      </c>
      <c r="E263" s="367"/>
      <c r="F263" s="367"/>
      <c r="G263" s="365"/>
      <c r="H263" s="150"/>
      <c r="I263" s="150"/>
      <c r="J263" s="150"/>
      <c r="O263" s="3"/>
      <c r="P263" s="21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</row>
    <row r="264" spans="1:34" ht="12.75" customHeight="1" x14ac:dyDescent="0.3">
      <c r="B264" s="3"/>
      <c r="C264" s="353" t="str">
        <f>IF($T$17=0,"",$T$17)</f>
        <v/>
      </c>
      <c r="E264" s="367"/>
      <c r="F264" s="367"/>
      <c r="G264" s="366"/>
      <c r="H264" s="367" t="str">
        <f>IF(IF(E263&gt;E265,1,0)+IF(F263&gt;F265,1,0)+IF(G263&gt;G265,1,0)=IF(E265&gt;E263,1,0)+IF(F265&gt;F263,1,0)+IF(G265&gt;G263,1,0)," ",IF(IF(E263&gt;E265,1,0)+IF(F263&gt;F265,1,0)+IF(G263&gt;G265,1,0)&gt;IF(E265&gt;E263,1,0)+IF(F265&gt;F263,1,0)+IF(G265&gt;G263,1,0),C262,C267))</f>
        <v xml:space="preserve"> </v>
      </c>
      <c r="I264" s="367"/>
      <c r="J264" s="367"/>
      <c r="K264" s="359" t="str">
        <f>IF(H264=" "," ",VLOOKUP(H264,[1]Inschr!$B$1:$K$65536,3,FALSE))</f>
        <v xml:space="preserve"> </v>
      </c>
      <c r="L264" s="363"/>
      <c r="M264" s="363"/>
      <c r="N264" s="363"/>
      <c r="O264" s="360"/>
      <c r="P264" s="4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</row>
    <row r="265" spans="1:34" ht="13.5" customHeight="1" thickBot="1" x14ac:dyDescent="0.35">
      <c r="B265" s="3"/>
      <c r="C265" s="354"/>
      <c r="E265" s="367"/>
      <c r="F265" s="367"/>
      <c r="G265" s="365"/>
      <c r="H265" s="367"/>
      <c r="I265" s="367"/>
      <c r="J265" s="367"/>
      <c r="K265" s="361"/>
      <c r="L265" s="364"/>
      <c r="M265" s="364"/>
      <c r="N265" s="364"/>
      <c r="O265" s="362"/>
      <c r="P265" s="4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F265" s="3"/>
      <c r="AG265" s="3"/>
    </row>
    <row r="266" spans="1:34" x14ac:dyDescent="0.3">
      <c r="B266" s="3"/>
      <c r="E266" s="367"/>
      <c r="F266" s="367"/>
      <c r="G266" s="366"/>
      <c r="H266" s="150"/>
      <c r="I266" s="150"/>
      <c r="J266" s="24"/>
      <c r="O266" s="3"/>
      <c r="P266" s="3"/>
      <c r="R266" s="3"/>
      <c r="S266" s="3"/>
      <c r="T266" s="3"/>
      <c r="U266" s="3"/>
      <c r="V266" s="3"/>
      <c r="W266" s="3"/>
      <c r="X266" s="3"/>
      <c r="Y266" s="3"/>
      <c r="Z266" s="3"/>
      <c r="AA266" s="406" t="s">
        <v>40</v>
      </c>
      <c r="AB266" s="406"/>
      <c r="AC266" s="3" t="s">
        <v>41</v>
      </c>
      <c r="AF266" s="3"/>
      <c r="AG266" s="3"/>
    </row>
    <row r="267" spans="1:34" ht="13.8" thickBot="1" x14ac:dyDescent="0.35">
      <c r="B267" s="3"/>
      <c r="C267" s="6">
        <f>$C132</f>
        <v>0</v>
      </c>
      <c r="D267" s="19" t="str">
        <f>IF($C267=0," ",VLOOKUP($C267,[1]Inschr!$B$1:$K$65536,3,FALSE))</f>
        <v xml:space="preserve"> </v>
      </c>
      <c r="E267" s="406"/>
      <c r="F267" s="406"/>
      <c r="G267" s="150"/>
      <c r="H267" s="150"/>
      <c r="I267" s="150"/>
      <c r="J267" s="24"/>
      <c r="O267" s="3"/>
      <c r="P267" s="3"/>
      <c r="R267" s="2" t="s">
        <v>4</v>
      </c>
      <c r="S267" s="2"/>
      <c r="T267" s="3"/>
      <c r="W267" s="367"/>
      <c r="X267" s="404"/>
      <c r="Y267" s="404"/>
      <c r="Z267" s="404"/>
      <c r="AB267" s="3"/>
      <c r="AC267" s="3"/>
      <c r="AF267" s="3"/>
      <c r="AG267" s="3"/>
    </row>
    <row r="268" spans="1:34" ht="12.75" customHeight="1" x14ac:dyDescent="0.3">
      <c r="B268" s="3"/>
      <c r="D268" s="4"/>
      <c r="E268" s="406"/>
      <c r="F268" s="406"/>
      <c r="G268" s="150"/>
      <c r="H268" s="150"/>
      <c r="I268" s="150"/>
      <c r="J268" s="24"/>
      <c r="O268" s="3"/>
      <c r="P268" s="3"/>
      <c r="R268" s="355" t="str">
        <f>IF($AD$19=0,"",$AD$19)</f>
        <v/>
      </c>
      <c r="S268" s="505"/>
      <c r="T268" s="356"/>
      <c r="W268" s="367"/>
      <c r="X268" s="404"/>
      <c r="Y268" s="404"/>
      <c r="Z268" s="404"/>
      <c r="AA268" s="360" t="str">
        <f>IF(IF(W267&gt;W269,1,0)+IF(X267&gt;X269,1,0)+IF(Y267&gt;Y269,1,0)=IF(W269&gt;W267,1,0)+IF(X269&gt;X267,1,0)+IF(Y269&gt;Y267,1,0)," ",IF(IF(W267&gt;W269,1,0)+IF(X267&gt;X269,1,0)+IF(Y267&gt;Y269,1,0)&gt;IF(W269&gt;W267,1,0)+IF(X269&gt;X267,1,0)+IF(Y269&gt;Y267,1,0),V260,V276))</f>
        <v xml:space="preserve"> </v>
      </c>
      <c r="AB268" s="369"/>
      <c r="AC268" s="359" t="str">
        <f>IF(AA268=" "," ",VLOOKUP(AA268,[1]Inschr!$B$1:$K$65536,3,FALSE))</f>
        <v xml:space="preserve"> </v>
      </c>
      <c r="AD268" s="363"/>
      <c r="AE268" s="360"/>
      <c r="AF268" s="196"/>
      <c r="AG268" s="3"/>
      <c r="AH268" s="25"/>
    </row>
    <row r="269" spans="1:34" ht="13.5" customHeight="1" thickBot="1" x14ac:dyDescent="0.35">
      <c r="B269" s="3"/>
      <c r="E269" s="406"/>
      <c r="F269" s="406"/>
      <c r="G269" s="150"/>
      <c r="H269" s="150"/>
      <c r="I269" s="150"/>
      <c r="J269" s="24"/>
      <c r="O269" s="3"/>
      <c r="P269" s="3"/>
      <c r="R269" s="357"/>
      <c r="S269" s="506"/>
      <c r="T269" s="358"/>
      <c r="W269" s="367"/>
      <c r="X269" s="404"/>
      <c r="Y269" s="404"/>
      <c r="Z269" s="404"/>
      <c r="AA269" s="362"/>
      <c r="AB269" s="370"/>
      <c r="AC269" s="361"/>
      <c r="AD269" s="364"/>
      <c r="AE269" s="362"/>
      <c r="AF269" s="196"/>
      <c r="AG269" s="3"/>
      <c r="AH269" s="25"/>
    </row>
    <row r="270" spans="1:34" x14ac:dyDescent="0.3">
      <c r="B270" s="3"/>
      <c r="C270" s="6">
        <f>$C158</f>
        <v>0</v>
      </c>
      <c r="D270" s="19" t="str">
        <f>IF($C270=0," ",VLOOKUP($C270,[1]Inschr!$B$1:$K$65536,3,FALSE))</f>
        <v xml:space="preserve"> </v>
      </c>
      <c r="E270" s="406"/>
      <c r="F270" s="406"/>
      <c r="G270" s="150"/>
      <c r="H270" s="150"/>
      <c r="I270" s="150"/>
      <c r="J270" s="24"/>
      <c r="O270" s="3"/>
      <c r="P270" s="3"/>
      <c r="R270" s="3"/>
      <c r="S270" s="3"/>
      <c r="T270" s="3"/>
      <c r="U270" s="3"/>
      <c r="V270" s="3"/>
      <c r="W270" s="367"/>
      <c r="X270" s="404"/>
      <c r="Y270" s="404"/>
      <c r="Z270" s="404"/>
      <c r="AB270" s="3"/>
      <c r="AC270" s="3"/>
      <c r="AF270" s="3"/>
      <c r="AG270" s="3"/>
    </row>
    <row r="271" spans="1:34" ht="13.8" thickBot="1" x14ac:dyDescent="0.35">
      <c r="B271" s="3"/>
      <c r="C271" s="149" t="s">
        <v>4</v>
      </c>
      <c r="E271" s="367"/>
      <c r="F271" s="367"/>
      <c r="G271" s="365"/>
      <c r="H271" s="150"/>
      <c r="I271" s="150"/>
      <c r="J271" s="150"/>
      <c r="O271" s="3"/>
      <c r="P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F271" s="3"/>
      <c r="AG271" s="3"/>
    </row>
    <row r="272" spans="1:34" ht="12.75" customHeight="1" x14ac:dyDescent="0.3">
      <c r="B272" s="3"/>
      <c r="C272" s="353" t="str">
        <f>IF($T$21=0,"",$T$21)</f>
        <v/>
      </c>
      <c r="E272" s="367"/>
      <c r="F272" s="367"/>
      <c r="G272" s="366"/>
      <c r="H272" s="367" t="str">
        <f>IF(IF(E271&gt;E273,1,0)+IF(F271&gt;F273,1,0)+IF(G271&gt;G273,1,0)=IF(E273&gt;E271,1,0)+IF(F273&gt;F271,1,0)+IF(G273&gt;G271,1,0)," ",IF(IF(E271&gt;E273,1,0)+IF(F271&gt;F273,1,0)+IF(G271&gt;G273,1,0)&gt;IF(E273&gt;E271,1,0)+IF(F273&gt;F271,1,0)+IF(G273&gt;G271,1,0),C270,C275))</f>
        <v xml:space="preserve"> </v>
      </c>
      <c r="I272" s="367"/>
      <c r="J272" s="367"/>
      <c r="K272" s="359" t="str">
        <f>IF(H272=" "," ",VLOOKUP(H272,[1]Inschr!$B$1:$K$65536,3,FALSE))</f>
        <v xml:space="preserve"> </v>
      </c>
      <c r="L272" s="363"/>
      <c r="M272" s="363"/>
      <c r="N272" s="363"/>
      <c r="O272" s="360"/>
      <c r="P272" s="4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</row>
    <row r="273" spans="2:32" ht="13.2" customHeight="1" thickBot="1" x14ac:dyDescent="0.35">
      <c r="B273" s="3"/>
      <c r="C273" s="354"/>
      <c r="E273" s="367"/>
      <c r="F273" s="367"/>
      <c r="G273" s="365"/>
      <c r="H273" s="367"/>
      <c r="I273" s="367"/>
      <c r="J273" s="367"/>
      <c r="K273" s="361"/>
      <c r="L273" s="364"/>
      <c r="M273" s="364"/>
      <c r="N273" s="364"/>
      <c r="O273" s="362"/>
      <c r="P273" s="4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</row>
    <row r="274" spans="2:32" x14ac:dyDescent="0.3">
      <c r="B274" s="3"/>
      <c r="E274" s="367"/>
      <c r="F274" s="367"/>
      <c r="G274" s="366"/>
      <c r="H274" s="150"/>
      <c r="I274" s="150"/>
      <c r="J274" s="24"/>
      <c r="O274" s="3"/>
      <c r="P274" s="214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</row>
    <row r="275" spans="2:32" ht="15" customHeight="1" thickBot="1" x14ac:dyDescent="0.35">
      <c r="B275" s="3"/>
      <c r="C275" s="6">
        <f>$C184</f>
        <v>0</v>
      </c>
      <c r="D275" s="19" t="str">
        <f>IF($C275=0," ",VLOOKUP($C275,[1]Inschr!$B$1:$K$65536,3,FALSE))</f>
        <v xml:space="preserve"> </v>
      </c>
      <c r="E275" s="406"/>
      <c r="F275" s="406"/>
      <c r="G275" s="150"/>
      <c r="H275" s="150"/>
      <c r="I275" s="150"/>
      <c r="J275" s="24"/>
      <c r="L275" s="149" t="s">
        <v>4</v>
      </c>
      <c r="M275" s="149"/>
      <c r="N275" s="149"/>
      <c r="O275" s="3"/>
      <c r="P275" s="367"/>
      <c r="Q275" s="367"/>
      <c r="R275" s="367"/>
      <c r="S275" s="367"/>
      <c r="T275" s="367"/>
      <c r="U275" s="367"/>
      <c r="W275" s="3"/>
      <c r="X275" s="3"/>
      <c r="Y275" s="3"/>
      <c r="Z275" s="3"/>
      <c r="AA275" s="3"/>
      <c r="AB275" s="3"/>
      <c r="AC275" s="3"/>
      <c r="AD275" s="3"/>
      <c r="AE275" s="3"/>
    </row>
    <row r="276" spans="2:32" ht="12.75" customHeight="1" x14ac:dyDescent="0.3">
      <c r="B276" s="3"/>
      <c r="E276" s="406"/>
      <c r="F276" s="406"/>
      <c r="G276" s="150"/>
      <c r="H276" s="150"/>
      <c r="I276" s="150"/>
      <c r="J276" s="24"/>
      <c r="L276" s="353" t="str">
        <f>IF($X$30=0,"",$X$30)</f>
        <v/>
      </c>
      <c r="M276" s="1"/>
      <c r="N276" s="1"/>
      <c r="O276" s="3"/>
      <c r="P276" s="367"/>
      <c r="Q276" s="367"/>
      <c r="R276" s="367"/>
      <c r="S276" s="367"/>
      <c r="T276" s="367"/>
      <c r="U276" s="367"/>
      <c r="V276" s="360" t="str">
        <f>IF(IF(P275&gt;P277,1,0)+IF(R275&gt;R277,1,0)+IF(T275&gt;T277,1,0)=IF(P277&gt;P275,1,0)+IF(R277&gt;R275,1,0)+IF(T277&gt;T275,1,0)," ",IF(IF(P275&gt;P277,1,0)+IF(R275&gt;R277,1,0)+IF(T275&gt;T277,1,0)&gt;IF(P277&gt;P275,1,0)+IF(R277&gt;R275,1,0)+IF(T277&gt;T275,1,0),H272,H280))</f>
        <v xml:space="preserve"> </v>
      </c>
      <c r="W276" s="369"/>
      <c r="X276" s="369" t="str">
        <f>IF(V276=" "," ",VLOOKUP(V276,[1]Inschr!$B$1:$K$65536,3,FALSE))</f>
        <v xml:space="preserve"> </v>
      </c>
      <c r="Y276" s="369"/>
      <c r="Z276" s="369"/>
      <c r="AA276" s="369"/>
      <c r="AB276" s="369"/>
      <c r="AC276" s="3"/>
      <c r="AD276" s="3"/>
      <c r="AE276" s="3"/>
    </row>
    <row r="277" spans="2:32" ht="13.5" customHeight="1" thickBot="1" x14ac:dyDescent="0.35">
      <c r="B277" s="3"/>
      <c r="E277" s="406"/>
      <c r="F277" s="406"/>
      <c r="G277" s="150"/>
      <c r="H277" s="150"/>
      <c r="I277" s="150"/>
      <c r="J277" s="24"/>
      <c r="L277" s="354"/>
      <c r="M277" s="1"/>
      <c r="N277" s="1"/>
      <c r="O277" s="3"/>
      <c r="P277" s="367"/>
      <c r="Q277" s="367"/>
      <c r="R277" s="367"/>
      <c r="S277" s="367"/>
      <c r="T277" s="367"/>
      <c r="U277" s="367"/>
      <c r="V277" s="362"/>
      <c r="W277" s="370"/>
      <c r="X277" s="370"/>
      <c r="Y277" s="370"/>
      <c r="Z277" s="370"/>
      <c r="AA277" s="370"/>
      <c r="AB277" s="370"/>
      <c r="AC277" s="3"/>
      <c r="AD277" s="3"/>
      <c r="AE277" s="3"/>
    </row>
    <row r="278" spans="2:32" ht="14.4" customHeight="1" x14ac:dyDescent="0.3">
      <c r="B278" s="3"/>
      <c r="C278" s="6">
        <f>$C210</f>
        <v>0</v>
      </c>
      <c r="D278" s="19" t="str">
        <f>IF($C278=0," ",VLOOKUP($C278,[1]Inschr!$B$1:$K$65536,3,FALSE))</f>
        <v xml:space="preserve"> </v>
      </c>
      <c r="E278" s="406"/>
      <c r="F278" s="406"/>
      <c r="G278" s="150"/>
      <c r="H278" s="150"/>
      <c r="I278" s="150"/>
      <c r="J278" s="24"/>
      <c r="L278" s="215"/>
      <c r="O278" s="3"/>
      <c r="P278" s="367"/>
      <c r="Q278" s="367"/>
      <c r="R278" s="367"/>
      <c r="S278" s="367"/>
      <c r="T278" s="367"/>
      <c r="U278" s="367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</row>
    <row r="279" spans="2:32" ht="13.8" thickBot="1" x14ac:dyDescent="0.35">
      <c r="B279" s="3"/>
      <c r="C279" s="149" t="s">
        <v>4</v>
      </c>
      <c r="E279" s="367"/>
      <c r="F279" s="367"/>
      <c r="G279" s="365"/>
      <c r="H279" s="150"/>
      <c r="I279" s="150"/>
      <c r="J279" s="150"/>
      <c r="O279" s="3"/>
      <c r="P279" s="21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2:32" ht="12.75" customHeight="1" x14ac:dyDescent="0.3">
      <c r="B280" s="3"/>
      <c r="C280" s="353" t="str">
        <f>IF($T$33=0,"",$T$33)</f>
        <v/>
      </c>
      <c r="E280" s="367"/>
      <c r="F280" s="367"/>
      <c r="G280" s="366"/>
      <c r="H280" s="367" t="str">
        <f>IF(IF(E279&gt;E281,1,0)+IF(F279&gt;F281,1,0)+IF(G279&gt;G281,1,0)=IF(E281&gt;E279,1,0)+IF(F281&gt;F279,1,0)+IF(G281&gt;G279,1,0)," ",IF(IF(E279&gt;E281,1,0)+IF(F279&gt;F281,1,0)+IF(G279&gt;G281,1,0)&gt;IF(E281&gt;E279,1,0)+IF(F281&gt;F279,1,0)+IF(G281&gt;G279,1,0),C278,C283))</f>
        <v xml:space="preserve"> </v>
      </c>
      <c r="I280" s="367"/>
      <c r="J280" s="367"/>
      <c r="K280" s="359" t="str">
        <f>IF(H280=" "," ",VLOOKUP(H280,[1]Inschr!$B$1:$K$65536,3,FALSE))</f>
        <v xml:space="preserve"> </v>
      </c>
      <c r="L280" s="363"/>
      <c r="M280" s="363"/>
      <c r="N280" s="363"/>
      <c r="O280" s="360"/>
      <c r="P280" s="4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2:32" ht="13.2" customHeight="1" thickBot="1" x14ac:dyDescent="0.35">
      <c r="B281" s="3"/>
      <c r="C281" s="354"/>
      <c r="E281" s="367"/>
      <c r="F281" s="367"/>
      <c r="G281" s="365"/>
      <c r="H281" s="367"/>
      <c r="I281" s="367"/>
      <c r="J281" s="367"/>
      <c r="K281" s="361"/>
      <c r="L281" s="364"/>
      <c r="M281" s="364"/>
      <c r="N281" s="364"/>
      <c r="O281" s="362"/>
      <c r="P281" s="4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2:32" x14ac:dyDescent="0.3">
      <c r="B282" s="3"/>
      <c r="E282" s="367"/>
      <c r="F282" s="367"/>
      <c r="G282" s="366"/>
      <c r="H282" s="150"/>
      <c r="I282" s="150"/>
      <c r="J282" s="24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2:32" x14ac:dyDescent="0.3">
      <c r="B283" s="3"/>
      <c r="C283" s="6">
        <f>$C236</f>
        <v>0</v>
      </c>
      <c r="D283" s="19" t="str">
        <f>IF($C283=0," ",VLOOKUP($C283,[1]Inschr!$B$1:$K$65536,3,FALSE))</f>
        <v xml:space="preserve"> </v>
      </c>
      <c r="E283" s="149"/>
      <c r="F283" s="149"/>
      <c r="J283" s="24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4"/>
      <c r="AF283" s="3"/>
    </row>
    <row r="284" spans="2:32" x14ac:dyDescent="0.3">
      <c r="B284" s="3"/>
      <c r="J284" s="24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2:32" x14ac:dyDescent="0.3">
      <c r="B285" s="3"/>
      <c r="J285" s="24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2:32" x14ac:dyDescent="0.3">
      <c r="B286" s="3"/>
      <c r="J286" s="24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2:32" x14ac:dyDescent="0.3">
      <c r="B287" s="3"/>
      <c r="J287" s="24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2:32" x14ac:dyDescent="0.3">
      <c r="B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</row>
    <row r="289" spans="2:31" x14ac:dyDescent="0.3">
      <c r="B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</row>
  </sheetData>
  <mergeCells count="849">
    <mergeCell ref="P201:R201"/>
    <mergeCell ref="P202:R202"/>
    <mergeCell ref="P203:R203"/>
    <mergeCell ref="P204:R204"/>
    <mergeCell ref="P205:R205"/>
    <mergeCell ref="P227:R227"/>
    <mergeCell ref="P228:R228"/>
    <mergeCell ref="P229:R229"/>
    <mergeCell ref="P230:R230"/>
    <mergeCell ref="V258:W258"/>
    <mergeCell ref="AC268:AE269"/>
    <mergeCell ref="R268:T269"/>
    <mergeCell ref="W267:W268"/>
    <mergeCell ref="W269:W270"/>
    <mergeCell ref="Y267:Z268"/>
    <mergeCell ref="Y269:Z270"/>
    <mergeCell ref="AA268:AB269"/>
    <mergeCell ref="AA266:AB266"/>
    <mergeCell ref="X260:AB261"/>
    <mergeCell ref="V260:W261"/>
    <mergeCell ref="T261:U262"/>
    <mergeCell ref="T259:U260"/>
    <mergeCell ref="R259:S260"/>
    <mergeCell ref="G279:G280"/>
    <mergeCell ref="G281:G282"/>
    <mergeCell ref="P259:Q260"/>
    <mergeCell ref="R261:S262"/>
    <mergeCell ref="P261:Q262"/>
    <mergeCell ref="R275:S276"/>
    <mergeCell ref="P275:Q276"/>
    <mergeCell ref="Q257:T257"/>
    <mergeCell ref="E279:E280"/>
    <mergeCell ref="F279:F280"/>
    <mergeCell ref="E281:E282"/>
    <mergeCell ref="F281:F282"/>
    <mergeCell ref="H256:J257"/>
    <mergeCell ref="H264:J265"/>
    <mergeCell ref="H272:J273"/>
    <mergeCell ref="H280:J281"/>
    <mergeCell ref="E261:E262"/>
    <mergeCell ref="F261:F262"/>
    <mergeCell ref="E263:E264"/>
    <mergeCell ref="F263:F264"/>
    <mergeCell ref="E265:E266"/>
    <mergeCell ref="F265:F266"/>
    <mergeCell ref="E267:E268"/>
    <mergeCell ref="F267:F268"/>
    <mergeCell ref="E259:E260"/>
    <mergeCell ref="F259:F260"/>
    <mergeCell ref="E253:G253"/>
    <mergeCell ref="H254:J254"/>
    <mergeCell ref="G255:G256"/>
    <mergeCell ref="G257:G258"/>
    <mergeCell ref="G263:G264"/>
    <mergeCell ref="G265:G266"/>
    <mergeCell ref="G271:G272"/>
    <mergeCell ref="E269:E270"/>
    <mergeCell ref="F269:F270"/>
    <mergeCell ref="E227:G227"/>
    <mergeCell ref="E228:G228"/>
    <mergeCell ref="E229:G229"/>
    <mergeCell ref="E230:G230"/>
    <mergeCell ref="E231:G231"/>
    <mergeCell ref="E236:G236"/>
    <mergeCell ref="E255:E256"/>
    <mergeCell ref="F255:F256"/>
    <mergeCell ref="E257:E258"/>
    <mergeCell ref="F257:F258"/>
    <mergeCell ref="E178:G178"/>
    <mergeCell ref="E179:G179"/>
    <mergeCell ref="E184:G184"/>
    <mergeCell ref="E201:G201"/>
    <mergeCell ref="E202:G202"/>
    <mergeCell ref="E203:G203"/>
    <mergeCell ref="E204:G204"/>
    <mergeCell ref="E205:G205"/>
    <mergeCell ref="E210:G210"/>
    <mergeCell ref="E149:G149"/>
    <mergeCell ref="E150:G150"/>
    <mergeCell ref="E151:G151"/>
    <mergeCell ref="E152:G152"/>
    <mergeCell ref="E153:G153"/>
    <mergeCell ref="E158:G158"/>
    <mergeCell ref="E175:G175"/>
    <mergeCell ref="E176:G176"/>
    <mergeCell ref="E177:G177"/>
    <mergeCell ref="E100:G100"/>
    <mergeCell ref="E101:G101"/>
    <mergeCell ref="E106:G106"/>
    <mergeCell ref="E123:G123"/>
    <mergeCell ref="E124:G124"/>
    <mergeCell ref="E125:G125"/>
    <mergeCell ref="E126:G126"/>
    <mergeCell ref="E127:G127"/>
    <mergeCell ref="E132:G132"/>
    <mergeCell ref="E71:G71"/>
    <mergeCell ref="E72:G72"/>
    <mergeCell ref="E73:G73"/>
    <mergeCell ref="E74:G74"/>
    <mergeCell ref="E75:G75"/>
    <mergeCell ref="E80:G80"/>
    <mergeCell ref="E97:G97"/>
    <mergeCell ref="E98:G98"/>
    <mergeCell ref="E99:G99"/>
    <mergeCell ref="M240:N240"/>
    <mergeCell ref="O240:P240"/>
    <mergeCell ref="Q240:R240"/>
    <mergeCell ref="S240:T240"/>
    <mergeCell ref="U240:V240"/>
    <mergeCell ref="Y240:Z240"/>
    <mergeCell ref="M241:N241"/>
    <mergeCell ref="O241:P241"/>
    <mergeCell ref="Q241:R241"/>
    <mergeCell ref="S241:T241"/>
    <mergeCell ref="U241:V241"/>
    <mergeCell ref="Y241:Z241"/>
    <mergeCell ref="M238:N238"/>
    <mergeCell ref="O238:P238"/>
    <mergeCell ref="Q238:R238"/>
    <mergeCell ref="S238:T238"/>
    <mergeCell ref="U238:V238"/>
    <mergeCell ref="Y238:Z238"/>
    <mergeCell ref="M239:N239"/>
    <mergeCell ref="O239:P239"/>
    <mergeCell ref="Q239:R239"/>
    <mergeCell ref="S239:T239"/>
    <mergeCell ref="U239:V239"/>
    <mergeCell ref="Y239:Z239"/>
    <mergeCell ref="M236:N236"/>
    <mergeCell ref="O236:P236"/>
    <mergeCell ref="Q236:R236"/>
    <mergeCell ref="S236:T236"/>
    <mergeCell ref="U236:V236"/>
    <mergeCell ref="Y236:Z236"/>
    <mergeCell ref="M237:N237"/>
    <mergeCell ref="O237:P237"/>
    <mergeCell ref="Q237:R237"/>
    <mergeCell ref="S237:T237"/>
    <mergeCell ref="U237:V237"/>
    <mergeCell ref="Y237:Z237"/>
    <mergeCell ref="H231:J231"/>
    <mergeCell ref="M231:O231"/>
    <mergeCell ref="S231:T231"/>
    <mergeCell ref="U231:V231"/>
    <mergeCell ref="X231:Z231"/>
    <mergeCell ref="M235:P235"/>
    <mergeCell ref="Q235:T235"/>
    <mergeCell ref="U235:W235"/>
    <mergeCell ref="X235:Z235"/>
    <mergeCell ref="P231:R231"/>
    <mergeCell ref="H229:J229"/>
    <mergeCell ref="M229:O229"/>
    <mergeCell ref="S229:T229"/>
    <mergeCell ref="U229:V229"/>
    <mergeCell ref="X229:Z229"/>
    <mergeCell ref="H230:J230"/>
    <mergeCell ref="M230:O230"/>
    <mergeCell ref="S230:T230"/>
    <mergeCell ref="U230:V230"/>
    <mergeCell ref="X230:Z230"/>
    <mergeCell ref="H227:J227"/>
    <mergeCell ref="M227:O227"/>
    <mergeCell ref="S227:T227"/>
    <mergeCell ref="U227:V227"/>
    <mergeCell ref="X227:Z227"/>
    <mergeCell ref="H228:J228"/>
    <mergeCell ref="M228:O228"/>
    <mergeCell ref="S228:T228"/>
    <mergeCell ref="U228:V228"/>
    <mergeCell ref="X228:Z228"/>
    <mergeCell ref="M214:N214"/>
    <mergeCell ref="O214:P214"/>
    <mergeCell ref="Q214:R214"/>
    <mergeCell ref="S214:T214"/>
    <mergeCell ref="U214:V214"/>
    <mergeCell ref="Y214:Z214"/>
    <mergeCell ref="M215:N215"/>
    <mergeCell ref="O215:P215"/>
    <mergeCell ref="Q215:R215"/>
    <mergeCell ref="S215:T215"/>
    <mergeCell ref="U215:V215"/>
    <mergeCell ref="Y215:Z215"/>
    <mergeCell ref="M212:N212"/>
    <mergeCell ref="O212:P212"/>
    <mergeCell ref="Q212:R212"/>
    <mergeCell ref="S212:T212"/>
    <mergeCell ref="U212:V212"/>
    <mergeCell ref="Y212:Z212"/>
    <mergeCell ref="M213:N213"/>
    <mergeCell ref="O213:P213"/>
    <mergeCell ref="Q213:R213"/>
    <mergeCell ref="S213:T213"/>
    <mergeCell ref="U213:V213"/>
    <mergeCell ref="Y213:Z213"/>
    <mergeCell ref="M210:N210"/>
    <mergeCell ref="O210:P210"/>
    <mergeCell ref="Q210:R210"/>
    <mergeCell ref="S210:T210"/>
    <mergeCell ref="U210:V210"/>
    <mergeCell ref="Y210:Z210"/>
    <mergeCell ref="M211:N211"/>
    <mergeCell ref="O211:P211"/>
    <mergeCell ref="Q211:R211"/>
    <mergeCell ref="S211:T211"/>
    <mergeCell ref="U211:V211"/>
    <mergeCell ref="Y211:Z211"/>
    <mergeCell ref="H205:J205"/>
    <mergeCell ref="M205:O205"/>
    <mergeCell ref="S205:T205"/>
    <mergeCell ref="U205:V205"/>
    <mergeCell ref="X205:Z205"/>
    <mergeCell ref="M209:P209"/>
    <mergeCell ref="Q209:T209"/>
    <mergeCell ref="U209:W209"/>
    <mergeCell ref="X209:Z209"/>
    <mergeCell ref="H203:J203"/>
    <mergeCell ref="M203:O203"/>
    <mergeCell ref="S203:T203"/>
    <mergeCell ref="U203:V203"/>
    <mergeCell ref="X203:Z203"/>
    <mergeCell ref="H204:J204"/>
    <mergeCell ref="M204:O204"/>
    <mergeCell ref="S204:T204"/>
    <mergeCell ref="U204:V204"/>
    <mergeCell ref="X204:Z204"/>
    <mergeCell ref="M188:N188"/>
    <mergeCell ref="O188:P188"/>
    <mergeCell ref="Q188:R188"/>
    <mergeCell ref="S188:T188"/>
    <mergeCell ref="U188:V188"/>
    <mergeCell ref="Y188:Z188"/>
    <mergeCell ref="M189:N189"/>
    <mergeCell ref="O189:P189"/>
    <mergeCell ref="Q189:R189"/>
    <mergeCell ref="S189:T189"/>
    <mergeCell ref="U189:V189"/>
    <mergeCell ref="Y189:Z189"/>
    <mergeCell ref="M186:N186"/>
    <mergeCell ref="O186:P186"/>
    <mergeCell ref="Q186:R186"/>
    <mergeCell ref="S186:T186"/>
    <mergeCell ref="U186:V186"/>
    <mergeCell ref="Y186:Z186"/>
    <mergeCell ref="M187:N187"/>
    <mergeCell ref="O187:P187"/>
    <mergeCell ref="Q187:R187"/>
    <mergeCell ref="S187:T187"/>
    <mergeCell ref="U187:V187"/>
    <mergeCell ref="Y187:Z187"/>
    <mergeCell ref="M184:N184"/>
    <mergeCell ref="O184:P184"/>
    <mergeCell ref="Q184:R184"/>
    <mergeCell ref="S184:T184"/>
    <mergeCell ref="U184:V184"/>
    <mergeCell ref="Y184:Z184"/>
    <mergeCell ref="M185:N185"/>
    <mergeCell ref="O185:P185"/>
    <mergeCell ref="Q185:R185"/>
    <mergeCell ref="S185:T185"/>
    <mergeCell ref="U185:V185"/>
    <mergeCell ref="Y185:Z185"/>
    <mergeCell ref="H179:J179"/>
    <mergeCell ref="M179:O179"/>
    <mergeCell ref="S179:T179"/>
    <mergeCell ref="U179:V179"/>
    <mergeCell ref="X179:Z179"/>
    <mergeCell ref="M183:P183"/>
    <mergeCell ref="Q183:T183"/>
    <mergeCell ref="U183:W183"/>
    <mergeCell ref="X183:Z183"/>
    <mergeCell ref="P179:R179"/>
    <mergeCell ref="H177:J177"/>
    <mergeCell ref="M177:O177"/>
    <mergeCell ref="S177:T177"/>
    <mergeCell ref="U177:V177"/>
    <mergeCell ref="X177:Z177"/>
    <mergeCell ref="H178:J178"/>
    <mergeCell ref="M178:O178"/>
    <mergeCell ref="S178:T178"/>
    <mergeCell ref="U178:V178"/>
    <mergeCell ref="X178:Z178"/>
    <mergeCell ref="P177:R177"/>
    <mergeCell ref="P178:R178"/>
    <mergeCell ref="H175:J175"/>
    <mergeCell ref="M175:O175"/>
    <mergeCell ref="S175:T175"/>
    <mergeCell ref="U175:V175"/>
    <mergeCell ref="X175:Z175"/>
    <mergeCell ref="H176:J176"/>
    <mergeCell ref="M176:O176"/>
    <mergeCell ref="S176:T176"/>
    <mergeCell ref="U176:V176"/>
    <mergeCell ref="X176:Z176"/>
    <mergeCell ref="P175:R175"/>
    <mergeCell ref="P176:R176"/>
    <mergeCell ref="M162:N162"/>
    <mergeCell ref="O162:P162"/>
    <mergeCell ref="Q162:R162"/>
    <mergeCell ref="S162:T162"/>
    <mergeCell ref="U162:V162"/>
    <mergeCell ref="Y162:Z162"/>
    <mergeCell ref="M163:N163"/>
    <mergeCell ref="O163:P163"/>
    <mergeCell ref="Q163:R163"/>
    <mergeCell ref="S163:T163"/>
    <mergeCell ref="U163:V163"/>
    <mergeCell ref="Y163:Z163"/>
    <mergeCell ref="M160:N160"/>
    <mergeCell ref="O160:P160"/>
    <mergeCell ref="Q160:R160"/>
    <mergeCell ref="S160:T160"/>
    <mergeCell ref="U160:V160"/>
    <mergeCell ref="Y160:Z160"/>
    <mergeCell ref="M161:N161"/>
    <mergeCell ref="O161:P161"/>
    <mergeCell ref="Q161:R161"/>
    <mergeCell ref="S161:T161"/>
    <mergeCell ref="U161:V161"/>
    <mergeCell ref="Y161:Z161"/>
    <mergeCell ref="M158:N158"/>
    <mergeCell ref="O158:P158"/>
    <mergeCell ref="Q158:R158"/>
    <mergeCell ref="S158:T158"/>
    <mergeCell ref="U158:V158"/>
    <mergeCell ref="Y158:Z158"/>
    <mergeCell ref="M159:N159"/>
    <mergeCell ref="O159:P159"/>
    <mergeCell ref="Q159:R159"/>
    <mergeCell ref="S159:T159"/>
    <mergeCell ref="U159:V159"/>
    <mergeCell ref="Y159:Z159"/>
    <mergeCell ref="H153:J153"/>
    <mergeCell ref="M153:O153"/>
    <mergeCell ref="S153:T153"/>
    <mergeCell ref="U153:V153"/>
    <mergeCell ref="X153:Z153"/>
    <mergeCell ref="M157:P157"/>
    <mergeCell ref="Q157:T157"/>
    <mergeCell ref="U157:W157"/>
    <mergeCell ref="X157:Z157"/>
    <mergeCell ref="P153:R153"/>
    <mergeCell ref="H151:J151"/>
    <mergeCell ref="M151:O151"/>
    <mergeCell ref="S151:T151"/>
    <mergeCell ref="U151:V151"/>
    <mergeCell ref="X151:Z151"/>
    <mergeCell ref="H152:J152"/>
    <mergeCell ref="M152:O152"/>
    <mergeCell ref="S152:T152"/>
    <mergeCell ref="U152:V152"/>
    <mergeCell ref="X152:Z152"/>
    <mergeCell ref="P151:R151"/>
    <mergeCell ref="P152:R152"/>
    <mergeCell ref="H149:J149"/>
    <mergeCell ref="M149:O149"/>
    <mergeCell ref="S149:T149"/>
    <mergeCell ref="U149:V149"/>
    <mergeCell ref="X149:Z149"/>
    <mergeCell ref="H150:J150"/>
    <mergeCell ref="M150:O150"/>
    <mergeCell ref="S150:T150"/>
    <mergeCell ref="U150:V150"/>
    <mergeCell ref="X150:Z150"/>
    <mergeCell ref="P149:R149"/>
    <mergeCell ref="P150:R150"/>
    <mergeCell ref="M136:N136"/>
    <mergeCell ref="O136:P136"/>
    <mergeCell ref="Q136:R136"/>
    <mergeCell ref="S136:T136"/>
    <mergeCell ref="U136:V136"/>
    <mergeCell ref="Y136:Z136"/>
    <mergeCell ref="M137:N137"/>
    <mergeCell ref="O137:P137"/>
    <mergeCell ref="Q137:R137"/>
    <mergeCell ref="S137:T137"/>
    <mergeCell ref="U137:V137"/>
    <mergeCell ref="Y137:Z137"/>
    <mergeCell ref="M134:N134"/>
    <mergeCell ref="O134:P134"/>
    <mergeCell ref="Q134:R134"/>
    <mergeCell ref="S134:T134"/>
    <mergeCell ref="U134:V134"/>
    <mergeCell ref="Y134:Z134"/>
    <mergeCell ref="M135:N135"/>
    <mergeCell ref="O135:P135"/>
    <mergeCell ref="Q135:R135"/>
    <mergeCell ref="S135:T135"/>
    <mergeCell ref="U135:V135"/>
    <mergeCell ref="Y135:Z135"/>
    <mergeCell ref="M132:N132"/>
    <mergeCell ref="O132:P132"/>
    <mergeCell ref="Q132:R132"/>
    <mergeCell ref="S132:T132"/>
    <mergeCell ref="U132:V132"/>
    <mergeCell ref="Y132:Z132"/>
    <mergeCell ref="M133:N133"/>
    <mergeCell ref="O133:P133"/>
    <mergeCell ref="Q133:R133"/>
    <mergeCell ref="S133:T133"/>
    <mergeCell ref="U133:V133"/>
    <mergeCell ref="Y133:Z133"/>
    <mergeCell ref="H127:J127"/>
    <mergeCell ref="M127:O127"/>
    <mergeCell ref="S127:T127"/>
    <mergeCell ref="U127:V127"/>
    <mergeCell ref="X127:Z127"/>
    <mergeCell ref="M131:P131"/>
    <mergeCell ref="Q131:T131"/>
    <mergeCell ref="U131:W131"/>
    <mergeCell ref="X131:Z131"/>
    <mergeCell ref="P127:R127"/>
    <mergeCell ref="H125:J125"/>
    <mergeCell ref="M125:O125"/>
    <mergeCell ref="S125:T125"/>
    <mergeCell ref="U125:V125"/>
    <mergeCell ref="X125:Z125"/>
    <mergeCell ref="H126:J126"/>
    <mergeCell ref="M126:O126"/>
    <mergeCell ref="S126:T126"/>
    <mergeCell ref="U126:V126"/>
    <mergeCell ref="X126:Z126"/>
    <mergeCell ref="P125:R125"/>
    <mergeCell ref="P126:R126"/>
    <mergeCell ref="H123:J123"/>
    <mergeCell ref="M123:O123"/>
    <mergeCell ref="S123:T123"/>
    <mergeCell ref="U123:V123"/>
    <mergeCell ref="X123:Z123"/>
    <mergeCell ref="H124:J124"/>
    <mergeCell ref="M124:O124"/>
    <mergeCell ref="S124:T124"/>
    <mergeCell ref="U124:V124"/>
    <mergeCell ref="X124:Z124"/>
    <mergeCell ref="P123:R123"/>
    <mergeCell ref="P124:R124"/>
    <mergeCell ref="M110:N110"/>
    <mergeCell ref="O110:P110"/>
    <mergeCell ref="Q110:R110"/>
    <mergeCell ref="S110:T110"/>
    <mergeCell ref="U110:V110"/>
    <mergeCell ref="Y110:Z110"/>
    <mergeCell ref="M111:N111"/>
    <mergeCell ref="O111:P111"/>
    <mergeCell ref="Q111:R111"/>
    <mergeCell ref="S111:T111"/>
    <mergeCell ref="U111:V111"/>
    <mergeCell ref="Y111:Z111"/>
    <mergeCell ref="M108:N108"/>
    <mergeCell ref="O108:P108"/>
    <mergeCell ref="Q108:R108"/>
    <mergeCell ref="S108:T108"/>
    <mergeCell ref="U108:V108"/>
    <mergeCell ref="Y108:Z108"/>
    <mergeCell ref="M109:N109"/>
    <mergeCell ref="O109:P109"/>
    <mergeCell ref="Q109:R109"/>
    <mergeCell ref="S109:T109"/>
    <mergeCell ref="U109:V109"/>
    <mergeCell ref="Y109:Z109"/>
    <mergeCell ref="M106:N106"/>
    <mergeCell ref="O106:P106"/>
    <mergeCell ref="Q106:R106"/>
    <mergeCell ref="S106:T106"/>
    <mergeCell ref="U106:V106"/>
    <mergeCell ref="Y106:Z106"/>
    <mergeCell ref="M107:N107"/>
    <mergeCell ref="O107:P107"/>
    <mergeCell ref="Q107:R107"/>
    <mergeCell ref="S107:T107"/>
    <mergeCell ref="U107:V107"/>
    <mergeCell ref="Y107:Z107"/>
    <mergeCell ref="H101:J101"/>
    <mergeCell ref="M101:O101"/>
    <mergeCell ref="S101:T101"/>
    <mergeCell ref="U101:V101"/>
    <mergeCell ref="X101:Z101"/>
    <mergeCell ref="M105:P105"/>
    <mergeCell ref="Q105:T105"/>
    <mergeCell ref="U105:W105"/>
    <mergeCell ref="X105:Z105"/>
    <mergeCell ref="P101:R101"/>
    <mergeCell ref="H99:J99"/>
    <mergeCell ref="M99:O99"/>
    <mergeCell ref="S99:T99"/>
    <mergeCell ref="U99:V99"/>
    <mergeCell ref="X99:Z99"/>
    <mergeCell ref="H100:J100"/>
    <mergeCell ref="M100:O100"/>
    <mergeCell ref="S100:T100"/>
    <mergeCell ref="U100:V100"/>
    <mergeCell ref="X100:Z100"/>
    <mergeCell ref="P99:R99"/>
    <mergeCell ref="P100:R100"/>
    <mergeCell ref="U85:V85"/>
    <mergeCell ref="Y85:Z85"/>
    <mergeCell ref="H97:J97"/>
    <mergeCell ref="M97:O97"/>
    <mergeCell ref="S97:T97"/>
    <mergeCell ref="U97:V97"/>
    <mergeCell ref="X97:Z97"/>
    <mergeCell ref="H98:J98"/>
    <mergeCell ref="M98:O98"/>
    <mergeCell ref="S98:T98"/>
    <mergeCell ref="U98:V98"/>
    <mergeCell ref="X98:Z98"/>
    <mergeCell ref="Q85:R85"/>
    <mergeCell ref="S85:T85"/>
    <mergeCell ref="P98:R98"/>
    <mergeCell ref="P97:R97"/>
    <mergeCell ref="U82:V82"/>
    <mergeCell ref="Y82:Z82"/>
    <mergeCell ref="M83:N83"/>
    <mergeCell ref="O83:P83"/>
    <mergeCell ref="Q83:R83"/>
    <mergeCell ref="S83:T83"/>
    <mergeCell ref="U83:V83"/>
    <mergeCell ref="Y83:Z83"/>
    <mergeCell ref="M84:N84"/>
    <mergeCell ref="O84:P84"/>
    <mergeCell ref="Q84:R84"/>
    <mergeCell ref="S84:T84"/>
    <mergeCell ref="U84:V84"/>
    <mergeCell ref="Y84:Z84"/>
    <mergeCell ref="Q82:R82"/>
    <mergeCell ref="S82:T82"/>
    <mergeCell ref="U79:W79"/>
    <mergeCell ref="X79:Z79"/>
    <mergeCell ref="M80:N80"/>
    <mergeCell ref="O80:P80"/>
    <mergeCell ref="Q80:R80"/>
    <mergeCell ref="S80:T80"/>
    <mergeCell ref="U80:V80"/>
    <mergeCell ref="Y80:Z80"/>
    <mergeCell ref="M81:N81"/>
    <mergeCell ref="O81:P81"/>
    <mergeCell ref="Q81:R81"/>
    <mergeCell ref="S81:T81"/>
    <mergeCell ref="U81:V81"/>
    <mergeCell ref="Y81:Z81"/>
    <mergeCell ref="Q79:T79"/>
    <mergeCell ref="X73:Z73"/>
    <mergeCell ref="H74:J74"/>
    <mergeCell ref="M74:O74"/>
    <mergeCell ref="S74:T74"/>
    <mergeCell ref="U74:V74"/>
    <mergeCell ref="X74:Z74"/>
    <mergeCell ref="H75:J75"/>
    <mergeCell ref="M75:O75"/>
    <mergeCell ref="S75:T75"/>
    <mergeCell ref="U75:V75"/>
    <mergeCell ref="X75:Z75"/>
    <mergeCell ref="M73:O73"/>
    <mergeCell ref="S73:T73"/>
    <mergeCell ref="U73:V73"/>
    <mergeCell ref="P73:R73"/>
    <mergeCell ref="P74:R74"/>
    <mergeCell ref="P75:R75"/>
    <mergeCell ref="H71:J71"/>
    <mergeCell ref="M71:O71"/>
    <mergeCell ref="S71:T71"/>
    <mergeCell ref="U71:V71"/>
    <mergeCell ref="X71:Z7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41:G41"/>
    <mergeCell ref="E48:G48"/>
    <mergeCell ref="E49:G49"/>
    <mergeCell ref="E50:G50"/>
    <mergeCell ref="E51:G51"/>
    <mergeCell ref="E52:G52"/>
    <mergeCell ref="E57:G57"/>
    <mergeCell ref="E34:G34"/>
    <mergeCell ref="E35:G35"/>
    <mergeCell ref="E38:G38"/>
    <mergeCell ref="H28:J28"/>
    <mergeCell ref="H21:J21"/>
    <mergeCell ref="B4:B7"/>
    <mergeCell ref="L4:L5"/>
    <mergeCell ref="B8:B11"/>
    <mergeCell ref="X8:X9"/>
    <mergeCell ref="L10:L11"/>
    <mergeCell ref="B12:B15"/>
    <mergeCell ref="B32:B35"/>
    <mergeCell ref="E4:G4"/>
    <mergeCell ref="E5:G5"/>
    <mergeCell ref="E6:G6"/>
    <mergeCell ref="E7:G7"/>
    <mergeCell ref="E8:G8"/>
    <mergeCell ref="E9:G9"/>
    <mergeCell ref="E10:G10"/>
    <mergeCell ref="E11:G11"/>
    <mergeCell ref="E12:G12"/>
    <mergeCell ref="E13:G13"/>
    <mergeCell ref="E14:G14"/>
    <mergeCell ref="E15:G15"/>
    <mergeCell ref="B20:B23"/>
    <mergeCell ref="L20:L21"/>
    <mergeCell ref="B24:B27"/>
    <mergeCell ref="L26:L27"/>
    <mergeCell ref="B28:B31"/>
    <mergeCell ref="L28:L29"/>
    <mergeCell ref="B16:B19"/>
    <mergeCell ref="L18:L19"/>
    <mergeCell ref="AB19:AB20"/>
    <mergeCell ref="H17:J17"/>
    <mergeCell ref="H18:J18"/>
    <mergeCell ref="H19:J19"/>
    <mergeCell ref="H20:J20"/>
    <mergeCell ref="E16:G16"/>
    <mergeCell ref="E17:G17"/>
    <mergeCell ref="E18:G18"/>
    <mergeCell ref="E19:G19"/>
    <mergeCell ref="E20:G20"/>
    <mergeCell ref="E21:G21"/>
    <mergeCell ref="H22:J22"/>
    <mergeCell ref="H23:J23"/>
    <mergeCell ref="H24:J24"/>
    <mergeCell ref="H25:J25"/>
    <mergeCell ref="H26:J26"/>
    <mergeCell ref="AA67:AC72"/>
    <mergeCell ref="AD67:AD69"/>
    <mergeCell ref="AE67:AE69"/>
    <mergeCell ref="AD70:AD72"/>
    <mergeCell ref="AE70:AE72"/>
    <mergeCell ref="AA44:AC49"/>
    <mergeCell ref="AD44:AD46"/>
    <mergeCell ref="AE44:AE46"/>
    <mergeCell ref="AD47:AD49"/>
    <mergeCell ref="AE47:AE49"/>
    <mergeCell ref="M72:O72"/>
    <mergeCell ref="S72:T72"/>
    <mergeCell ref="U72:V72"/>
    <mergeCell ref="X72:Z72"/>
    <mergeCell ref="X48:Z48"/>
    <mergeCell ref="X49:Z49"/>
    <mergeCell ref="X50:Z50"/>
    <mergeCell ref="X51:Z51"/>
    <mergeCell ref="X52:Z52"/>
    <mergeCell ref="S52:T52"/>
    <mergeCell ref="M57:N57"/>
    <mergeCell ref="O57:P57"/>
    <mergeCell ref="M56:P56"/>
    <mergeCell ref="Q57:R57"/>
    <mergeCell ref="S57:T57"/>
    <mergeCell ref="U57:V57"/>
    <mergeCell ref="Q56:T56"/>
    <mergeCell ref="U56:W56"/>
    <mergeCell ref="Y57:Z57"/>
    <mergeCell ref="P71:R71"/>
    <mergeCell ref="P72:R72"/>
    <mergeCell ref="P48:R48"/>
    <mergeCell ref="P49:R49"/>
    <mergeCell ref="X56:Z56"/>
    <mergeCell ref="AA119:AC124"/>
    <mergeCell ref="AD119:AD121"/>
    <mergeCell ref="AE119:AE121"/>
    <mergeCell ref="AD122:AD124"/>
    <mergeCell ref="AE122:AE124"/>
    <mergeCell ref="AA93:AC98"/>
    <mergeCell ref="AD93:AD95"/>
    <mergeCell ref="AE93:AE95"/>
    <mergeCell ref="AD96:AD98"/>
    <mergeCell ref="AE96:AE98"/>
    <mergeCell ref="AA171:AC176"/>
    <mergeCell ref="AD171:AD173"/>
    <mergeCell ref="AE171:AE173"/>
    <mergeCell ref="AD174:AD176"/>
    <mergeCell ref="AE174:AE176"/>
    <mergeCell ref="AA145:AC150"/>
    <mergeCell ref="AD145:AD147"/>
    <mergeCell ref="AE145:AE147"/>
    <mergeCell ref="AD148:AD150"/>
    <mergeCell ref="AE148:AE150"/>
    <mergeCell ref="AB249:AD254"/>
    <mergeCell ref="C256:C257"/>
    <mergeCell ref="K256:O257"/>
    <mergeCell ref="L260:L261"/>
    <mergeCell ref="AA197:AC202"/>
    <mergeCell ref="AD197:AD199"/>
    <mergeCell ref="AE197:AE199"/>
    <mergeCell ref="AD200:AD202"/>
    <mergeCell ref="AE200:AE202"/>
    <mergeCell ref="AA223:AC228"/>
    <mergeCell ref="AD223:AD225"/>
    <mergeCell ref="AE223:AE225"/>
    <mergeCell ref="AD226:AD228"/>
    <mergeCell ref="AE226:AE228"/>
    <mergeCell ref="H201:J201"/>
    <mergeCell ref="M201:O201"/>
    <mergeCell ref="S201:T201"/>
    <mergeCell ref="U201:V201"/>
    <mergeCell ref="X201:Z201"/>
    <mergeCell ref="H202:J202"/>
    <mergeCell ref="M202:O202"/>
    <mergeCell ref="S202:T202"/>
    <mergeCell ref="U202:V202"/>
    <mergeCell ref="X202:Z202"/>
    <mergeCell ref="C272:C273"/>
    <mergeCell ref="K272:O273"/>
    <mergeCell ref="L276:L277"/>
    <mergeCell ref="C264:C265"/>
    <mergeCell ref="K264:O265"/>
    <mergeCell ref="X267:X268"/>
    <mergeCell ref="E271:E272"/>
    <mergeCell ref="F271:F272"/>
    <mergeCell ref="E273:E274"/>
    <mergeCell ref="F273:F274"/>
    <mergeCell ref="E275:E276"/>
    <mergeCell ref="F275:F276"/>
    <mergeCell ref="E277:E278"/>
    <mergeCell ref="F277:F278"/>
    <mergeCell ref="X276:AB277"/>
    <mergeCell ref="V276:W277"/>
    <mergeCell ref="X269:X270"/>
    <mergeCell ref="T275:U276"/>
    <mergeCell ref="P277:Q278"/>
    <mergeCell ref="R277:S278"/>
    <mergeCell ref="T277:U278"/>
    <mergeCell ref="G273:G274"/>
    <mergeCell ref="C280:C281"/>
    <mergeCell ref="K280:O281"/>
    <mergeCell ref="M10:O10"/>
    <mergeCell ref="M4:O4"/>
    <mergeCell ref="M12:O12"/>
    <mergeCell ref="M18:O18"/>
    <mergeCell ref="M20:O20"/>
    <mergeCell ref="M28:O28"/>
    <mergeCell ref="M26:O26"/>
    <mergeCell ref="L12:L13"/>
    <mergeCell ref="H72:J72"/>
    <mergeCell ref="H73:J73"/>
    <mergeCell ref="M79:P79"/>
    <mergeCell ref="M82:N82"/>
    <mergeCell ref="O82:P82"/>
    <mergeCell ref="M85:N85"/>
    <mergeCell ref="O85:P85"/>
    <mergeCell ref="H11:J11"/>
    <mergeCell ref="H12:J12"/>
    <mergeCell ref="H13:J13"/>
    <mergeCell ref="H14:J14"/>
    <mergeCell ref="H15:J15"/>
    <mergeCell ref="H16:J16"/>
    <mergeCell ref="H27:J27"/>
    <mergeCell ref="H2:J2"/>
    <mergeCell ref="H3:J3"/>
    <mergeCell ref="Y18:AA18"/>
    <mergeCell ref="H4:J4"/>
    <mergeCell ref="H5:J5"/>
    <mergeCell ref="H6:J6"/>
    <mergeCell ref="H7:J7"/>
    <mergeCell ref="H8:J8"/>
    <mergeCell ref="H9:J9"/>
    <mergeCell ref="H10:J10"/>
    <mergeCell ref="T5:U6"/>
    <mergeCell ref="T17:U18"/>
    <mergeCell ref="S10:U10"/>
    <mergeCell ref="X2:AE5"/>
    <mergeCell ref="V11:W12"/>
    <mergeCell ref="V10:W10"/>
    <mergeCell ref="P7:Q8"/>
    <mergeCell ref="P15:Q16"/>
    <mergeCell ref="P6:Q6"/>
    <mergeCell ref="P14:Q14"/>
    <mergeCell ref="AD19:AD20"/>
    <mergeCell ref="H29:J29"/>
    <mergeCell ref="H30:J30"/>
    <mergeCell ref="H31:J31"/>
    <mergeCell ref="H32:J32"/>
    <mergeCell ref="S48:T48"/>
    <mergeCell ref="S49:T49"/>
    <mergeCell ref="S50:T50"/>
    <mergeCell ref="S51:T51"/>
    <mergeCell ref="P50:R50"/>
    <mergeCell ref="P51:R51"/>
    <mergeCell ref="L34:L35"/>
    <mergeCell ref="K39:K40"/>
    <mergeCell ref="L39:R40"/>
    <mergeCell ref="M34:O34"/>
    <mergeCell ref="H33:J33"/>
    <mergeCell ref="H51:J51"/>
    <mergeCell ref="X30:X31"/>
    <mergeCell ref="P22:Q22"/>
    <mergeCell ref="P23:Q24"/>
    <mergeCell ref="T21:U22"/>
    <mergeCell ref="H52:J52"/>
    <mergeCell ref="M48:O48"/>
    <mergeCell ref="M49:O49"/>
    <mergeCell ref="M50:O50"/>
    <mergeCell ref="M51:O51"/>
    <mergeCell ref="M52:O52"/>
    <mergeCell ref="H34:J34"/>
    <mergeCell ref="H35:J35"/>
    <mergeCell ref="H48:J48"/>
    <mergeCell ref="H49:J49"/>
    <mergeCell ref="H50:J50"/>
    <mergeCell ref="U52:V52"/>
    <mergeCell ref="U39:V40"/>
    <mergeCell ref="U38:W38"/>
    <mergeCell ref="P52:Q52"/>
    <mergeCell ref="P31:Q32"/>
    <mergeCell ref="P30:Q30"/>
    <mergeCell ref="V27:W28"/>
    <mergeCell ref="V26:W26"/>
    <mergeCell ref="U48:V48"/>
    <mergeCell ref="U49:V49"/>
    <mergeCell ref="U50:V50"/>
    <mergeCell ref="U51:V51"/>
    <mergeCell ref="T33:U34"/>
    <mergeCell ref="S26:U26"/>
    <mergeCell ref="M58:N58"/>
    <mergeCell ref="O58:P58"/>
    <mergeCell ref="Q58:R58"/>
    <mergeCell ref="S58:T58"/>
    <mergeCell ref="U58:V58"/>
    <mergeCell ref="Y58:Z58"/>
    <mergeCell ref="M60:N60"/>
    <mergeCell ref="O60:P60"/>
    <mergeCell ref="Q60:R60"/>
    <mergeCell ref="S60:T60"/>
    <mergeCell ref="U60:V60"/>
    <mergeCell ref="Y60:Z60"/>
    <mergeCell ref="M59:N59"/>
    <mergeCell ref="O59:P59"/>
    <mergeCell ref="Q59:R59"/>
    <mergeCell ref="S59:T59"/>
    <mergeCell ref="U59:V59"/>
    <mergeCell ref="Y59:Z59"/>
    <mergeCell ref="M62:N62"/>
    <mergeCell ref="O62:P62"/>
    <mergeCell ref="Q62:R62"/>
    <mergeCell ref="S62:T62"/>
    <mergeCell ref="U62:V62"/>
    <mergeCell ref="Y62:Z62"/>
    <mergeCell ref="M61:N61"/>
    <mergeCell ref="O61:P61"/>
    <mergeCell ref="Q61:R61"/>
    <mergeCell ref="S61:T61"/>
    <mergeCell ref="U61:V61"/>
    <mergeCell ref="Y61:Z61"/>
  </mergeCells>
  <printOptions horizontalCentered="1" verticalCentered="1"/>
  <pageMargins left="0" right="0" top="0.39370078740157483" bottom="0.39370078740157483" header="0" footer="0"/>
  <pageSetup paperSize="9" scale="88" orientation="landscape" horizontalDpi="360" verticalDpi="360" r:id="rId1"/>
  <headerFooter alignWithMargins="0"/>
  <rowBreaks count="9" manualBreakCount="9">
    <brk id="41" max="16383" man="1"/>
    <brk id="64" max="16383" man="1"/>
    <brk id="90" max="16383" man="1"/>
    <brk id="116" max="16383" man="1"/>
    <brk id="142" max="16383" man="1"/>
    <brk id="168" max="16383" man="1"/>
    <brk id="194" max="16383" man="1"/>
    <brk id="220" max="16383" man="1"/>
    <brk id="246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D3CDF-A95E-4C72-A1CC-F456D625609A}">
  <dimension ref="A1:AG173"/>
  <sheetViews>
    <sheetView topLeftCell="A162" zoomScale="81" zoomScaleNormal="75" workbookViewId="0">
      <selection activeCell="B143" sqref="B143:B145"/>
    </sheetView>
  </sheetViews>
  <sheetFormatPr defaultColWidth="9.109375" defaultRowHeight="13.2" x14ac:dyDescent="0.3"/>
  <cols>
    <col min="1" max="1" width="2.88671875" style="89" customWidth="1"/>
    <col min="2" max="2" width="6.33203125" style="89" bestFit="1" customWidth="1"/>
    <col min="3" max="3" width="6" style="89" customWidth="1"/>
    <col min="4" max="4" width="24" style="89" customWidth="1"/>
    <col min="5" max="7" width="7.77734375" style="89" customWidth="1"/>
    <col min="8" max="10" width="3.21875" style="89" customWidth="1"/>
    <col min="11" max="12" width="5.109375" style="89" customWidth="1"/>
    <col min="13" max="14" width="2.77734375" style="89" customWidth="1"/>
    <col min="15" max="15" width="2.88671875" style="89" customWidth="1"/>
    <col min="16" max="16" width="2.5546875" style="89" customWidth="1"/>
    <col min="17" max="17" width="3.109375" style="89" customWidth="1"/>
    <col min="18" max="19" width="2.44140625" style="89" customWidth="1"/>
    <col min="20" max="20" width="3" style="89" customWidth="1"/>
    <col min="21" max="26" width="2.88671875" style="89" customWidth="1"/>
    <col min="27" max="27" width="6.109375" style="89" customWidth="1"/>
    <col min="28" max="28" width="6.21875" style="89" customWidth="1"/>
    <col min="29" max="30" width="3.44140625" style="89" customWidth="1"/>
    <col min="31" max="31" width="4.21875" style="89" customWidth="1"/>
    <col min="32" max="32" width="9.109375" style="89" customWidth="1"/>
    <col min="33" max="33" width="8.109375" style="89" customWidth="1"/>
    <col min="34" max="34" width="2.6640625" style="89" customWidth="1"/>
    <col min="35" max="269" width="9.109375" style="89"/>
    <col min="270" max="270" width="2.88671875" style="89" customWidth="1"/>
    <col min="271" max="271" width="6.33203125" style="89" bestFit="1" customWidth="1"/>
    <col min="272" max="272" width="6" style="89" customWidth="1"/>
    <col min="273" max="273" width="24" style="89" customWidth="1"/>
    <col min="274" max="274" width="23.6640625" style="89" customWidth="1"/>
    <col min="275" max="275" width="6.88671875" style="89" bestFit="1" customWidth="1"/>
    <col min="276" max="280" width="5.109375" style="89" customWidth="1"/>
    <col min="281" max="281" width="1.5546875" style="89" customWidth="1"/>
    <col min="282" max="282" width="5" style="89" customWidth="1"/>
    <col min="283" max="283" width="3.6640625" style="89" bestFit="1" customWidth="1"/>
    <col min="284" max="284" width="8.6640625" style="89" customWidth="1"/>
    <col min="285" max="285" width="5.6640625" style="89" customWidth="1"/>
    <col min="286" max="286" width="6" style="89" customWidth="1"/>
    <col min="287" max="287" width="6.88671875" style="89" customWidth="1"/>
    <col min="288" max="288" width="9.109375" style="89"/>
    <col min="289" max="289" width="8.5546875" style="89" customWidth="1"/>
    <col min="290" max="290" width="2.6640625" style="89" customWidth="1"/>
    <col min="291" max="525" width="9.109375" style="89"/>
    <col min="526" max="526" width="2.88671875" style="89" customWidth="1"/>
    <col min="527" max="527" width="6.33203125" style="89" bestFit="1" customWidth="1"/>
    <col min="528" max="528" width="6" style="89" customWidth="1"/>
    <col min="529" max="529" width="24" style="89" customWidth="1"/>
    <col min="530" max="530" width="23.6640625" style="89" customWidth="1"/>
    <col min="531" max="531" width="6.88671875" style="89" bestFit="1" customWidth="1"/>
    <col min="532" max="536" width="5.109375" style="89" customWidth="1"/>
    <col min="537" max="537" width="1.5546875" style="89" customWidth="1"/>
    <col min="538" max="538" width="5" style="89" customWidth="1"/>
    <col min="539" max="539" width="3.6640625" style="89" bestFit="1" customWidth="1"/>
    <col min="540" max="540" width="8.6640625" style="89" customWidth="1"/>
    <col min="541" max="541" width="5.6640625" style="89" customWidth="1"/>
    <col min="542" max="542" width="6" style="89" customWidth="1"/>
    <col min="543" max="543" width="6.88671875" style="89" customWidth="1"/>
    <col min="544" max="544" width="9.109375" style="89"/>
    <col min="545" max="545" width="8.5546875" style="89" customWidth="1"/>
    <col min="546" max="546" width="2.6640625" style="89" customWidth="1"/>
    <col min="547" max="781" width="9.109375" style="89"/>
    <col min="782" max="782" width="2.88671875" style="89" customWidth="1"/>
    <col min="783" max="783" width="6.33203125" style="89" bestFit="1" customWidth="1"/>
    <col min="784" max="784" width="6" style="89" customWidth="1"/>
    <col min="785" max="785" width="24" style="89" customWidth="1"/>
    <col min="786" max="786" width="23.6640625" style="89" customWidth="1"/>
    <col min="787" max="787" width="6.88671875" style="89" bestFit="1" customWidth="1"/>
    <col min="788" max="792" width="5.109375" style="89" customWidth="1"/>
    <col min="793" max="793" width="1.5546875" style="89" customWidth="1"/>
    <col min="794" max="794" width="5" style="89" customWidth="1"/>
    <col min="795" max="795" width="3.6640625" style="89" bestFit="1" customWidth="1"/>
    <col min="796" max="796" width="8.6640625" style="89" customWidth="1"/>
    <col min="797" max="797" width="5.6640625" style="89" customWidth="1"/>
    <col min="798" max="798" width="6" style="89" customWidth="1"/>
    <col min="799" max="799" width="6.88671875" style="89" customWidth="1"/>
    <col min="800" max="800" width="9.109375" style="89"/>
    <col min="801" max="801" width="8.5546875" style="89" customWidth="1"/>
    <col min="802" max="802" width="2.6640625" style="89" customWidth="1"/>
    <col min="803" max="1037" width="9.109375" style="89"/>
    <col min="1038" max="1038" width="2.88671875" style="89" customWidth="1"/>
    <col min="1039" max="1039" width="6.33203125" style="89" bestFit="1" customWidth="1"/>
    <col min="1040" max="1040" width="6" style="89" customWidth="1"/>
    <col min="1041" max="1041" width="24" style="89" customWidth="1"/>
    <col min="1042" max="1042" width="23.6640625" style="89" customWidth="1"/>
    <col min="1043" max="1043" width="6.88671875" style="89" bestFit="1" customWidth="1"/>
    <col min="1044" max="1048" width="5.109375" style="89" customWidth="1"/>
    <col min="1049" max="1049" width="1.5546875" style="89" customWidth="1"/>
    <col min="1050" max="1050" width="5" style="89" customWidth="1"/>
    <col min="1051" max="1051" width="3.6640625" style="89" bestFit="1" customWidth="1"/>
    <col min="1052" max="1052" width="8.6640625" style="89" customWidth="1"/>
    <col min="1053" max="1053" width="5.6640625" style="89" customWidth="1"/>
    <col min="1054" max="1054" width="6" style="89" customWidth="1"/>
    <col min="1055" max="1055" width="6.88671875" style="89" customWidth="1"/>
    <col min="1056" max="1056" width="9.109375" style="89"/>
    <col min="1057" max="1057" width="8.5546875" style="89" customWidth="1"/>
    <col min="1058" max="1058" width="2.6640625" style="89" customWidth="1"/>
    <col min="1059" max="1293" width="9.109375" style="89"/>
    <col min="1294" max="1294" width="2.88671875" style="89" customWidth="1"/>
    <col min="1295" max="1295" width="6.33203125" style="89" bestFit="1" customWidth="1"/>
    <col min="1296" max="1296" width="6" style="89" customWidth="1"/>
    <col min="1297" max="1297" width="24" style="89" customWidth="1"/>
    <col min="1298" max="1298" width="23.6640625" style="89" customWidth="1"/>
    <col min="1299" max="1299" width="6.88671875" style="89" bestFit="1" customWidth="1"/>
    <col min="1300" max="1304" width="5.109375" style="89" customWidth="1"/>
    <col min="1305" max="1305" width="1.5546875" style="89" customWidth="1"/>
    <col min="1306" max="1306" width="5" style="89" customWidth="1"/>
    <col min="1307" max="1307" width="3.6640625" style="89" bestFit="1" customWidth="1"/>
    <col min="1308" max="1308" width="8.6640625" style="89" customWidth="1"/>
    <col min="1309" max="1309" width="5.6640625" style="89" customWidth="1"/>
    <col min="1310" max="1310" width="6" style="89" customWidth="1"/>
    <col min="1311" max="1311" width="6.88671875" style="89" customWidth="1"/>
    <col min="1312" max="1312" width="9.109375" style="89"/>
    <col min="1313" max="1313" width="8.5546875" style="89" customWidth="1"/>
    <col min="1314" max="1314" width="2.6640625" style="89" customWidth="1"/>
    <col min="1315" max="1549" width="9.109375" style="89"/>
    <col min="1550" max="1550" width="2.88671875" style="89" customWidth="1"/>
    <col min="1551" max="1551" width="6.33203125" style="89" bestFit="1" customWidth="1"/>
    <col min="1552" max="1552" width="6" style="89" customWidth="1"/>
    <col min="1553" max="1553" width="24" style="89" customWidth="1"/>
    <col min="1554" max="1554" width="23.6640625" style="89" customWidth="1"/>
    <col min="1555" max="1555" width="6.88671875" style="89" bestFit="1" customWidth="1"/>
    <col min="1556" max="1560" width="5.109375" style="89" customWidth="1"/>
    <col min="1561" max="1561" width="1.5546875" style="89" customWidth="1"/>
    <col min="1562" max="1562" width="5" style="89" customWidth="1"/>
    <col min="1563" max="1563" width="3.6640625" style="89" bestFit="1" customWidth="1"/>
    <col min="1564" max="1564" width="8.6640625" style="89" customWidth="1"/>
    <col min="1565" max="1565" width="5.6640625" style="89" customWidth="1"/>
    <col min="1566" max="1566" width="6" style="89" customWidth="1"/>
    <col min="1567" max="1567" width="6.88671875" style="89" customWidth="1"/>
    <col min="1568" max="1568" width="9.109375" style="89"/>
    <col min="1569" max="1569" width="8.5546875" style="89" customWidth="1"/>
    <col min="1570" max="1570" width="2.6640625" style="89" customWidth="1"/>
    <col min="1571" max="1805" width="9.109375" style="89"/>
    <col min="1806" max="1806" width="2.88671875" style="89" customWidth="1"/>
    <col min="1807" max="1807" width="6.33203125" style="89" bestFit="1" customWidth="1"/>
    <col min="1808" max="1808" width="6" style="89" customWidth="1"/>
    <col min="1809" max="1809" width="24" style="89" customWidth="1"/>
    <col min="1810" max="1810" width="23.6640625" style="89" customWidth="1"/>
    <col min="1811" max="1811" width="6.88671875" style="89" bestFit="1" customWidth="1"/>
    <col min="1812" max="1816" width="5.109375" style="89" customWidth="1"/>
    <col min="1817" max="1817" width="1.5546875" style="89" customWidth="1"/>
    <col min="1818" max="1818" width="5" style="89" customWidth="1"/>
    <col min="1819" max="1819" width="3.6640625" style="89" bestFit="1" customWidth="1"/>
    <col min="1820" max="1820" width="8.6640625" style="89" customWidth="1"/>
    <col min="1821" max="1821" width="5.6640625" style="89" customWidth="1"/>
    <col min="1822" max="1822" width="6" style="89" customWidth="1"/>
    <col min="1823" max="1823" width="6.88671875" style="89" customWidth="1"/>
    <col min="1824" max="1824" width="9.109375" style="89"/>
    <col min="1825" max="1825" width="8.5546875" style="89" customWidth="1"/>
    <col min="1826" max="1826" width="2.6640625" style="89" customWidth="1"/>
    <col min="1827" max="2061" width="9.109375" style="89"/>
    <col min="2062" max="2062" width="2.88671875" style="89" customWidth="1"/>
    <col min="2063" max="2063" width="6.33203125" style="89" bestFit="1" customWidth="1"/>
    <col min="2064" max="2064" width="6" style="89" customWidth="1"/>
    <col min="2065" max="2065" width="24" style="89" customWidth="1"/>
    <col min="2066" max="2066" width="23.6640625" style="89" customWidth="1"/>
    <col min="2067" max="2067" width="6.88671875" style="89" bestFit="1" customWidth="1"/>
    <col min="2068" max="2072" width="5.109375" style="89" customWidth="1"/>
    <col min="2073" max="2073" width="1.5546875" style="89" customWidth="1"/>
    <col min="2074" max="2074" width="5" style="89" customWidth="1"/>
    <col min="2075" max="2075" width="3.6640625" style="89" bestFit="1" customWidth="1"/>
    <col min="2076" max="2076" width="8.6640625" style="89" customWidth="1"/>
    <col min="2077" max="2077" width="5.6640625" style="89" customWidth="1"/>
    <col min="2078" max="2078" width="6" style="89" customWidth="1"/>
    <col min="2079" max="2079" width="6.88671875" style="89" customWidth="1"/>
    <col min="2080" max="2080" width="9.109375" style="89"/>
    <col min="2081" max="2081" width="8.5546875" style="89" customWidth="1"/>
    <col min="2082" max="2082" width="2.6640625" style="89" customWidth="1"/>
    <col min="2083" max="2317" width="9.109375" style="89"/>
    <col min="2318" max="2318" width="2.88671875" style="89" customWidth="1"/>
    <col min="2319" max="2319" width="6.33203125" style="89" bestFit="1" customWidth="1"/>
    <col min="2320" max="2320" width="6" style="89" customWidth="1"/>
    <col min="2321" max="2321" width="24" style="89" customWidth="1"/>
    <col min="2322" max="2322" width="23.6640625" style="89" customWidth="1"/>
    <col min="2323" max="2323" width="6.88671875" style="89" bestFit="1" customWidth="1"/>
    <col min="2324" max="2328" width="5.109375" style="89" customWidth="1"/>
    <col min="2329" max="2329" width="1.5546875" style="89" customWidth="1"/>
    <col min="2330" max="2330" width="5" style="89" customWidth="1"/>
    <col min="2331" max="2331" width="3.6640625" style="89" bestFit="1" customWidth="1"/>
    <col min="2332" max="2332" width="8.6640625" style="89" customWidth="1"/>
    <col min="2333" max="2333" width="5.6640625" style="89" customWidth="1"/>
    <col min="2334" max="2334" width="6" style="89" customWidth="1"/>
    <col min="2335" max="2335" width="6.88671875" style="89" customWidth="1"/>
    <col min="2336" max="2336" width="9.109375" style="89"/>
    <col min="2337" max="2337" width="8.5546875" style="89" customWidth="1"/>
    <col min="2338" max="2338" width="2.6640625" style="89" customWidth="1"/>
    <col min="2339" max="2573" width="9.109375" style="89"/>
    <col min="2574" max="2574" width="2.88671875" style="89" customWidth="1"/>
    <col min="2575" max="2575" width="6.33203125" style="89" bestFit="1" customWidth="1"/>
    <col min="2576" max="2576" width="6" style="89" customWidth="1"/>
    <col min="2577" max="2577" width="24" style="89" customWidth="1"/>
    <col min="2578" max="2578" width="23.6640625" style="89" customWidth="1"/>
    <col min="2579" max="2579" width="6.88671875" style="89" bestFit="1" customWidth="1"/>
    <col min="2580" max="2584" width="5.109375" style="89" customWidth="1"/>
    <col min="2585" max="2585" width="1.5546875" style="89" customWidth="1"/>
    <col min="2586" max="2586" width="5" style="89" customWidth="1"/>
    <col min="2587" max="2587" width="3.6640625" style="89" bestFit="1" customWidth="1"/>
    <col min="2588" max="2588" width="8.6640625" style="89" customWidth="1"/>
    <col min="2589" max="2589" width="5.6640625" style="89" customWidth="1"/>
    <col min="2590" max="2590" width="6" style="89" customWidth="1"/>
    <col min="2591" max="2591" width="6.88671875" style="89" customWidth="1"/>
    <col min="2592" max="2592" width="9.109375" style="89"/>
    <col min="2593" max="2593" width="8.5546875" style="89" customWidth="1"/>
    <col min="2594" max="2594" width="2.6640625" style="89" customWidth="1"/>
    <col min="2595" max="2829" width="9.109375" style="89"/>
    <col min="2830" max="2830" width="2.88671875" style="89" customWidth="1"/>
    <col min="2831" max="2831" width="6.33203125" style="89" bestFit="1" customWidth="1"/>
    <col min="2832" max="2832" width="6" style="89" customWidth="1"/>
    <col min="2833" max="2833" width="24" style="89" customWidth="1"/>
    <col min="2834" max="2834" width="23.6640625" style="89" customWidth="1"/>
    <col min="2835" max="2835" width="6.88671875" style="89" bestFit="1" customWidth="1"/>
    <col min="2836" max="2840" width="5.109375" style="89" customWidth="1"/>
    <col min="2841" max="2841" width="1.5546875" style="89" customWidth="1"/>
    <col min="2842" max="2842" width="5" style="89" customWidth="1"/>
    <col min="2843" max="2843" width="3.6640625" style="89" bestFit="1" customWidth="1"/>
    <col min="2844" max="2844" width="8.6640625" style="89" customWidth="1"/>
    <col min="2845" max="2845" width="5.6640625" style="89" customWidth="1"/>
    <col min="2846" max="2846" width="6" style="89" customWidth="1"/>
    <col min="2847" max="2847" width="6.88671875" style="89" customWidth="1"/>
    <col min="2848" max="2848" width="9.109375" style="89"/>
    <col min="2849" max="2849" width="8.5546875" style="89" customWidth="1"/>
    <col min="2850" max="2850" width="2.6640625" style="89" customWidth="1"/>
    <col min="2851" max="3085" width="9.109375" style="89"/>
    <col min="3086" max="3086" width="2.88671875" style="89" customWidth="1"/>
    <col min="3087" max="3087" width="6.33203125" style="89" bestFit="1" customWidth="1"/>
    <col min="3088" max="3088" width="6" style="89" customWidth="1"/>
    <col min="3089" max="3089" width="24" style="89" customWidth="1"/>
    <col min="3090" max="3090" width="23.6640625" style="89" customWidth="1"/>
    <col min="3091" max="3091" width="6.88671875" style="89" bestFit="1" customWidth="1"/>
    <col min="3092" max="3096" width="5.109375" style="89" customWidth="1"/>
    <col min="3097" max="3097" width="1.5546875" style="89" customWidth="1"/>
    <col min="3098" max="3098" width="5" style="89" customWidth="1"/>
    <col min="3099" max="3099" width="3.6640625" style="89" bestFit="1" customWidth="1"/>
    <col min="3100" max="3100" width="8.6640625" style="89" customWidth="1"/>
    <col min="3101" max="3101" width="5.6640625" style="89" customWidth="1"/>
    <col min="3102" max="3102" width="6" style="89" customWidth="1"/>
    <col min="3103" max="3103" width="6.88671875" style="89" customWidth="1"/>
    <col min="3104" max="3104" width="9.109375" style="89"/>
    <col min="3105" max="3105" width="8.5546875" style="89" customWidth="1"/>
    <col min="3106" max="3106" width="2.6640625" style="89" customWidth="1"/>
    <col min="3107" max="3341" width="9.109375" style="89"/>
    <col min="3342" max="3342" width="2.88671875" style="89" customWidth="1"/>
    <col min="3343" max="3343" width="6.33203125" style="89" bestFit="1" customWidth="1"/>
    <col min="3344" max="3344" width="6" style="89" customWidth="1"/>
    <col min="3345" max="3345" width="24" style="89" customWidth="1"/>
    <col min="3346" max="3346" width="23.6640625" style="89" customWidth="1"/>
    <col min="3347" max="3347" width="6.88671875" style="89" bestFit="1" customWidth="1"/>
    <col min="3348" max="3352" width="5.109375" style="89" customWidth="1"/>
    <col min="3353" max="3353" width="1.5546875" style="89" customWidth="1"/>
    <col min="3354" max="3354" width="5" style="89" customWidth="1"/>
    <col min="3355" max="3355" width="3.6640625" style="89" bestFit="1" customWidth="1"/>
    <col min="3356" max="3356" width="8.6640625" style="89" customWidth="1"/>
    <col min="3357" max="3357" width="5.6640625" style="89" customWidth="1"/>
    <col min="3358" max="3358" width="6" style="89" customWidth="1"/>
    <col min="3359" max="3359" width="6.88671875" style="89" customWidth="1"/>
    <col min="3360" max="3360" width="9.109375" style="89"/>
    <col min="3361" max="3361" width="8.5546875" style="89" customWidth="1"/>
    <col min="3362" max="3362" width="2.6640625" style="89" customWidth="1"/>
    <col min="3363" max="3597" width="9.109375" style="89"/>
    <col min="3598" max="3598" width="2.88671875" style="89" customWidth="1"/>
    <col min="3599" max="3599" width="6.33203125" style="89" bestFit="1" customWidth="1"/>
    <col min="3600" max="3600" width="6" style="89" customWidth="1"/>
    <col min="3601" max="3601" width="24" style="89" customWidth="1"/>
    <col min="3602" max="3602" width="23.6640625" style="89" customWidth="1"/>
    <col min="3603" max="3603" width="6.88671875" style="89" bestFit="1" customWidth="1"/>
    <col min="3604" max="3608" width="5.109375" style="89" customWidth="1"/>
    <col min="3609" max="3609" width="1.5546875" style="89" customWidth="1"/>
    <col min="3610" max="3610" width="5" style="89" customWidth="1"/>
    <col min="3611" max="3611" width="3.6640625" style="89" bestFit="1" customWidth="1"/>
    <col min="3612" max="3612" width="8.6640625" style="89" customWidth="1"/>
    <col min="3613" max="3613" width="5.6640625" style="89" customWidth="1"/>
    <col min="3614" max="3614" width="6" style="89" customWidth="1"/>
    <col min="3615" max="3615" width="6.88671875" style="89" customWidth="1"/>
    <col min="3616" max="3616" width="9.109375" style="89"/>
    <col min="3617" max="3617" width="8.5546875" style="89" customWidth="1"/>
    <col min="3618" max="3618" width="2.6640625" style="89" customWidth="1"/>
    <col min="3619" max="3853" width="9.109375" style="89"/>
    <col min="3854" max="3854" width="2.88671875" style="89" customWidth="1"/>
    <col min="3855" max="3855" width="6.33203125" style="89" bestFit="1" customWidth="1"/>
    <col min="3856" max="3856" width="6" style="89" customWidth="1"/>
    <col min="3857" max="3857" width="24" style="89" customWidth="1"/>
    <col min="3858" max="3858" width="23.6640625" style="89" customWidth="1"/>
    <col min="3859" max="3859" width="6.88671875" style="89" bestFit="1" customWidth="1"/>
    <col min="3860" max="3864" width="5.109375" style="89" customWidth="1"/>
    <col min="3865" max="3865" width="1.5546875" style="89" customWidth="1"/>
    <col min="3866" max="3866" width="5" style="89" customWidth="1"/>
    <col min="3867" max="3867" width="3.6640625" style="89" bestFit="1" customWidth="1"/>
    <col min="3868" max="3868" width="8.6640625" style="89" customWidth="1"/>
    <col min="3869" max="3869" width="5.6640625" style="89" customWidth="1"/>
    <col min="3870" max="3870" width="6" style="89" customWidth="1"/>
    <col min="3871" max="3871" width="6.88671875" style="89" customWidth="1"/>
    <col min="3872" max="3872" width="9.109375" style="89"/>
    <col min="3873" max="3873" width="8.5546875" style="89" customWidth="1"/>
    <col min="3874" max="3874" width="2.6640625" style="89" customWidth="1"/>
    <col min="3875" max="4109" width="9.109375" style="89"/>
    <col min="4110" max="4110" width="2.88671875" style="89" customWidth="1"/>
    <col min="4111" max="4111" width="6.33203125" style="89" bestFit="1" customWidth="1"/>
    <col min="4112" max="4112" width="6" style="89" customWidth="1"/>
    <col min="4113" max="4113" width="24" style="89" customWidth="1"/>
    <col min="4114" max="4114" width="23.6640625" style="89" customWidth="1"/>
    <col min="4115" max="4115" width="6.88671875" style="89" bestFit="1" customWidth="1"/>
    <col min="4116" max="4120" width="5.109375" style="89" customWidth="1"/>
    <col min="4121" max="4121" width="1.5546875" style="89" customWidth="1"/>
    <col min="4122" max="4122" width="5" style="89" customWidth="1"/>
    <col min="4123" max="4123" width="3.6640625" style="89" bestFit="1" customWidth="1"/>
    <col min="4124" max="4124" width="8.6640625" style="89" customWidth="1"/>
    <col min="4125" max="4125" width="5.6640625" style="89" customWidth="1"/>
    <col min="4126" max="4126" width="6" style="89" customWidth="1"/>
    <col min="4127" max="4127" width="6.88671875" style="89" customWidth="1"/>
    <col min="4128" max="4128" width="9.109375" style="89"/>
    <col min="4129" max="4129" width="8.5546875" style="89" customWidth="1"/>
    <col min="4130" max="4130" width="2.6640625" style="89" customWidth="1"/>
    <col min="4131" max="4365" width="9.109375" style="89"/>
    <col min="4366" max="4366" width="2.88671875" style="89" customWidth="1"/>
    <col min="4367" max="4367" width="6.33203125" style="89" bestFit="1" customWidth="1"/>
    <col min="4368" max="4368" width="6" style="89" customWidth="1"/>
    <col min="4369" max="4369" width="24" style="89" customWidth="1"/>
    <col min="4370" max="4370" width="23.6640625" style="89" customWidth="1"/>
    <col min="4371" max="4371" width="6.88671875" style="89" bestFit="1" customWidth="1"/>
    <col min="4372" max="4376" width="5.109375" style="89" customWidth="1"/>
    <col min="4377" max="4377" width="1.5546875" style="89" customWidth="1"/>
    <col min="4378" max="4378" width="5" style="89" customWidth="1"/>
    <col min="4379" max="4379" width="3.6640625" style="89" bestFit="1" customWidth="1"/>
    <col min="4380" max="4380" width="8.6640625" style="89" customWidth="1"/>
    <col min="4381" max="4381" width="5.6640625" style="89" customWidth="1"/>
    <col min="4382" max="4382" width="6" style="89" customWidth="1"/>
    <col min="4383" max="4383" width="6.88671875" style="89" customWidth="1"/>
    <col min="4384" max="4384" width="9.109375" style="89"/>
    <col min="4385" max="4385" width="8.5546875" style="89" customWidth="1"/>
    <col min="4386" max="4386" width="2.6640625" style="89" customWidth="1"/>
    <col min="4387" max="4621" width="9.109375" style="89"/>
    <col min="4622" max="4622" width="2.88671875" style="89" customWidth="1"/>
    <col min="4623" max="4623" width="6.33203125" style="89" bestFit="1" customWidth="1"/>
    <col min="4624" max="4624" width="6" style="89" customWidth="1"/>
    <col min="4625" max="4625" width="24" style="89" customWidth="1"/>
    <col min="4626" max="4626" width="23.6640625" style="89" customWidth="1"/>
    <col min="4627" max="4627" width="6.88671875" style="89" bestFit="1" customWidth="1"/>
    <col min="4628" max="4632" width="5.109375" style="89" customWidth="1"/>
    <col min="4633" max="4633" width="1.5546875" style="89" customWidth="1"/>
    <col min="4634" max="4634" width="5" style="89" customWidth="1"/>
    <col min="4635" max="4635" width="3.6640625" style="89" bestFit="1" customWidth="1"/>
    <col min="4636" max="4636" width="8.6640625" style="89" customWidth="1"/>
    <col min="4637" max="4637" width="5.6640625" style="89" customWidth="1"/>
    <col min="4638" max="4638" width="6" style="89" customWidth="1"/>
    <col min="4639" max="4639" width="6.88671875" style="89" customWidth="1"/>
    <col min="4640" max="4640" width="9.109375" style="89"/>
    <col min="4641" max="4641" width="8.5546875" style="89" customWidth="1"/>
    <col min="4642" max="4642" width="2.6640625" style="89" customWidth="1"/>
    <col min="4643" max="4877" width="9.109375" style="89"/>
    <col min="4878" max="4878" width="2.88671875" style="89" customWidth="1"/>
    <col min="4879" max="4879" width="6.33203125" style="89" bestFit="1" customWidth="1"/>
    <col min="4880" max="4880" width="6" style="89" customWidth="1"/>
    <col min="4881" max="4881" width="24" style="89" customWidth="1"/>
    <col min="4882" max="4882" width="23.6640625" style="89" customWidth="1"/>
    <col min="4883" max="4883" width="6.88671875" style="89" bestFit="1" customWidth="1"/>
    <col min="4884" max="4888" width="5.109375" style="89" customWidth="1"/>
    <col min="4889" max="4889" width="1.5546875" style="89" customWidth="1"/>
    <col min="4890" max="4890" width="5" style="89" customWidth="1"/>
    <col min="4891" max="4891" width="3.6640625" style="89" bestFit="1" customWidth="1"/>
    <col min="4892" max="4892" width="8.6640625" style="89" customWidth="1"/>
    <col min="4893" max="4893" width="5.6640625" style="89" customWidth="1"/>
    <col min="4894" max="4894" width="6" style="89" customWidth="1"/>
    <col min="4895" max="4895" width="6.88671875" style="89" customWidth="1"/>
    <col min="4896" max="4896" width="9.109375" style="89"/>
    <col min="4897" max="4897" width="8.5546875" style="89" customWidth="1"/>
    <col min="4898" max="4898" width="2.6640625" style="89" customWidth="1"/>
    <col min="4899" max="5133" width="9.109375" style="89"/>
    <col min="5134" max="5134" width="2.88671875" style="89" customWidth="1"/>
    <col min="5135" max="5135" width="6.33203125" style="89" bestFit="1" customWidth="1"/>
    <col min="5136" max="5136" width="6" style="89" customWidth="1"/>
    <col min="5137" max="5137" width="24" style="89" customWidth="1"/>
    <col min="5138" max="5138" width="23.6640625" style="89" customWidth="1"/>
    <col min="5139" max="5139" width="6.88671875" style="89" bestFit="1" customWidth="1"/>
    <col min="5140" max="5144" width="5.109375" style="89" customWidth="1"/>
    <col min="5145" max="5145" width="1.5546875" style="89" customWidth="1"/>
    <col min="5146" max="5146" width="5" style="89" customWidth="1"/>
    <col min="5147" max="5147" width="3.6640625" style="89" bestFit="1" customWidth="1"/>
    <col min="5148" max="5148" width="8.6640625" style="89" customWidth="1"/>
    <col min="5149" max="5149" width="5.6640625" style="89" customWidth="1"/>
    <col min="5150" max="5150" width="6" style="89" customWidth="1"/>
    <col min="5151" max="5151" width="6.88671875" style="89" customWidth="1"/>
    <col min="5152" max="5152" width="9.109375" style="89"/>
    <col min="5153" max="5153" width="8.5546875" style="89" customWidth="1"/>
    <col min="5154" max="5154" width="2.6640625" style="89" customWidth="1"/>
    <col min="5155" max="5389" width="9.109375" style="89"/>
    <col min="5390" max="5390" width="2.88671875" style="89" customWidth="1"/>
    <col min="5391" max="5391" width="6.33203125" style="89" bestFit="1" customWidth="1"/>
    <col min="5392" max="5392" width="6" style="89" customWidth="1"/>
    <col min="5393" max="5393" width="24" style="89" customWidth="1"/>
    <col min="5394" max="5394" width="23.6640625" style="89" customWidth="1"/>
    <col min="5395" max="5395" width="6.88671875" style="89" bestFit="1" customWidth="1"/>
    <col min="5396" max="5400" width="5.109375" style="89" customWidth="1"/>
    <col min="5401" max="5401" width="1.5546875" style="89" customWidth="1"/>
    <col min="5402" max="5402" width="5" style="89" customWidth="1"/>
    <col min="5403" max="5403" width="3.6640625" style="89" bestFit="1" customWidth="1"/>
    <col min="5404" max="5404" width="8.6640625" style="89" customWidth="1"/>
    <col min="5405" max="5405" width="5.6640625" style="89" customWidth="1"/>
    <col min="5406" max="5406" width="6" style="89" customWidth="1"/>
    <col min="5407" max="5407" width="6.88671875" style="89" customWidth="1"/>
    <col min="5408" max="5408" width="9.109375" style="89"/>
    <col min="5409" max="5409" width="8.5546875" style="89" customWidth="1"/>
    <col min="5410" max="5410" width="2.6640625" style="89" customWidth="1"/>
    <col min="5411" max="5645" width="9.109375" style="89"/>
    <col min="5646" max="5646" width="2.88671875" style="89" customWidth="1"/>
    <col min="5647" max="5647" width="6.33203125" style="89" bestFit="1" customWidth="1"/>
    <col min="5648" max="5648" width="6" style="89" customWidth="1"/>
    <col min="5649" max="5649" width="24" style="89" customWidth="1"/>
    <col min="5650" max="5650" width="23.6640625" style="89" customWidth="1"/>
    <col min="5651" max="5651" width="6.88671875" style="89" bestFit="1" customWidth="1"/>
    <col min="5652" max="5656" width="5.109375" style="89" customWidth="1"/>
    <col min="5657" max="5657" width="1.5546875" style="89" customWidth="1"/>
    <col min="5658" max="5658" width="5" style="89" customWidth="1"/>
    <col min="5659" max="5659" width="3.6640625" style="89" bestFit="1" customWidth="1"/>
    <col min="5660" max="5660" width="8.6640625" style="89" customWidth="1"/>
    <col min="5661" max="5661" width="5.6640625" style="89" customWidth="1"/>
    <col min="5662" max="5662" width="6" style="89" customWidth="1"/>
    <col min="5663" max="5663" width="6.88671875" style="89" customWidth="1"/>
    <col min="5664" max="5664" width="9.109375" style="89"/>
    <col min="5665" max="5665" width="8.5546875" style="89" customWidth="1"/>
    <col min="5666" max="5666" width="2.6640625" style="89" customWidth="1"/>
    <col min="5667" max="5901" width="9.109375" style="89"/>
    <col min="5902" max="5902" width="2.88671875" style="89" customWidth="1"/>
    <col min="5903" max="5903" width="6.33203125" style="89" bestFit="1" customWidth="1"/>
    <col min="5904" max="5904" width="6" style="89" customWidth="1"/>
    <col min="5905" max="5905" width="24" style="89" customWidth="1"/>
    <col min="5906" max="5906" width="23.6640625" style="89" customWidth="1"/>
    <col min="5907" max="5907" width="6.88671875" style="89" bestFit="1" customWidth="1"/>
    <col min="5908" max="5912" width="5.109375" style="89" customWidth="1"/>
    <col min="5913" max="5913" width="1.5546875" style="89" customWidth="1"/>
    <col min="5914" max="5914" width="5" style="89" customWidth="1"/>
    <col min="5915" max="5915" width="3.6640625" style="89" bestFit="1" customWidth="1"/>
    <col min="5916" max="5916" width="8.6640625" style="89" customWidth="1"/>
    <col min="5917" max="5917" width="5.6640625" style="89" customWidth="1"/>
    <col min="5918" max="5918" width="6" style="89" customWidth="1"/>
    <col min="5919" max="5919" width="6.88671875" style="89" customWidth="1"/>
    <col min="5920" max="5920" width="9.109375" style="89"/>
    <col min="5921" max="5921" width="8.5546875" style="89" customWidth="1"/>
    <col min="5922" max="5922" width="2.6640625" style="89" customWidth="1"/>
    <col min="5923" max="6157" width="9.109375" style="89"/>
    <col min="6158" max="6158" width="2.88671875" style="89" customWidth="1"/>
    <col min="6159" max="6159" width="6.33203125" style="89" bestFit="1" customWidth="1"/>
    <col min="6160" max="6160" width="6" style="89" customWidth="1"/>
    <col min="6161" max="6161" width="24" style="89" customWidth="1"/>
    <col min="6162" max="6162" width="23.6640625" style="89" customWidth="1"/>
    <col min="6163" max="6163" width="6.88671875" style="89" bestFit="1" customWidth="1"/>
    <col min="6164" max="6168" width="5.109375" style="89" customWidth="1"/>
    <col min="6169" max="6169" width="1.5546875" style="89" customWidth="1"/>
    <col min="6170" max="6170" width="5" style="89" customWidth="1"/>
    <col min="6171" max="6171" width="3.6640625" style="89" bestFit="1" customWidth="1"/>
    <col min="6172" max="6172" width="8.6640625" style="89" customWidth="1"/>
    <col min="6173" max="6173" width="5.6640625" style="89" customWidth="1"/>
    <col min="6174" max="6174" width="6" style="89" customWidth="1"/>
    <col min="6175" max="6175" width="6.88671875" style="89" customWidth="1"/>
    <col min="6176" max="6176" width="9.109375" style="89"/>
    <col min="6177" max="6177" width="8.5546875" style="89" customWidth="1"/>
    <col min="6178" max="6178" width="2.6640625" style="89" customWidth="1"/>
    <col min="6179" max="6413" width="9.109375" style="89"/>
    <col min="6414" max="6414" width="2.88671875" style="89" customWidth="1"/>
    <col min="6415" max="6415" width="6.33203125" style="89" bestFit="1" customWidth="1"/>
    <col min="6416" max="6416" width="6" style="89" customWidth="1"/>
    <col min="6417" max="6417" width="24" style="89" customWidth="1"/>
    <col min="6418" max="6418" width="23.6640625" style="89" customWidth="1"/>
    <col min="6419" max="6419" width="6.88671875" style="89" bestFit="1" customWidth="1"/>
    <col min="6420" max="6424" width="5.109375" style="89" customWidth="1"/>
    <col min="6425" max="6425" width="1.5546875" style="89" customWidth="1"/>
    <col min="6426" max="6426" width="5" style="89" customWidth="1"/>
    <col min="6427" max="6427" width="3.6640625" style="89" bestFit="1" customWidth="1"/>
    <col min="6428" max="6428" width="8.6640625" style="89" customWidth="1"/>
    <col min="6429" max="6429" width="5.6640625" style="89" customWidth="1"/>
    <col min="6430" max="6430" width="6" style="89" customWidth="1"/>
    <col min="6431" max="6431" width="6.88671875" style="89" customWidth="1"/>
    <col min="6432" max="6432" width="9.109375" style="89"/>
    <col min="6433" max="6433" width="8.5546875" style="89" customWidth="1"/>
    <col min="6434" max="6434" width="2.6640625" style="89" customWidth="1"/>
    <col min="6435" max="6669" width="9.109375" style="89"/>
    <col min="6670" max="6670" width="2.88671875" style="89" customWidth="1"/>
    <col min="6671" max="6671" width="6.33203125" style="89" bestFit="1" customWidth="1"/>
    <col min="6672" max="6672" width="6" style="89" customWidth="1"/>
    <col min="6673" max="6673" width="24" style="89" customWidth="1"/>
    <col min="6674" max="6674" width="23.6640625" style="89" customWidth="1"/>
    <col min="6675" max="6675" width="6.88671875" style="89" bestFit="1" customWidth="1"/>
    <col min="6676" max="6680" width="5.109375" style="89" customWidth="1"/>
    <col min="6681" max="6681" width="1.5546875" style="89" customWidth="1"/>
    <col min="6682" max="6682" width="5" style="89" customWidth="1"/>
    <col min="6683" max="6683" width="3.6640625" style="89" bestFit="1" customWidth="1"/>
    <col min="6684" max="6684" width="8.6640625" style="89" customWidth="1"/>
    <col min="6685" max="6685" width="5.6640625" style="89" customWidth="1"/>
    <col min="6686" max="6686" width="6" style="89" customWidth="1"/>
    <col min="6687" max="6687" width="6.88671875" style="89" customWidth="1"/>
    <col min="6688" max="6688" width="9.109375" style="89"/>
    <col min="6689" max="6689" width="8.5546875" style="89" customWidth="1"/>
    <col min="6690" max="6690" width="2.6640625" style="89" customWidth="1"/>
    <col min="6691" max="6925" width="9.109375" style="89"/>
    <col min="6926" max="6926" width="2.88671875" style="89" customWidth="1"/>
    <col min="6927" max="6927" width="6.33203125" style="89" bestFit="1" customWidth="1"/>
    <col min="6928" max="6928" width="6" style="89" customWidth="1"/>
    <col min="6929" max="6929" width="24" style="89" customWidth="1"/>
    <col min="6930" max="6930" width="23.6640625" style="89" customWidth="1"/>
    <col min="6931" max="6931" width="6.88671875" style="89" bestFit="1" customWidth="1"/>
    <col min="6932" max="6936" width="5.109375" style="89" customWidth="1"/>
    <col min="6937" max="6937" width="1.5546875" style="89" customWidth="1"/>
    <col min="6938" max="6938" width="5" style="89" customWidth="1"/>
    <col min="6939" max="6939" width="3.6640625" style="89" bestFit="1" customWidth="1"/>
    <col min="6940" max="6940" width="8.6640625" style="89" customWidth="1"/>
    <col min="6941" max="6941" width="5.6640625" style="89" customWidth="1"/>
    <col min="6942" max="6942" width="6" style="89" customWidth="1"/>
    <col min="6943" max="6943" width="6.88671875" style="89" customWidth="1"/>
    <col min="6944" max="6944" width="9.109375" style="89"/>
    <col min="6945" max="6945" width="8.5546875" style="89" customWidth="1"/>
    <col min="6946" max="6946" width="2.6640625" style="89" customWidth="1"/>
    <col min="6947" max="7181" width="9.109375" style="89"/>
    <col min="7182" max="7182" width="2.88671875" style="89" customWidth="1"/>
    <col min="7183" max="7183" width="6.33203125" style="89" bestFit="1" customWidth="1"/>
    <col min="7184" max="7184" width="6" style="89" customWidth="1"/>
    <col min="7185" max="7185" width="24" style="89" customWidth="1"/>
    <col min="7186" max="7186" width="23.6640625" style="89" customWidth="1"/>
    <col min="7187" max="7187" width="6.88671875" style="89" bestFit="1" customWidth="1"/>
    <col min="7188" max="7192" width="5.109375" style="89" customWidth="1"/>
    <col min="7193" max="7193" width="1.5546875" style="89" customWidth="1"/>
    <col min="7194" max="7194" width="5" style="89" customWidth="1"/>
    <col min="7195" max="7195" width="3.6640625" style="89" bestFit="1" customWidth="1"/>
    <col min="7196" max="7196" width="8.6640625" style="89" customWidth="1"/>
    <col min="7197" max="7197" width="5.6640625" style="89" customWidth="1"/>
    <col min="7198" max="7198" width="6" style="89" customWidth="1"/>
    <col min="7199" max="7199" width="6.88671875" style="89" customWidth="1"/>
    <col min="7200" max="7200" width="9.109375" style="89"/>
    <col min="7201" max="7201" width="8.5546875" style="89" customWidth="1"/>
    <col min="7202" max="7202" width="2.6640625" style="89" customWidth="1"/>
    <col min="7203" max="7437" width="9.109375" style="89"/>
    <col min="7438" max="7438" width="2.88671875" style="89" customWidth="1"/>
    <col min="7439" max="7439" width="6.33203125" style="89" bestFit="1" customWidth="1"/>
    <col min="7440" max="7440" width="6" style="89" customWidth="1"/>
    <col min="7441" max="7441" width="24" style="89" customWidth="1"/>
    <col min="7442" max="7442" width="23.6640625" style="89" customWidth="1"/>
    <col min="7443" max="7443" width="6.88671875" style="89" bestFit="1" customWidth="1"/>
    <col min="7444" max="7448" width="5.109375" style="89" customWidth="1"/>
    <col min="7449" max="7449" width="1.5546875" style="89" customWidth="1"/>
    <col min="7450" max="7450" width="5" style="89" customWidth="1"/>
    <col min="7451" max="7451" width="3.6640625" style="89" bestFit="1" customWidth="1"/>
    <col min="7452" max="7452" width="8.6640625" style="89" customWidth="1"/>
    <col min="7453" max="7453" width="5.6640625" style="89" customWidth="1"/>
    <col min="7454" max="7454" width="6" style="89" customWidth="1"/>
    <col min="7455" max="7455" width="6.88671875" style="89" customWidth="1"/>
    <col min="7456" max="7456" width="9.109375" style="89"/>
    <col min="7457" max="7457" width="8.5546875" style="89" customWidth="1"/>
    <col min="7458" max="7458" width="2.6640625" style="89" customWidth="1"/>
    <col min="7459" max="7693" width="9.109375" style="89"/>
    <col min="7694" max="7694" width="2.88671875" style="89" customWidth="1"/>
    <col min="7695" max="7695" width="6.33203125" style="89" bestFit="1" customWidth="1"/>
    <col min="7696" max="7696" width="6" style="89" customWidth="1"/>
    <col min="7697" max="7697" width="24" style="89" customWidth="1"/>
    <col min="7698" max="7698" width="23.6640625" style="89" customWidth="1"/>
    <col min="7699" max="7699" width="6.88671875" style="89" bestFit="1" customWidth="1"/>
    <col min="7700" max="7704" width="5.109375" style="89" customWidth="1"/>
    <col min="7705" max="7705" width="1.5546875" style="89" customWidth="1"/>
    <col min="7706" max="7706" width="5" style="89" customWidth="1"/>
    <col min="7707" max="7707" width="3.6640625" style="89" bestFit="1" customWidth="1"/>
    <col min="7708" max="7708" width="8.6640625" style="89" customWidth="1"/>
    <col min="7709" max="7709" width="5.6640625" style="89" customWidth="1"/>
    <col min="7710" max="7710" width="6" style="89" customWidth="1"/>
    <col min="7711" max="7711" width="6.88671875" style="89" customWidth="1"/>
    <col min="7712" max="7712" width="9.109375" style="89"/>
    <col min="7713" max="7713" width="8.5546875" style="89" customWidth="1"/>
    <col min="7714" max="7714" width="2.6640625" style="89" customWidth="1"/>
    <col min="7715" max="7949" width="9.109375" style="89"/>
    <col min="7950" max="7950" width="2.88671875" style="89" customWidth="1"/>
    <col min="7951" max="7951" width="6.33203125" style="89" bestFit="1" customWidth="1"/>
    <col min="7952" max="7952" width="6" style="89" customWidth="1"/>
    <col min="7953" max="7953" width="24" style="89" customWidth="1"/>
    <col min="7954" max="7954" width="23.6640625" style="89" customWidth="1"/>
    <col min="7955" max="7955" width="6.88671875" style="89" bestFit="1" customWidth="1"/>
    <col min="7956" max="7960" width="5.109375" style="89" customWidth="1"/>
    <col min="7961" max="7961" width="1.5546875" style="89" customWidth="1"/>
    <col min="7962" max="7962" width="5" style="89" customWidth="1"/>
    <col min="7963" max="7963" width="3.6640625" style="89" bestFit="1" customWidth="1"/>
    <col min="7964" max="7964" width="8.6640625" style="89" customWidth="1"/>
    <col min="7965" max="7965" width="5.6640625" style="89" customWidth="1"/>
    <col min="7966" max="7966" width="6" style="89" customWidth="1"/>
    <col min="7967" max="7967" width="6.88671875" style="89" customWidth="1"/>
    <col min="7968" max="7968" width="9.109375" style="89"/>
    <col min="7969" max="7969" width="8.5546875" style="89" customWidth="1"/>
    <col min="7970" max="7970" width="2.6640625" style="89" customWidth="1"/>
    <col min="7971" max="8205" width="9.109375" style="89"/>
    <col min="8206" max="8206" width="2.88671875" style="89" customWidth="1"/>
    <col min="8207" max="8207" width="6.33203125" style="89" bestFit="1" customWidth="1"/>
    <col min="8208" max="8208" width="6" style="89" customWidth="1"/>
    <col min="8209" max="8209" width="24" style="89" customWidth="1"/>
    <col min="8210" max="8210" width="23.6640625" style="89" customWidth="1"/>
    <col min="8211" max="8211" width="6.88671875" style="89" bestFit="1" customWidth="1"/>
    <col min="8212" max="8216" width="5.109375" style="89" customWidth="1"/>
    <col min="8217" max="8217" width="1.5546875" style="89" customWidth="1"/>
    <col min="8218" max="8218" width="5" style="89" customWidth="1"/>
    <col min="8219" max="8219" width="3.6640625" style="89" bestFit="1" customWidth="1"/>
    <col min="8220" max="8220" width="8.6640625" style="89" customWidth="1"/>
    <col min="8221" max="8221" width="5.6640625" style="89" customWidth="1"/>
    <col min="8222" max="8222" width="6" style="89" customWidth="1"/>
    <col min="8223" max="8223" width="6.88671875" style="89" customWidth="1"/>
    <col min="8224" max="8224" width="9.109375" style="89"/>
    <col min="8225" max="8225" width="8.5546875" style="89" customWidth="1"/>
    <col min="8226" max="8226" width="2.6640625" style="89" customWidth="1"/>
    <col min="8227" max="8461" width="9.109375" style="89"/>
    <col min="8462" max="8462" width="2.88671875" style="89" customWidth="1"/>
    <col min="8463" max="8463" width="6.33203125" style="89" bestFit="1" customWidth="1"/>
    <col min="8464" max="8464" width="6" style="89" customWidth="1"/>
    <col min="8465" max="8465" width="24" style="89" customWidth="1"/>
    <col min="8466" max="8466" width="23.6640625" style="89" customWidth="1"/>
    <col min="8467" max="8467" width="6.88671875" style="89" bestFit="1" customWidth="1"/>
    <col min="8468" max="8472" width="5.109375" style="89" customWidth="1"/>
    <col min="8473" max="8473" width="1.5546875" style="89" customWidth="1"/>
    <col min="8474" max="8474" width="5" style="89" customWidth="1"/>
    <col min="8475" max="8475" width="3.6640625" style="89" bestFit="1" customWidth="1"/>
    <col min="8476" max="8476" width="8.6640625" style="89" customWidth="1"/>
    <col min="8477" max="8477" width="5.6640625" style="89" customWidth="1"/>
    <col min="8478" max="8478" width="6" style="89" customWidth="1"/>
    <col min="8479" max="8479" width="6.88671875" style="89" customWidth="1"/>
    <col min="8480" max="8480" width="9.109375" style="89"/>
    <col min="8481" max="8481" width="8.5546875" style="89" customWidth="1"/>
    <col min="8482" max="8482" width="2.6640625" style="89" customWidth="1"/>
    <col min="8483" max="8717" width="9.109375" style="89"/>
    <col min="8718" max="8718" width="2.88671875" style="89" customWidth="1"/>
    <col min="8719" max="8719" width="6.33203125" style="89" bestFit="1" customWidth="1"/>
    <col min="8720" max="8720" width="6" style="89" customWidth="1"/>
    <col min="8721" max="8721" width="24" style="89" customWidth="1"/>
    <col min="8722" max="8722" width="23.6640625" style="89" customWidth="1"/>
    <col min="8723" max="8723" width="6.88671875" style="89" bestFit="1" customWidth="1"/>
    <col min="8724" max="8728" width="5.109375" style="89" customWidth="1"/>
    <col min="8729" max="8729" width="1.5546875" style="89" customWidth="1"/>
    <col min="8730" max="8730" width="5" style="89" customWidth="1"/>
    <col min="8731" max="8731" width="3.6640625" style="89" bestFit="1" customWidth="1"/>
    <col min="8732" max="8732" width="8.6640625" style="89" customWidth="1"/>
    <col min="8733" max="8733" width="5.6640625" style="89" customWidth="1"/>
    <col min="8734" max="8734" width="6" style="89" customWidth="1"/>
    <col min="8735" max="8735" width="6.88671875" style="89" customWidth="1"/>
    <col min="8736" max="8736" width="9.109375" style="89"/>
    <col min="8737" max="8737" width="8.5546875" style="89" customWidth="1"/>
    <col min="8738" max="8738" width="2.6640625" style="89" customWidth="1"/>
    <col min="8739" max="8973" width="9.109375" style="89"/>
    <col min="8974" max="8974" width="2.88671875" style="89" customWidth="1"/>
    <col min="8975" max="8975" width="6.33203125" style="89" bestFit="1" customWidth="1"/>
    <col min="8976" max="8976" width="6" style="89" customWidth="1"/>
    <col min="8977" max="8977" width="24" style="89" customWidth="1"/>
    <col min="8978" max="8978" width="23.6640625" style="89" customWidth="1"/>
    <col min="8979" max="8979" width="6.88671875" style="89" bestFit="1" customWidth="1"/>
    <col min="8980" max="8984" width="5.109375" style="89" customWidth="1"/>
    <col min="8985" max="8985" width="1.5546875" style="89" customWidth="1"/>
    <col min="8986" max="8986" width="5" style="89" customWidth="1"/>
    <col min="8987" max="8987" width="3.6640625" style="89" bestFit="1" customWidth="1"/>
    <col min="8988" max="8988" width="8.6640625" style="89" customWidth="1"/>
    <col min="8989" max="8989" width="5.6640625" style="89" customWidth="1"/>
    <col min="8990" max="8990" width="6" style="89" customWidth="1"/>
    <col min="8991" max="8991" width="6.88671875" style="89" customWidth="1"/>
    <col min="8992" max="8992" width="9.109375" style="89"/>
    <col min="8993" max="8993" width="8.5546875" style="89" customWidth="1"/>
    <col min="8994" max="8994" width="2.6640625" style="89" customWidth="1"/>
    <col min="8995" max="9229" width="9.109375" style="89"/>
    <col min="9230" max="9230" width="2.88671875" style="89" customWidth="1"/>
    <col min="9231" max="9231" width="6.33203125" style="89" bestFit="1" customWidth="1"/>
    <col min="9232" max="9232" width="6" style="89" customWidth="1"/>
    <col min="9233" max="9233" width="24" style="89" customWidth="1"/>
    <col min="9234" max="9234" width="23.6640625" style="89" customWidth="1"/>
    <col min="9235" max="9235" width="6.88671875" style="89" bestFit="1" customWidth="1"/>
    <col min="9236" max="9240" width="5.109375" style="89" customWidth="1"/>
    <col min="9241" max="9241" width="1.5546875" style="89" customWidth="1"/>
    <col min="9242" max="9242" width="5" style="89" customWidth="1"/>
    <col min="9243" max="9243" width="3.6640625" style="89" bestFit="1" customWidth="1"/>
    <col min="9244" max="9244" width="8.6640625" style="89" customWidth="1"/>
    <col min="9245" max="9245" width="5.6640625" style="89" customWidth="1"/>
    <col min="9246" max="9246" width="6" style="89" customWidth="1"/>
    <col min="9247" max="9247" width="6.88671875" style="89" customWidth="1"/>
    <col min="9248" max="9248" width="9.109375" style="89"/>
    <col min="9249" max="9249" width="8.5546875" style="89" customWidth="1"/>
    <col min="9250" max="9250" width="2.6640625" style="89" customWidth="1"/>
    <col min="9251" max="9485" width="9.109375" style="89"/>
    <col min="9486" max="9486" width="2.88671875" style="89" customWidth="1"/>
    <col min="9487" max="9487" width="6.33203125" style="89" bestFit="1" customWidth="1"/>
    <col min="9488" max="9488" width="6" style="89" customWidth="1"/>
    <col min="9489" max="9489" width="24" style="89" customWidth="1"/>
    <col min="9490" max="9490" width="23.6640625" style="89" customWidth="1"/>
    <col min="9491" max="9491" width="6.88671875" style="89" bestFit="1" customWidth="1"/>
    <col min="9492" max="9496" width="5.109375" style="89" customWidth="1"/>
    <col min="9497" max="9497" width="1.5546875" style="89" customWidth="1"/>
    <col min="9498" max="9498" width="5" style="89" customWidth="1"/>
    <col min="9499" max="9499" width="3.6640625" style="89" bestFit="1" customWidth="1"/>
    <col min="9500" max="9500" width="8.6640625" style="89" customWidth="1"/>
    <col min="9501" max="9501" width="5.6640625" style="89" customWidth="1"/>
    <col min="9502" max="9502" width="6" style="89" customWidth="1"/>
    <col min="9503" max="9503" width="6.88671875" style="89" customWidth="1"/>
    <col min="9504" max="9504" width="9.109375" style="89"/>
    <col min="9505" max="9505" width="8.5546875" style="89" customWidth="1"/>
    <col min="9506" max="9506" width="2.6640625" style="89" customWidth="1"/>
    <col min="9507" max="9741" width="9.109375" style="89"/>
    <col min="9742" max="9742" width="2.88671875" style="89" customWidth="1"/>
    <col min="9743" max="9743" width="6.33203125" style="89" bestFit="1" customWidth="1"/>
    <col min="9744" max="9744" width="6" style="89" customWidth="1"/>
    <col min="9745" max="9745" width="24" style="89" customWidth="1"/>
    <col min="9746" max="9746" width="23.6640625" style="89" customWidth="1"/>
    <col min="9747" max="9747" width="6.88671875" style="89" bestFit="1" customWidth="1"/>
    <col min="9748" max="9752" width="5.109375" style="89" customWidth="1"/>
    <col min="9753" max="9753" width="1.5546875" style="89" customWidth="1"/>
    <col min="9754" max="9754" width="5" style="89" customWidth="1"/>
    <col min="9755" max="9755" width="3.6640625" style="89" bestFit="1" customWidth="1"/>
    <col min="9756" max="9756" width="8.6640625" style="89" customWidth="1"/>
    <col min="9757" max="9757" width="5.6640625" style="89" customWidth="1"/>
    <col min="9758" max="9758" width="6" style="89" customWidth="1"/>
    <col min="9759" max="9759" width="6.88671875" style="89" customWidth="1"/>
    <col min="9760" max="9760" width="9.109375" style="89"/>
    <col min="9761" max="9761" width="8.5546875" style="89" customWidth="1"/>
    <col min="9762" max="9762" width="2.6640625" style="89" customWidth="1"/>
    <col min="9763" max="9997" width="9.109375" style="89"/>
    <col min="9998" max="9998" width="2.88671875" style="89" customWidth="1"/>
    <col min="9999" max="9999" width="6.33203125" style="89" bestFit="1" customWidth="1"/>
    <col min="10000" max="10000" width="6" style="89" customWidth="1"/>
    <col min="10001" max="10001" width="24" style="89" customWidth="1"/>
    <col min="10002" max="10002" width="23.6640625" style="89" customWidth="1"/>
    <col min="10003" max="10003" width="6.88671875" style="89" bestFit="1" customWidth="1"/>
    <col min="10004" max="10008" width="5.109375" style="89" customWidth="1"/>
    <col min="10009" max="10009" width="1.5546875" style="89" customWidth="1"/>
    <col min="10010" max="10010" width="5" style="89" customWidth="1"/>
    <col min="10011" max="10011" width="3.6640625" style="89" bestFit="1" customWidth="1"/>
    <col min="10012" max="10012" width="8.6640625" style="89" customWidth="1"/>
    <col min="10013" max="10013" width="5.6640625" style="89" customWidth="1"/>
    <col min="10014" max="10014" width="6" style="89" customWidth="1"/>
    <col min="10015" max="10015" width="6.88671875" style="89" customWidth="1"/>
    <col min="10016" max="10016" width="9.109375" style="89"/>
    <col min="10017" max="10017" width="8.5546875" style="89" customWidth="1"/>
    <col min="10018" max="10018" width="2.6640625" style="89" customWidth="1"/>
    <col min="10019" max="10253" width="9.109375" style="89"/>
    <col min="10254" max="10254" width="2.88671875" style="89" customWidth="1"/>
    <col min="10255" max="10255" width="6.33203125" style="89" bestFit="1" customWidth="1"/>
    <col min="10256" max="10256" width="6" style="89" customWidth="1"/>
    <col min="10257" max="10257" width="24" style="89" customWidth="1"/>
    <col min="10258" max="10258" width="23.6640625" style="89" customWidth="1"/>
    <col min="10259" max="10259" width="6.88671875" style="89" bestFit="1" customWidth="1"/>
    <col min="10260" max="10264" width="5.109375" style="89" customWidth="1"/>
    <col min="10265" max="10265" width="1.5546875" style="89" customWidth="1"/>
    <col min="10266" max="10266" width="5" style="89" customWidth="1"/>
    <col min="10267" max="10267" width="3.6640625" style="89" bestFit="1" customWidth="1"/>
    <col min="10268" max="10268" width="8.6640625" style="89" customWidth="1"/>
    <col min="10269" max="10269" width="5.6640625" style="89" customWidth="1"/>
    <col min="10270" max="10270" width="6" style="89" customWidth="1"/>
    <col min="10271" max="10271" width="6.88671875" style="89" customWidth="1"/>
    <col min="10272" max="10272" width="9.109375" style="89"/>
    <col min="10273" max="10273" width="8.5546875" style="89" customWidth="1"/>
    <col min="10274" max="10274" width="2.6640625" style="89" customWidth="1"/>
    <col min="10275" max="10509" width="9.109375" style="89"/>
    <col min="10510" max="10510" width="2.88671875" style="89" customWidth="1"/>
    <col min="10511" max="10511" width="6.33203125" style="89" bestFit="1" customWidth="1"/>
    <col min="10512" max="10512" width="6" style="89" customWidth="1"/>
    <col min="10513" max="10513" width="24" style="89" customWidth="1"/>
    <col min="10514" max="10514" width="23.6640625" style="89" customWidth="1"/>
    <col min="10515" max="10515" width="6.88671875" style="89" bestFit="1" customWidth="1"/>
    <col min="10516" max="10520" width="5.109375" style="89" customWidth="1"/>
    <col min="10521" max="10521" width="1.5546875" style="89" customWidth="1"/>
    <col min="10522" max="10522" width="5" style="89" customWidth="1"/>
    <col min="10523" max="10523" width="3.6640625" style="89" bestFit="1" customWidth="1"/>
    <col min="10524" max="10524" width="8.6640625" style="89" customWidth="1"/>
    <col min="10525" max="10525" width="5.6640625" style="89" customWidth="1"/>
    <col min="10526" max="10526" width="6" style="89" customWidth="1"/>
    <col min="10527" max="10527" width="6.88671875" style="89" customWidth="1"/>
    <col min="10528" max="10528" width="9.109375" style="89"/>
    <col min="10529" max="10529" width="8.5546875" style="89" customWidth="1"/>
    <col min="10530" max="10530" width="2.6640625" style="89" customWidth="1"/>
    <col min="10531" max="10765" width="9.109375" style="89"/>
    <col min="10766" max="10766" width="2.88671875" style="89" customWidth="1"/>
    <col min="10767" max="10767" width="6.33203125" style="89" bestFit="1" customWidth="1"/>
    <col min="10768" max="10768" width="6" style="89" customWidth="1"/>
    <col min="10769" max="10769" width="24" style="89" customWidth="1"/>
    <col min="10770" max="10770" width="23.6640625" style="89" customWidth="1"/>
    <col min="10771" max="10771" width="6.88671875" style="89" bestFit="1" customWidth="1"/>
    <col min="10772" max="10776" width="5.109375" style="89" customWidth="1"/>
    <col min="10777" max="10777" width="1.5546875" style="89" customWidth="1"/>
    <col min="10778" max="10778" width="5" style="89" customWidth="1"/>
    <col min="10779" max="10779" width="3.6640625" style="89" bestFit="1" customWidth="1"/>
    <col min="10780" max="10780" width="8.6640625" style="89" customWidth="1"/>
    <col min="10781" max="10781" width="5.6640625" style="89" customWidth="1"/>
    <col min="10782" max="10782" width="6" style="89" customWidth="1"/>
    <col min="10783" max="10783" width="6.88671875" style="89" customWidth="1"/>
    <col min="10784" max="10784" width="9.109375" style="89"/>
    <col min="10785" max="10785" width="8.5546875" style="89" customWidth="1"/>
    <col min="10786" max="10786" width="2.6640625" style="89" customWidth="1"/>
    <col min="10787" max="11021" width="9.109375" style="89"/>
    <col min="11022" max="11022" width="2.88671875" style="89" customWidth="1"/>
    <col min="11023" max="11023" width="6.33203125" style="89" bestFit="1" customWidth="1"/>
    <col min="11024" max="11024" width="6" style="89" customWidth="1"/>
    <col min="11025" max="11025" width="24" style="89" customWidth="1"/>
    <col min="11026" max="11026" width="23.6640625" style="89" customWidth="1"/>
    <col min="11027" max="11027" width="6.88671875" style="89" bestFit="1" customWidth="1"/>
    <col min="11028" max="11032" width="5.109375" style="89" customWidth="1"/>
    <col min="11033" max="11033" width="1.5546875" style="89" customWidth="1"/>
    <col min="11034" max="11034" width="5" style="89" customWidth="1"/>
    <col min="11035" max="11035" width="3.6640625" style="89" bestFit="1" customWidth="1"/>
    <col min="11036" max="11036" width="8.6640625" style="89" customWidth="1"/>
    <col min="11037" max="11037" width="5.6640625" style="89" customWidth="1"/>
    <col min="11038" max="11038" width="6" style="89" customWidth="1"/>
    <col min="11039" max="11039" width="6.88671875" style="89" customWidth="1"/>
    <col min="11040" max="11040" width="9.109375" style="89"/>
    <col min="11041" max="11041" width="8.5546875" style="89" customWidth="1"/>
    <col min="11042" max="11042" width="2.6640625" style="89" customWidth="1"/>
    <col min="11043" max="11277" width="9.109375" style="89"/>
    <col min="11278" max="11278" width="2.88671875" style="89" customWidth="1"/>
    <col min="11279" max="11279" width="6.33203125" style="89" bestFit="1" customWidth="1"/>
    <col min="11280" max="11280" width="6" style="89" customWidth="1"/>
    <col min="11281" max="11281" width="24" style="89" customWidth="1"/>
    <col min="11282" max="11282" width="23.6640625" style="89" customWidth="1"/>
    <col min="11283" max="11283" width="6.88671875" style="89" bestFit="1" customWidth="1"/>
    <col min="11284" max="11288" width="5.109375" style="89" customWidth="1"/>
    <col min="11289" max="11289" width="1.5546875" style="89" customWidth="1"/>
    <col min="11290" max="11290" width="5" style="89" customWidth="1"/>
    <col min="11291" max="11291" width="3.6640625" style="89" bestFit="1" customWidth="1"/>
    <col min="11292" max="11292" width="8.6640625" style="89" customWidth="1"/>
    <col min="11293" max="11293" width="5.6640625" style="89" customWidth="1"/>
    <col min="11294" max="11294" width="6" style="89" customWidth="1"/>
    <col min="11295" max="11295" width="6.88671875" style="89" customWidth="1"/>
    <col min="11296" max="11296" width="9.109375" style="89"/>
    <col min="11297" max="11297" width="8.5546875" style="89" customWidth="1"/>
    <col min="11298" max="11298" width="2.6640625" style="89" customWidth="1"/>
    <col min="11299" max="11533" width="9.109375" style="89"/>
    <col min="11534" max="11534" width="2.88671875" style="89" customWidth="1"/>
    <col min="11535" max="11535" width="6.33203125" style="89" bestFit="1" customWidth="1"/>
    <col min="11536" max="11536" width="6" style="89" customWidth="1"/>
    <col min="11537" max="11537" width="24" style="89" customWidth="1"/>
    <col min="11538" max="11538" width="23.6640625" style="89" customWidth="1"/>
    <col min="11539" max="11539" width="6.88671875" style="89" bestFit="1" customWidth="1"/>
    <col min="11540" max="11544" width="5.109375" style="89" customWidth="1"/>
    <col min="11545" max="11545" width="1.5546875" style="89" customWidth="1"/>
    <col min="11546" max="11546" width="5" style="89" customWidth="1"/>
    <col min="11547" max="11547" width="3.6640625" style="89" bestFit="1" customWidth="1"/>
    <col min="11548" max="11548" width="8.6640625" style="89" customWidth="1"/>
    <col min="11549" max="11549" width="5.6640625" style="89" customWidth="1"/>
    <col min="11550" max="11550" width="6" style="89" customWidth="1"/>
    <col min="11551" max="11551" width="6.88671875" style="89" customWidth="1"/>
    <col min="11552" max="11552" width="9.109375" style="89"/>
    <col min="11553" max="11553" width="8.5546875" style="89" customWidth="1"/>
    <col min="11554" max="11554" width="2.6640625" style="89" customWidth="1"/>
    <col min="11555" max="11789" width="9.109375" style="89"/>
    <col min="11790" max="11790" width="2.88671875" style="89" customWidth="1"/>
    <col min="11791" max="11791" width="6.33203125" style="89" bestFit="1" customWidth="1"/>
    <col min="11792" max="11792" width="6" style="89" customWidth="1"/>
    <col min="11793" max="11793" width="24" style="89" customWidth="1"/>
    <col min="11794" max="11794" width="23.6640625" style="89" customWidth="1"/>
    <col min="11795" max="11795" width="6.88671875" style="89" bestFit="1" customWidth="1"/>
    <col min="11796" max="11800" width="5.109375" style="89" customWidth="1"/>
    <col min="11801" max="11801" width="1.5546875" style="89" customWidth="1"/>
    <col min="11802" max="11802" width="5" style="89" customWidth="1"/>
    <col min="11803" max="11803" width="3.6640625" style="89" bestFit="1" customWidth="1"/>
    <col min="11804" max="11804" width="8.6640625" style="89" customWidth="1"/>
    <col min="11805" max="11805" width="5.6640625" style="89" customWidth="1"/>
    <col min="11806" max="11806" width="6" style="89" customWidth="1"/>
    <col min="11807" max="11807" width="6.88671875" style="89" customWidth="1"/>
    <col min="11808" max="11808" width="9.109375" style="89"/>
    <col min="11809" max="11809" width="8.5546875" style="89" customWidth="1"/>
    <col min="11810" max="11810" width="2.6640625" style="89" customWidth="1"/>
    <col min="11811" max="12045" width="9.109375" style="89"/>
    <col min="12046" max="12046" width="2.88671875" style="89" customWidth="1"/>
    <col min="12047" max="12047" width="6.33203125" style="89" bestFit="1" customWidth="1"/>
    <col min="12048" max="12048" width="6" style="89" customWidth="1"/>
    <col min="12049" max="12049" width="24" style="89" customWidth="1"/>
    <col min="12050" max="12050" width="23.6640625" style="89" customWidth="1"/>
    <col min="12051" max="12051" width="6.88671875" style="89" bestFit="1" customWidth="1"/>
    <col min="12052" max="12056" width="5.109375" style="89" customWidth="1"/>
    <col min="12057" max="12057" width="1.5546875" style="89" customWidth="1"/>
    <col min="12058" max="12058" width="5" style="89" customWidth="1"/>
    <col min="12059" max="12059" width="3.6640625" style="89" bestFit="1" customWidth="1"/>
    <col min="12060" max="12060" width="8.6640625" style="89" customWidth="1"/>
    <col min="12061" max="12061" width="5.6640625" style="89" customWidth="1"/>
    <col min="12062" max="12062" width="6" style="89" customWidth="1"/>
    <col min="12063" max="12063" width="6.88671875" style="89" customWidth="1"/>
    <col min="12064" max="12064" width="9.109375" style="89"/>
    <col min="12065" max="12065" width="8.5546875" style="89" customWidth="1"/>
    <col min="12066" max="12066" width="2.6640625" style="89" customWidth="1"/>
    <col min="12067" max="12301" width="9.109375" style="89"/>
    <col min="12302" max="12302" width="2.88671875" style="89" customWidth="1"/>
    <col min="12303" max="12303" width="6.33203125" style="89" bestFit="1" customWidth="1"/>
    <col min="12304" max="12304" width="6" style="89" customWidth="1"/>
    <col min="12305" max="12305" width="24" style="89" customWidth="1"/>
    <col min="12306" max="12306" width="23.6640625" style="89" customWidth="1"/>
    <col min="12307" max="12307" width="6.88671875" style="89" bestFit="1" customWidth="1"/>
    <col min="12308" max="12312" width="5.109375" style="89" customWidth="1"/>
    <col min="12313" max="12313" width="1.5546875" style="89" customWidth="1"/>
    <col min="12314" max="12314" width="5" style="89" customWidth="1"/>
    <col min="12315" max="12315" width="3.6640625" style="89" bestFit="1" customWidth="1"/>
    <col min="12316" max="12316" width="8.6640625" style="89" customWidth="1"/>
    <col min="12317" max="12317" width="5.6640625" style="89" customWidth="1"/>
    <col min="12318" max="12318" width="6" style="89" customWidth="1"/>
    <col min="12319" max="12319" width="6.88671875" style="89" customWidth="1"/>
    <col min="12320" max="12320" width="9.109375" style="89"/>
    <col min="12321" max="12321" width="8.5546875" style="89" customWidth="1"/>
    <col min="12322" max="12322" width="2.6640625" style="89" customWidth="1"/>
    <col min="12323" max="12557" width="9.109375" style="89"/>
    <col min="12558" max="12558" width="2.88671875" style="89" customWidth="1"/>
    <col min="12559" max="12559" width="6.33203125" style="89" bestFit="1" customWidth="1"/>
    <col min="12560" max="12560" width="6" style="89" customWidth="1"/>
    <col min="12561" max="12561" width="24" style="89" customWidth="1"/>
    <col min="12562" max="12562" width="23.6640625" style="89" customWidth="1"/>
    <col min="12563" max="12563" width="6.88671875" style="89" bestFit="1" customWidth="1"/>
    <col min="12564" max="12568" width="5.109375" style="89" customWidth="1"/>
    <col min="12569" max="12569" width="1.5546875" style="89" customWidth="1"/>
    <col min="12570" max="12570" width="5" style="89" customWidth="1"/>
    <col min="12571" max="12571" width="3.6640625" style="89" bestFit="1" customWidth="1"/>
    <col min="12572" max="12572" width="8.6640625" style="89" customWidth="1"/>
    <col min="12573" max="12573" width="5.6640625" style="89" customWidth="1"/>
    <col min="12574" max="12574" width="6" style="89" customWidth="1"/>
    <col min="12575" max="12575" width="6.88671875" style="89" customWidth="1"/>
    <col min="12576" max="12576" width="9.109375" style="89"/>
    <col min="12577" max="12577" width="8.5546875" style="89" customWidth="1"/>
    <col min="12578" max="12578" width="2.6640625" style="89" customWidth="1"/>
    <col min="12579" max="12813" width="9.109375" style="89"/>
    <col min="12814" max="12814" width="2.88671875" style="89" customWidth="1"/>
    <col min="12815" max="12815" width="6.33203125" style="89" bestFit="1" customWidth="1"/>
    <col min="12816" max="12816" width="6" style="89" customWidth="1"/>
    <col min="12817" max="12817" width="24" style="89" customWidth="1"/>
    <col min="12818" max="12818" width="23.6640625" style="89" customWidth="1"/>
    <col min="12819" max="12819" width="6.88671875" style="89" bestFit="1" customWidth="1"/>
    <col min="12820" max="12824" width="5.109375" style="89" customWidth="1"/>
    <col min="12825" max="12825" width="1.5546875" style="89" customWidth="1"/>
    <col min="12826" max="12826" width="5" style="89" customWidth="1"/>
    <col min="12827" max="12827" width="3.6640625" style="89" bestFit="1" customWidth="1"/>
    <col min="12828" max="12828" width="8.6640625" style="89" customWidth="1"/>
    <col min="12829" max="12829" width="5.6640625" style="89" customWidth="1"/>
    <col min="12830" max="12830" width="6" style="89" customWidth="1"/>
    <col min="12831" max="12831" width="6.88671875" style="89" customWidth="1"/>
    <col min="12832" max="12832" width="9.109375" style="89"/>
    <col min="12833" max="12833" width="8.5546875" style="89" customWidth="1"/>
    <col min="12834" max="12834" width="2.6640625" style="89" customWidth="1"/>
    <col min="12835" max="13069" width="9.109375" style="89"/>
    <col min="13070" max="13070" width="2.88671875" style="89" customWidth="1"/>
    <col min="13071" max="13071" width="6.33203125" style="89" bestFit="1" customWidth="1"/>
    <col min="13072" max="13072" width="6" style="89" customWidth="1"/>
    <col min="13073" max="13073" width="24" style="89" customWidth="1"/>
    <col min="13074" max="13074" width="23.6640625" style="89" customWidth="1"/>
    <col min="13075" max="13075" width="6.88671875" style="89" bestFit="1" customWidth="1"/>
    <col min="13076" max="13080" width="5.109375" style="89" customWidth="1"/>
    <col min="13081" max="13081" width="1.5546875" style="89" customWidth="1"/>
    <col min="13082" max="13082" width="5" style="89" customWidth="1"/>
    <col min="13083" max="13083" width="3.6640625" style="89" bestFit="1" customWidth="1"/>
    <col min="13084" max="13084" width="8.6640625" style="89" customWidth="1"/>
    <col min="13085" max="13085" width="5.6640625" style="89" customWidth="1"/>
    <col min="13086" max="13086" width="6" style="89" customWidth="1"/>
    <col min="13087" max="13087" width="6.88671875" style="89" customWidth="1"/>
    <col min="13088" max="13088" width="9.109375" style="89"/>
    <col min="13089" max="13089" width="8.5546875" style="89" customWidth="1"/>
    <col min="13090" max="13090" width="2.6640625" style="89" customWidth="1"/>
    <col min="13091" max="13325" width="9.109375" style="89"/>
    <col min="13326" max="13326" width="2.88671875" style="89" customWidth="1"/>
    <col min="13327" max="13327" width="6.33203125" style="89" bestFit="1" customWidth="1"/>
    <col min="13328" max="13328" width="6" style="89" customWidth="1"/>
    <col min="13329" max="13329" width="24" style="89" customWidth="1"/>
    <col min="13330" max="13330" width="23.6640625" style="89" customWidth="1"/>
    <col min="13331" max="13331" width="6.88671875" style="89" bestFit="1" customWidth="1"/>
    <col min="13332" max="13336" width="5.109375" style="89" customWidth="1"/>
    <col min="13337" max="13337" width="1.5546875" style="89" customWidth="1"/>
    <col min="13338" max="13338" width="5" style="89" customWidth="1"/>
    <col min="13339" max="13339" width="3.6640625" style="89" bestFit="1" customWidth="1"/>
    <col min="13340" max="13340" width="8.6640625" style="89" customWidth="1"/>
    <col min="13341" max="13341" width="5.6640625" style="89" customWidth="1"/>
    <col min="13342" max="13342" width="6" style="89" customWidth="1"/>
    <col min="13343" max="13343" width="6.88671875" style="89" customWidth="1"/>
    <col min="13344" max="13344" width="9.109375" style="89"/>
    <col min="13345" max="13345" width="8.5546875" style="89" customWidth="1"/>
    <col min="13346" max="13346" width="2.6640625" style="89" customWidth="1"/>
    <col min="13347" max="13581" width="9.109375" style="89"/>
    <col min="13582" max="13582" width="2.88671875" style="89" customWidth="1"/>
    <col min="13583" max="13583" width="6.33203125" style="89" bestFit="1" customWidth="1"/>
    <col min="13584" max="13584" width="6" style="89" customWidth="1"/>
    <col min="13585" max="13585" width="24" style="89" customWidth="1"/>
    <col min="13586" max="13586" width="23.6640625" style="89" customWidth="1"/>
    <col min="13587" max="13587" width="6.88671875" style="89" bestFit="1" customWidth="1"/>
    <col min="13588" max="13592" width="5.109375" style="89" customWidth="1"/>
    <col min="13593" max="13593" width="1.5546875" style="89" customWidth="1"/>
    <col min="13594" max="13594" width="5" style="89" customWidth="1"/>
    <col min="13595" max="13595" width="3.6640625" style="89" bestFit="1" customWidth="1"/>
    <col min="13596" max="13596" width="8.6640625" style="89" customWidth="1"/>
    <col min="13597" max="13597" width="5.6640625" style="89" customWidth="1"/>
    <col min="13598" max="13598" width="6" style="89" customWidth="1"/>
    <col min="13599" max="13599" width="6.88671875" style="89" customWidth="1"/>
    <col min="13600" max="13600" width="9.109375" style="89"/>
    <col min="13601" max="13601" width="8.5546875" style="89" customWidth="1"/>
    <col min="13602" max="13602" width="2.6640625" style="89" customWidth="1"/>
    <col min="13603" max="13837" width="9.109375" style="89"/>
    <col min="13838" max="13838" width="2.88671875" style="89" customWidth="1"/>
    <col min="13839" max="13839" width="6.33203125" style="89" bestFit="1" customWidth="1"/>
    <col min="13840" max="13840" width="6" style="89" customWidth="1"/>
    <col min="13841" max="13841" width="24" style="89" customWidth="1"/>
    <col min="13842" max="13842" width="23.6640625" style="89" customWidth="1"/>
    <col min="13843" max="13843" width="6.88671875" style="89" bestFit="1" customWidth="1"/>
    <col min="13844" max="13848" width="5.109375" style="89" customWidth="1"/>
    <col min="13849" max="13849" width="1.5546875" style="89" customWidth="1"/>
    <col min="13850" max="13850" width="5" style="89" customWidth="1"/>
    <col min="13851" max="13851" width="3.6640625" style="89" bestFit="1" customWidth="1"/>
    <col min="13852" max="13852" width="8.6640625" style="89" customWidth="1"/>
    <col min="13853" max="13853" width="5.6640625" style="89" customWidth="1"/>
    <col min="13854" max="13854" width="6" style="89" customWidth="1"/>
    <col min="13855" max="13855" width="6.88671875" style="89" customWidth="1"/>
    <col min="13856" max="13856" width="9.109375" style="89"/>
    <col min="13857" max="13857" width="8.5546875" style="89" customWidth="1"/>
    <col min="13858" max="13858" width="2.6640625" style="89" customWidth="1"/>
    <col min="13859" max="14093" width="9.109375" style="89"/>
    <col min="14094" max="14094" width="2.88671875" style="89" customWidth="1"/>
    <col min="14095" max="14095" width="6.33203125" style="89" bestFit="1" customWidth="1"/>
    <col min="14096" max="14096" width="6" style="89" customWidth="1"/>
    <col min="14097" max="14097" width="24" style="89" customWidth="1"/>
    <col min="14098" max="14098" width="23.6640625" style="89" customWidth="1"/>
    <col min="14099" max="14099" width="6.88671875" style="89" bestFit="1" customWidth="1"/>
    <col min="14100" max="14104" width="5.109375" style="89" customWidth="1"/>
    <col min="14105" max="14105" width="1.5546875" style="89" customWidth="1"/>
    <col min="14106" max="14106" width="5" style="89" customWidth="1"/>
    <col min="14107" max="14107" width="3.6640625" style="89" bestFit="1" customWidth="1"/>
    <col min="14108" max="14108" width="8.6640625" style="89" customWidth="1"/>
    <col min="14109" max="14109" width="5.6640625" style="89" customWidth="1"/>
    <col min="14110" max="14110" width="6" style="89" customWidth="1"/>
    <col min="14111" max="14111" width="6.88671875" style="89" customWidth="1"/>
    <col min="14112" max="14112" width="9.109375" style="89"/>
    <col min="14113" max="14113" width="8.5546875" style="89" customWidth="1"/>
    <col min="14114" max="14114" width="2.6640625" style="89" customWidth="1"/>
    <col min="14115" max="14349" width="9.109375" style="89"/>
    <col min="14350" max="14350" width="2.88671875" style="89" customWidth="1"/>
    <col min="14351" max="14351" width="6.33203125" style="89" bestFit="1" customWidth="1"/>
    <col min="14352" max="14352" width="6" style="89" customWidth="1"/>
    <col min="14353" max="14353" width="24" style="89" customWidth="1"/>
    <col min="14354" max="14354" width="23.6640625" style="89" customWidth="1"/>
    <col min="14355" max="14355" width="6.88671875" style="89" bestFit="1" customWidth="1"/>
    <col min="14356" max="14360" width="5.109375" style="89" customWidth="1"/>
    <col min="14361" max="14361" width="1.5546875" style="89" customWidth="1"/>
    <col min="14362" max="14362" width="5" style="89" customWidth="1"/>
    <col min="14363" max="14363" width="3.6640625" style="89" bestFit="1" customWidth="1"/>
    <col min="14364" max="14364" width="8.6640625" style="89" customWidth="1"/>
    <col min="14365" max="14365" width="5.6640625" style="89" customWidth="1"/>
    <col min="14366" max="14366" width="6" style="89" customWidth="1"/>
    <col min="14367" max="14367" width="6.88671875" style="89" customWidth="1"/>
    <col min="14368" max="14368" width="9.109375" style="89"/>
    <col min="14369" max="14369" width="8.5546875" style="89" customWidth="1"/>
    <col min="14370" max="14370" width="2.6640625" style="89" customWidth="1"/>
    <col min="14371" max="14605" width="9.109375" style="89"/>
    <col min="14606" max="14606" width="2.88671875" style="89" customWidth="1"/>
    <col min="14607" max="14607" width="6.33203125" style="89" bestFit="1" customWidth="1"/>
    <col min="14608" max="14608" width="6" style="89" customWidth="1"/>
    <col min="14609" max="14609" width="24" style="89" customWidth="1"/>
    <col min="14610" max="14610" width="23.6640625" style="89" customWidth="1"/>
    <col min="14611" max="14611" width="6.88671875" style="89" bestFit="1" customWidth="1"/>
    <col min="14612" max="14616" width="5.109375" style="89" customWidth="1"/>
    <col min="14617" max="14617" width="1.5546875" style="89" customWidth="1"/>
    <col min="14618" max="14618" width="5" style="89" customWidth="1"/>
    <col min="14619" max="14619" width="3.6640625" style="89" bestFit="1" customWidth="1"/>
    <col min="14620" max="14620" width="8.6640625" style="89" customWidth="1"/>
    <col min="14621" max="14621" width="5.6640625" style="89" customWidth="1"/>
    <col min="14622" max="14622" width="6" style="89" customWidth="1"/>
    <col min="14623" max="14623" width="6.88671875" style="89" customWidth="1"/>
    <col min="14624" max="14624" width="9.109375" style="89"/>
    <col min="14625" max="14625" width="8.5546875" style="89" customWidth="1"/>
    <col min="14626" max="14626" width="2.6640625" style="89" customWidth="1"/>
    <col min="14627" max="14861" width="9.109375" style="89"/>
    <col min="14862" max="14862" width="2.88671875" style="89" customWidth="1"/>
    <col min="14863" max="14863" width="6.33203125" style="89" bestFit="1" customWidth="1"/>
    <col min="14864" max="14864" width="6" style="89" customWidth="1"/>
    <col min="14865" max="14865" width="24" style="89" customWidth="1"/>
    <col min="14866" max="14866" width="23.6640625" style="89" customWidth="1"/>
    <col min="14867" max="14867" width="6.88671875" style="89" bestFit="1" customWidth="1"/>
    <col min="14868" max="14872" width="5.109375" style="89" customWidth="1"/>
    <col min="14873" max="14873" width="1.5546875" style="89" customWidth="1"/>
    <col min="14874" max="14874" width="5" style="89" customWidth="1"/>
    <col min="14875" max="14875" width="3.6640625" style="89" bestFit="1" customWidth="1"/>
    <col min="14876" max="14876" width="8.6640625" style="89" customWidth="1"/>
    <col min="14877" max="14877" width="5.6640625" style="89" customWidth="1"/>
    <col min="14878" max="14878" width="6" style="89" customWidth="1"/>
    <col min="14879" max="14879" width="6.88671875" style="89" customWidth="1"/>
    <col min="14880" max="14880" width="9.109375" style="89"/>
    <col min="14881" max="14881" width="8.5546875" style="89" customWidth="1"/>
    <col min="14882" max="14882" width="2.6640625" style="89" customWidth="1"/>
    <col min="14883" max="15117" width="9.109375" style="89"/>
    <col min="15118" max="15118" width="2.88671875" style="89" customWidth="1"/>
    <col min="15119" max="15119" width="6.33203125" style="89" bestFit="1" customWidth="1"/>
    <col min="15120" max="15120" width="6" style="89" customWidth="1"/>
    <col min="15121" max="15121" width="24" style="89" customWidth="1"/>
    <col min="15122" max="15122" width="23.6640625" style="89" customWidth="1"/>
    <col min="15123" max="15123" width="6.88671875" style="89" bestFit="1" customWidth="1"/>
    <col min="15124" max="15128" width="5.109375" style="89" customWidth="1"/>
    <col min="15129" max="15129" width="1.5546875" style="89" customWidth="1"/>
    <col min="15130" max="15130" width="5" style="89" customWidth="1"/>
    <col min="15131" max="15131" width="3.6640625" style="89" bestFit="1" customWidth="1"/>
    <col min="15132" max="15132" width="8.6640625" style="89" customWidth="1"/>
    <col min="15133" max="15133" width="5.6640625" style="89" customWidth="1"/>
    <col min="15134" max="15134" width="6" style="89" customWidth="1"/>
    <col min="15135" max="15135" width="6.88671875" style="89" customWidth="1"/>
    <col min="15136" max="15136" width="9.109375" style="89"/>
    <col min="15137" max="15137" width="8.5546875" style="89" customWidth="1"/>
    <col min="15138" max="15138" width="2.6640625" style="89" customWidth="1"/>
    <col min="15139" max="15373" width="9.109375" style="89"/>
    <col min="15374" max="15374" width="2.88671875" style="89" customWidth="1"/>
    <col min="15375" max="15375" width="6.33203125" style="89" bestFit="1" customWidth="1"/>
    <col min="15376" max="15376" width="6" style="89" customWidth="1"/>
    <col min="15377" max="15377" width="24" style="89" customWidth="1"/>
    <col min="15378" max="15378" width="23.6640625" style="89" customWidth="1"/>
    <col min="15379" max="15379" width="6.88671875" style="89" bestFit="1" customWidth="1"/>
    <col min="15380" max="15384" width="5.109375" style="89" customWidth="1"/>
    <col min="15385" max="15385" width="1.5546875" style="89" customWidth="1"/>
    <col min="15386" max="15386" width="5" style="89" customWidth="1"/>
    <col min="15387" max="15387" width="3.6640625" style="89" bestFit="1" customWidth="1"/>
    <col min="15388" max="15388" width="8.6640625" style="89" customWidth="1"/>
    <col min="15389" max="15389" width="5.6640625" style="89" customWidth="1"/>
    <col min="15390" max="15390" width="6" style="89" customWidth="1"/>
    <col min="15391" max="15391" width="6.88671875" style="89" customWidth="1"/>
    <col min="15392" max="15392" width="9.109375" style="89"/>
    <col min="15393" max="15393" width="8.5546875" style="89" customWidth="1"/>
    <col min="15394" max="15394" width="2.6640625" style="89" customWidth="1"/>
    <col min="15395" max="15629" width="9.109375" style="89"/>
    <col min="15630" max="15630" width="2.88671875" style="89" customWidth="1"/>
    <col min="15631" max="15631" width="6.33203125" style="89" bestFit="1" customWidth="1"/>
    <col min="15632" max="15632" width="6" style="89" customWidth="1"/>
    <col min="15633" max="15633" width="24" style="89" customWidth="1"/>
    <col min="15634" max="15634" width="23.6640625" style="89" customWidth="1"/>
    <col min="15635" max="15635" width="6.88671875" style="89" bestFit="1" customWidth="1"/>
    <col min="15636" max="15640" width="5.109375" style="89" customWidth="1"/>
    <col min="15641" max="15641" width="1.5546875" style="89" customWidth="1"/>
    <col min="15642" max="15642" width="5" style="89" customWidth="1"/>
    <col min="15643" max="15643" width="3.6640625" style="89" bestFit="1" customWidth="1"/>
    <col min="15644" max="15644" width="8.6640625" style="89" customWidth="1"/>
    <col min="15645" max="15645" width="5.6640625" style="89" customWidth="1"/>
    <col min="15646" max="15646" width="6" style="89" customWidth="1"/>
    <col min="15647" max="15647" width="6.88671875" style="89" customWidth="1"/>
    <col min="15648" max="15648" width="9.109375" style="89"/>
    <col min="15649" max="15649" width="8.5546875" style="89" customWidth="1"/>
    <col min="15650" max="15650" width="2.6640625" style="89" customWidth="1"/>
    <col min="15651" max="15885" width="9.109375" style="89"/>
    <col min="15886" max="15886" width="2.88671875" style="89" customWidth="1"/>
    <col min="15887" max="15887" width="6.33203125" style="89" bestFit="1" customWidth="1"/>
    <col min="15888" max="15888" width="6" style="89" customWidth="1"/>
    <col min="15889" max="15889" width="24" style="89" customWidth="1"/>
    <col min="15890" max="15890" width="23.6640625" style="89" customWidth="1"/>
    <col min="15891" max="15891" width="6.88671875" style="89" bestFit="1" customWidth="1"/>
    <col min="15892" max="15896" width="5.109375" style="89" customWidth="1"/>
    <col min="15897" max="15897" width="1.5546875" style="89" customWidth="1"/>
    <col min="15898" max="15898" width="5" style="89" customWidth="1"/>
    <col min="15899" max="15899" width="3.6640625" style="89" bestFit="1" customWidth="1"/>
    <col min="15900" max="15900" width="8.6640625" style="89" customWidth="1"/>
    <col min="15901" max="15901" width="5.6640625" style="89" customWidth="1"/>
    <col min="15902" max="15902" width="6" style="89" customWidth="1"/>
    <col min="15903" max="15903" width="6.88671875" style="89" customWidth="1"/>
    <col min="15904" max="15904" width="9.109375" style="89"/>
    <col min="15905" max="15905" width="8.5546875" style="89" customWidth="1"/>
    <col min="15906" max="15906" width="2.6640625" style="89" customWidth="1"/>
    <col min="15907" max="16141" width="9.109375" style="89"/>
    <col min="16142" max="16142" width="2.88671875" style="89" customWidth="1"/>
    <col min="16143" max="16143" width="6.33203125" style="89" bestFit="1" customWidth="1"/>
    <col min="16144" max="16144" width="6" style="89" customWidth="1"/>
    <col min="16145" max="16145" width="24" style="89" customWidth="1"/>
    <col min="16146" max="16146" width="23.6640625" style="89" customWidth="1"/>
    <col min="16147" max="16147" width="6.88671875" style="89" bestFit="1" customWidth="1"/>
    <col min="16148" max="16152" width="5.109375" style="89" customWidth="1"/>
    <col min="16153" max="16153" width="1.5546875" style="89" customWidth="1"/>
    <col min="16154" max="16154" width="5" style="89" customWidth="1"/>
    <col min="16155" max="16155" width="3.6640625" style="89" bestFit="1" customWidth="1"/>
    <col min="16156" max="16156" width="8.6640625" style="89" customWidth="1"/>
    <col min="16157" max="16157" width="5.6640625" style="89" customWidth="1"/>
    <col min="16158" max="16158" width="6" style="89" customWidth="1"/>
    <col min="16159" max="16159" width="6.88671875" style="89" customWidth="1"/>
    <col min="16160" max="16160" width="9.109375" style="89"/>
    <col min="16161" max="16161" width="8.5546875" style="89" customWidth="1"/>
    <col min="16162" max="16162" width="2.6640625" style="89" customWidth="1"/>
    <col min="16163" max="16384" width="9.109375" style="89"/>
  </cols>
  <sheetData>
    <row r="1" spans="1:32" ht="21.6" thickBot="1" x14ac:dyDescent="0.35">
      <c r="A1" s="102" t="s">
        <v>0</v>
      </c>
      <c r="B1" s="88" t="s">
        <v>1</v>
      </c>
      <c r="C1" s="93"/>
      <c r="D1" s="111"/>
      <c r="E1" s="111"/>
      <c r="F1" s="111"/>
      <c r="G1" s="160"/>
      <c r="H1" s="160"/>
      <c r="I1" s="160"/>
      <c r="J1" s="93"/>
      <c r="K1" s="93"/>
      <c r="L1" s="161" t="s">
        <v>2</v>
      </c>
      <c r="M1" s="161"/>
      <c r="N1" s="161"/>
    </row>
    <row r="2" spans="1:32" ht="13.5" customHeight="1" thickTop="1" x14ac:dyDescent="0.3">
      <c r="A2" s="86"/>
      <c r="B2" s="86"/>
      <c r="C2" s="86"/>
      <c r="D2" s="87"/>
      <c r="E2" s="87"/>
      <c r="F2" s="87"/>
      <c r="G2" s="87"/>
      <c r="H2" s="87"/>
      <c r="I2" s="87"/>
      <c r="J2" s="86"/>
      <c r="K2" s="86"/>
      <c r="W2" s="576"/>
      <c r="X2" s="577"/>
      <c r="Y2" s="577"/>
      <c r="Z2" s="577"/>
      <c r="AA2" s="577"/>
      <c r="AB2" s="577"/>
      <c r="AC2" s="577"/>
      <c r="AD2" s="577"/>
      <c r="AE2" s="577"/>
      <c r="AF2" s="578"/>
    </row>
    <row r="3" spans="1:32" s="86" customFormat="1" ht="13.5" customHeight="1" x14ac:dyDescent="0.3">
      <c r="D3" s="87"/>
      <c r="E3" s="87"/>
      <c r="F3" s="87"/>
      <c r="G3" s="111"/>
      <c r="H3" s="111"/>
      <c r="I3" s="111"/>
      <c r="W3" s="579"/>
      <c r="X3" s="580"/>
      <c r="Y3" s="580"/>
      <c r="Z3" s="580"/>
      <c r="AA3" s="580"/>
      <c r="AB3" s="580"/>
      <c r="AC3" s="580"/>
      <c r="AD3" s="580"/>
      <c r="AE3" s="580"/>
      <c r="AF3" s="581"/>
    </row>
    <row r="4" spans="1:32" ht="12.75" customHeight="1" x14ac:dyDescent="0.3">
      <c r="A4" s="86"/>
      <c r="B4" s="86"/>
      <c r="C4" s="86"/>
      <c r="D4" s="87"/>
      <c r="E4" s="87"/>
      <c r="F4" s="87"/>
      <c r="G4" s="87"/>
      <c r="H4" s="87"/>
      <c r="I4" s="87"/>
      <c r="J4" s="86"/>
      <c r="K4" s="86"/>
      <c r="L4" s="86"/>
      <c r="M4" s="86"/>
      <c r="N4" s="86"/>
      <c r="T4" s="86"/>
      <c r="U4" s="86"/>
      <c r="V4" s="86"/>
      <c r="W4" s="579"/>
      <c r="X4" s="580"/>
      <c r="Y4" s="580"/>
      <c r="Z4" s="580"/>
      <c r="AA4" s="580"/>
      <c r="AB4" s="580"/>
      <c r="AC4" s="580"/>
      <c r="AD4" s="580"/>
      <c r="AE4" s="580"/>
      <c r="AF4" s="581"/>
    </row>
    <row r="5" spans="1:32" ht="12.75" customHeight="1" thickBot="1" x14ac:dyDescent="0.35">
      <c r="A5" s="86"/>
      <c r="B5" s="86"/>
      <c r="C5" s="86"/>
      <c r="D5" s="87"/>
      <c r="E5" s="87"/>
      <c r="F5" s="87"/>
      <c r="G5" s="87"/>
      <c r="H5" s="87"/>
      <c r="I5" s="87"/>
      <c r="J5" s="86"/>
      <c r="K5" s="86"/>
      <c r="L5" s="86"/>
      <c r="M5" s="86"/>
      <c r="N5" s="86"/>
      <c r="T5" s="86"/>
      <c r="U5" s="86"/>
      <c r="V5" s="86"/>
      <c r="W5" s="582"/>
      <c r="X5" s="583"/>
      <c r="Y5" s="583"/>
      <c r="Z5" s="583"/>
      <c r="AA5" s="583"/>
      <c r="AB5" s="583"/>
      <c r="AC5" s="583"/>
      <c r="AD5" s="583"/>
      <c r="AE5" s="583"/>
      <c r="AF5" s="584"/>
    </row>
    <row r="6" spans="1:32" ht="12.75" customHeight="1" thickTop="1" x14ac:dyDescent="0.3">
      <c r="B6" s="86" t="s">
        <v>3</v>
      </c>
      <c r="C6" s="86" t="s">
        <v>6</v>
      </c>
      <c r="D6" s="92" t="s">
        <v>7</v>
      </c>
      <c r="E6" s="540" t="s">
        <v>8</v>
      </c>
      <c r="F6" s="540"/>
      <c r="G6" s="540"/>
      <c r="H6" s="509" t="s">
        <v>39</v>
      </c>
      <c r="I6" s="509"/>
      <c r="J6" s="509"/>
      <c r="K6" s="86" t="s">
        <v>3</v>
      </c>
      <c r="O6" s="86"/>
      <c r="P6" s="86"/>
      <c r="AC6" s="93"/>
      <c r="AD6" s="93"/>
    </row>
    <row r="7" spans="1:32" ht="12.75" customHeight="1" thickBot="1" x14ac:dyDescent="0.35">
      <c r="B7" s="86"/>
      <c r="C7" s="86"/>
      <c r="D7" s="86"/>
      <c r="E7" s="86"/>
      <c r="F7" s="86"/>
      <c r="G7" s="87"/>
      <c r="H7" s="87"/>
      <c r="I7" s="87"/>
      <c r="J7" s="86"/>
      <c r="K7" s="86"/>
      <c r="L7" s="86"/>
      <c r="M7" s="86"/>
      <c r="N7" s="86"/>
      <c r="O7" s="86"/>
      <c r="P7" s="86"/>
      <c r="AC7" s="93"/>
      <c r="AD7" s="93"/>
    </row>
    <row r="8" spans="1:32" ht="13.5" customHeight="1" thickBot="1" x14ac:dyDescent="0.35">
      <c r="B8" s="585">
        <v>1</v>
      </c>
      <c r="C8" s="94"/>
      <c r="D8" s="95" t="str">
        <f>IF($C8=0," ",VLOOKUP($C8,[1]Inschr!$B$1:$K$65536,3,FALSE))</f>
        <v xml:space="preserve"> </v>
      </c>
      <c r="E8" s="541" t="str">
        <f>IF($C8=0," ",VLOOKUP($C8,[1]Inschr!$B$1:$K$65536,4,FALSE))</f>
        <v xml:space="preserve"> </v>
      </c>
      <c r="F8" s="542"/>
      <c r="G8" s="543"/>
      <c r="H8" s="541" t="str">
        <f>IF(C8=0," ",1+K8+IF(AND(P$12=C8,L$14&lt;&gt;0),2,0)+IF(AND(X$17=C8,P$22&lt;&gt;" "),2,0)+IF(K$32=C8,2,0))</f>
        <v xml:space="preserve"> </v>
      </c>
      <c r="I8" s="542"/>
      <c r="J8" s="573"/>
      <c r="K8" s="97">
        <f>$H43</f>
        <v>0</v>
      </c>
      <c r="L8" s="513"/>
      <c r="M8" s="88" t="s">
        <v>4</v>
      </c>
      <c r="N8" s="102"/>
      <c r="S8" s="109" t="s">
        <v>4</v>
      </c>
      <c r="Y8" s="93"/>
      <c r="Z8" s="93"/>
      <c r="AA8" s="93"/>
      <c r="AB8" s="93"/>
    </row>
    <row r="9" spans="1:32" ht="12.75" customHeight="1" thickBot="1" x14ac:dyDescent="0.35">
      <c r="B9" s="586"/>
      <c r="C9" s="98"/>
      <c r="D9" s="99" t="str">
        <f>IF($C9=0," ",VLOOKUP($C9,[1]Inschr!$B$1:$K$65536,3,FALSE))</f>
        <v xml:space="preserve"> </v>
      </c>
      <c r="E9" s="517" t="str">
        <f>IF($C9=0," ",VLOOKUP($C9,[1]Inschr!$B$1:$K$65536,4,FALSE))</f>
        <v xml:space="preserve"> </v>
      </c>
      <c r="F9" s="518"/>
      <c r="G9" s="519"/>
      <c r="H9" s="517" t="str">
        <f>IF(C9=0," ",1+K9+IF(AND(P$12=C9,L$14&lt;&gt;0),2,0)+IF(AND(X$17=C9,P$22&lt;&gt;" "),2,0)+IF(K$32=C9,2,0))</f>
        <v xml:space="preserve"> </v>
      </c>
      <c r="I9" s="518"/>
      <c r="J9" s="611"/>
      <c r="K9" s="101">
        <f>$H44</f>
        <v>0</v>
      </c>
      <c r="L9" s="516"/>
      <c r="M9" s="102"/>
      <c r="N9" s="102"/>
      <c r="R9" s="511"/>
      <c r="S9" s="513"/>
      <c r="Y9" s="93"/>
      <c r="Z9" s="93"/>
      <c r="AA9" s="93"/>
      <c r="AB9" s="93"/>
    </row>
    <row r="10" spans="1:32" ht="12.75" customHeight="1" thickBot="1" x14ac:dyDescent="0.35">
      <c r="B10" s="586"/>
      <c r="C10" s="98"/>
      <c r="D10" s="99" t="str">
        <f>IF($C10=0," ",VLOOKUP($C10,[1]Inschr!$B$1:$K$65536,3,FALSE))</f>
        <v xml:space="preserve"> </v>
      </c>
      <c r="E10" s="517" t="str">
        <f>IF($C10=0," ",VLOOKUP($C10,[1]Inschr!$B$1:$K$65536,4,FALSE))</f>
        <v xml:space="preserve"> </v>
      </c>
      <c r="F10" s="518"/>
      <c r="G10" s="519"/>
      <c r="H10" s="517" t="str">
        <f>IF(C10=0," ",1+K10+IF(AND(P$12=C10,L$14&lt;&gt;0),2,0)+IF(AND(X$17=C10,P$22&lt;&gt;" "),2,0)+IF(K$32=C10,2,0))</f>
        <v xml:space="preserve"> </v>
      </c>
      <c r="I10" s="518"/>
      <c r="J10" s="611"/>
      <c r="K10" s="101">
        <f>$H45</f>
        <v>0</v>
      </c>
      <c r="L10" s="86"/>
      <c r="M10" s="86"/>
      <c r="N10" s="86"/>
      <c r="O10" s="85"/>
      <c r="P10" s="85"/>
      <c r="Q10" s="85"/>
      <c r="R10" s="514"/>
      <c r="S10" s="516"/>
      <c r="T10" s="85"/>
      <c r="U10" s="85"/>
      <c r="V10" s="85"/>
      <c r="W10" s="85"/>
      <c r="X10" s="85"/>
      <c r="Y10" s="93"/>
      <c r="Z10" s="93"/>
      <c r="AA10" s="93"/>
      <c r="AB10" s="93"/>
    </row>
    <row r="11" spans="1:32" ht="12.75" customHeight="1" x14ac:dyDescent="0.3">
      <c r="B11" s="586"/>
      <c r="C11" s="98"/>
      <c r="D11" s="99" t="str">
        <f>IF($C11=0," ",VLOOKUP($C11,[1]Inschr!$B$1:$K$65536,3,FALSE))</f>
        <v xml:space="preserve"> </v>
      </c>
      <c r="E11" s="517" t="str">
        <f>IF($C11=0," ",VLOOKUP($C11,[1]Inschr!$B$1:$K$65536,4,FALSE))</f>
        <v xml:space="preserve"> </v>
      </c>
      <c r="F11" s="518"/>
      <c r="G11" s="519"/>
      <c r="H11" s="517" t="str">
        <f>IF(C11=0," ",1+K11+IF(AND(P$12=C11,L$14&lt;&gt;0),2,0)+IF(AND(X$17=C11,P$22&lt;&gt;" "),2,0)+IF(K$32=C11,2,0))</f>
        <v xml:space="preserve"> </v>
      </c>
      <c r="I11" s="518"/>
      <c r="J11" s="611"/>
      <c r="K11" s="101">
        <f>$H46</f>
        <v>0</v>
      </c>
      <c r="L11" s="162">
        <f>$C$50</f>
        <v>0</v>
      </c>
      <c r="M11" s="176"/>
      <c r="N11" s="176"/>
      <c r="O11" s="177"/>
      <c r="P11" s="633" t="s">
        <v>6</v>
      </c>
      <c r="Q11" s="633"/>
      <c r="R11" s="633"/>
      <c r="S11" s="633"/>
      <c r="T11" s="85"/>
      <c r="U11" s="85"/>
      <c r="V11" s="85"/>
      <c r="W11" s="86"/>
      <c r="X11" s="86"/>
      <c r="AB11" s="93"/>
    </row>
    <row r="12" spans="1:32" ht="13.5" customHeight="1" thickBot="1" x14ac:dyDescent="0.3">
      <c r="B12" s="587"/>
      <c r="C12" s="103"/>
      <c r="D12" s="104" t="str">
        <f>IF($C12=0," ",VLOOKUP($C12,[1]Inschr!$B$1:$K$65536,3,FALSE))</f>
        <v xml:space="preserve"> </v>
      </c>
      <c r="E12" s="544" t="str">
        <f>IF($C12=0," ",VLOOKUP($C12,[1]Inschr!$B$1:$K$65536,4,FALSE))</f>
        <v xml:space="preserve"> </v>
      </c>
      <c r="F12" s="545"/>
      <c r="G12" s="546"/>
      <c r="H12" s="544" t="str">
        <f>IF(C12=0," ",1+K12+IF(AND(P$12=C12,L$14&lt;&gt;0),2,0)+IF(AND(X$17=C12,P$22&lt;&gt;" "),2,0)+IF(K$32=C12,2,0))</f>
        <v xml:space="preserve"> </v>
      </c>
      <c r="I12" s="545"/>
      <c r="J12" s="625"/>
      <c r="K12" s="106">
        <f>$H47</f>
        <v>0</v>
      </c>
      <c r="M12" s="187">
        <f>E154</f>
        <v>0</v>
      </c>
      <c r="N12" s="187">
        <f>F154</f>
        <v>0</v>
      </c>
      <c r="O12" s="187">
        <f>G154</f>
        <v>0</v>
      </c>
      <c r="P12" s="520" t="str">
        <f>H155</f>
        <v xml:space="preserve"> </v>
      </c>
      <c r="Q12" s="521"/>
      <c r="R12" s="128"/>
      <c r="S12" s="164"/>
      <c r="T12" s="164"/>
      <c r="U12" s="85"/>
      <c r="V12" s="85"/>
      <c r="W12" s="85"/>
      <c r="X12" s="85"/>
      <c r="Y12" s="93"/>
      <c r="Z12" s="93"/>
      <c r="AA12" s="93"/>
    </row>
    <row r="13" spans="1:32" ht="12.75" customHeight="1" x14ac:dyDescent="0.25">
      <c r="B13" s="585">
        <v>2</v>
      </c>
      <c r="C13" s="94"/>
      <c r="D13" s="95" t="str">
        <f>IF($C13=0," ",VLOOKUP($C13,[1]Inschr!$B$1:$K$65536,3,FALSE))</f>
        <v xml:space="preserve"> </v>
      </c>
      <c r="E13" s="541" t="str">
        <f>IF($C13=0," ",VLOOKUP($C13,[1]Inschr!$B$1:$K$65536,4,FALSE))</f>
        <v xml:space="preserve"> </v>
      </c>
      <c r="F13" s="542"/>
      <c r="G13" s="543"/>
      <c r="H13" s="541" t="str">
        <f>IF(C13=0," ",1+K13+IF(AND(P$12=C13,L$11&lt;&gt;0),2,0)+IF(AND(X$17=C13,P$22&lt;&gt;" "),2,0)+IF(K$32=C13,2,0))</f>
        <v xml:space="preserve"> </v>
      </c>
      <c r="I13" s="542"/>
      <c r="J13" s="573"/>
      <c r="K13" s="97">
        <f>$H69</f>
        <v>0</v>
      </c>
      <c r="M13" s="187">
        <f>E156</f>
        <v>0</v>
      </c>
      <c r="N13" s="187">
        <f>F156</f>
        <v>0</v>
      </c>
      <c r="O13" s="187">
        <f>G156</f>
        <v>0</v>
      </c>
      <c r="P13" s="522"/>
      <c r="Q13" s="523"/>
      <c r="R13" s="90"/>
      <c r="S13" s="85"/>
      <c r="T13" s="165"/>
      <c r="W13" s="85"/>
      <c r="X13" s="85"/>
    </row>
    <row r="14" spans="1:32" ht="12.75" customHeight="1" x14ac:dyDescent="0.3">
      <c r="B14" s="586"/>
      <c r="C14" s="98"/>
      <c r="D14" s="99" t="str">
        <f>IF($C14=0," ",VLOOKUP($C14,[1]Inschr!$B$1:$K$65536,3,FALSE))</f>
        <v xml:space="preserve"> </v>
      </c>
      <c r="E14" s="517" t="str">
        <f>IF($C14=0," ",VLOOKUP($C14,[1]Inschr!$B$1:$K$65536,4,FALSE))</f>
        <v xml:space="preserve"> </v>
      </c>
      <c r="F14" s="518"/>
      <c r="G14" s="519"/>
      <c r="H14" s="517" t="str">
        <f>IF(C14=0," ",1+K14+IF(AND(P$12=C14,L$11&lt;&gt;0),2,0)+IF(AND(X$17=C14,P$22&lt;&gt;" "),2,0)+IF(K$32=C14,2,0))</f>
        <v xml:space="preserve"> </v>
      </c>
      <c r="I14" s="518"/>
      <c r="J14" s="611"/>
      <c r="K14" s="101">
        <f t="shared" ref="K14:K17" si="0">$H70</f>
        <v>0</v>
      </c>
      <c r="L14" s="162">
        <f>$C$76</f>
        <v>0</v>
      </c>
      <c r="M14" s="86"/>
      <c r="N14" s="86"/>
      <c r="O14" s="85"/>
      <c r="P14" s="85"/>
      <c r="S14" s="85"/>
      <c r="T14" s="166"/>
      <c r="W14" s="85" t="s">
        <v>50</v>
      </c>
      <c r="X14" s="85"/>
      <c r="Y14" s="83"/>
      <c r="Z14" s="83"/>
      <c r="AA14" s="83"/>
    </row>
    <row r="15" spans="1:32" ht="12.75" customHeight="1" thickBot="1" x14ac:dyDescent="0.35">
      <c r="B15" s="586"/>
      <c r="C15" s="98"/>
      <c r="D15" s="99" t="str">
        <f>IF($C15=0," ",VLOOKUP($C15,[1]Inschr!$B$1:$K$65536,3,FALSE))</f>
        <v xml:space="preserve"> </v>
      </c>
      <c r="E15" s="517" t="str">
        <f>IF($C15=0," ",VLOOKUP($C15,[1]Inschr!$B$1:$K$65536,4,FALSE))</f>
        <v xml:space="preserve"> </v>
      </c>
      <c r="F15" s="518"/>
      <c r="G15" s="519"/>
      <c r="H15" s="517" t="str">
        <f>IF(C15=0," ",1+K15+IF(AND(P$12=C15,L$11&lt;&gt;0),2,0)+IF(AND(X$17=C15,P$22&lt;&gt;" "),2,0)+IF(K$32=C15,2,0))</f>
        <v xml:space="preserve"> </v>
      </c>
      <c r="I15" s="518"/>
      <c r="J15" s="611"/>
      <c r="K15" s="101">
        <f t="shared" si="0"/>
        <v>0</v>
      </c>
      <c r="O15" s="85"/>
      <c r="P15" s="85"/>
      <c r="S15" s="85"/>
      <c r="T15" s="166"/>
      <c r="W15" s="85"/>
      <c r="X15" s="85"/>
      <c r="Y15" s="85"/>
      <c r="Z15" s="85"/>
      <c r="AA15" s="85"/>
    </row>
    <row r="16" spans="1:32" ht="13.5" customHeight="1" thickBot="1" x14ac:dyDescent="0.35">
      <c r="A16" s="107"/>
      <c r="B16" s="586"/>
      <c r="C16" s="98"/>
      <c r="D16" s="99" t="str">
        <f>IF($C16=0," ",VLOOKUP($C16,[1]Inschr!$B$1:$K$65536,3,FALSE))</f>
        <v xml:space="preserve"> </v>
      </c>
      <c r="E16" s="517" t="str">
        <f>IF($C16=0," ",VLOOKUP($C16,[1]Inschr!$B$1:$K$65536,4,FALSE))</f>
        <v xml:space="preserve"> </v>
      </c>
      <c r="F16" s="518"/>
      <c r="G16" s="519"/>
      <c r="H16" s="517" t="str">
        <f>IF(C16=0," ",1+K16+IF(AND(P$12=C16,L$11&lt;&gt;0),2,0)+IF(AND(X$17=C16,P$22&lt;&gt;" "),2,0)+IF(K$32=C16,2,0))</f>
        <v xml:space="preserve"> </v>
      </c>
      <c r="I16" s="518"/>
      <c r="J16" s="611"/>
      <c r="K16" s="101">
        <f t="shared" si="0"/>
        <v>0</v>
      </c>
      <c r="L16" s="513"/>
      <c r="M16" s="88" t="s">
        <v>4</v>
      </c>
      <c r="N16" s="102"/>
      <c r="Q16" s="630" t="s">
        <v>4</v>
      </c>
      <c r="R16" s="630"/>
      <c r="S16" s="630"/>
      <c r="T16" s="631"/>
      <c r="W16" s="177"/>
      <c r="X16" s="163"/>
      <c r="Y16" s="163"/>
      <c r="Z16" s="163"/>
      <c r="AA16" s="163"/>
    </row>
    <row r="17" spans="1:28" ht="12.75" customHeight="1" thickBot="1" x14ac:dyDescent="0.35">
      <c r="A17" s="107"/>
      <c r="B17" s="587"/>
      <c r="C17" s="103"/>
      <c r="D17" s="104" t="str">
        <f>IF($C17=0," ",VLOOKUP($C17,[1]Inschr!$B$1:$K$65536,3,FALSE))</f>
        <v xml:space="preserve"> </v>
      </c>
      <c r="E17" s="544" t="str">
        <f>IF($C17=0," ",VLOOKUP($C17,[1]Inschr!$B$1:$K$65536,4,FALSE))</f>
        <v xml:space="preserve"> </v>
      </c>
      <c r="F17" s="545"/>
      <c r="G17" s="546"/>
      <c r="H17" s="544" t="str">
        <f>IF(C17=0," ",1+K17+IF(AND(P$12=C17,L$11&lt;&gt;0),2,0)+IF(AND(X$17=C17,P$22&lt;&gt;" "),2,0)+IF(K$32=C17,2,0))</f>
        <v xml:space="preserve"> </v>
      </c>
      <c r="I17" s="545"/>
      <c r="J17" s="625"/>
      <c r="K17" s="106">
        <f t="shared" si="0"/>
        <v>0</v>
      </c>
      <c r="L17" s="516"/>
      <c r="M17" s="102"/>
      <c r="N17" s="102"/>
      <c r="R17" s="511"/>
      <c r="S17" s="513"/>
      <c r="U17" s="170">
        <f>U160</f>
        <v>0</v>
      </c>
      <c r="V17" s="170">
        <f>W160</f>
        <v>0</v>
      </c>
      <c r="W17" s="170">
        <f>Y160</f>
        <v>0</v>
      </c>
      <c r="X17" s="520" t="str">
        <f>AA161</f>
        <v xml:space="preserve"> </v>
      </c>
      <c r="Y17" s="521"/>
      <c r="Z17" s="90"/>
      <c r="AA17" s="90"/>
    </row>
    <row r="18" spans="1:28" ht="13.5" customHeight="1" thickBot="1" x14ac:dyDescent="0.35">
      <c r="B18" s="585">
        <v>3</v>
      </c>
      <c r="C18" s="94"/>
      <c r="D18" s="95" t="str">
        <f>IF($C18=0," ",VLOOKUP($C18,[1]Inschr!$B$1:$K$65536,3,FALSE))</f>
        <v xml:space="preserve"> </v>
      </c>
      <c r="E18" s="541" t="str">
        <f>IF($C18=0," ",VLOOKUP($C18,[1]Inschr!$B$1:$K$65536,4,FALSE))</f>
        <v xml:space="preserve"> </v>
      </c>
      <c r="F18" s="542"/>
      <c r="G18" s="543"/>
      <c r="H18" s="541" t="str">
        <f>IF(C18=0," ",1+K18+IF(AND(P$22=C18,L$24&lt;&gt;0),2,0)+IF(AND(X$17=C18,P$12&lt;&gt;" "),2,0)+IF(K$32=C18,2,0))</f>
        <v xml:space="preserve"> </v>
      </c>
      <c r="I18" s="542"/>
      <c r="J18" s="573"/>
      <c r="K18" s="97">
        <f>$H95</f>
        <v>0</v>
      </c>
      <c r="L18" s="513"/>
      <c r="M18" s="88" t="s">
        <v>4</v>
      </c>
      <c r="N18" s="102"/>
      <c r="R18" s="514"/>
      <c r="S18" s="516"/>
      <c r="T18" s="90"/>
      <c r="U18" s="170">
        <f>U162</f>
        <v>0</v>
      </c>
      <c r="V18" s="170">
        <f>W162</f>
        <v>0</v>
      </c>
      <c r="W18" s="170">
        <f>Y162</f>
        <v>0</v>
      </c>
      <c r="X18" s="522"/>
      <c r="Y18" s="523"/>
      <c r="Z18" s="90"/>
      <c r="AA18" s="90"/>
    </row>
    <row r="19" spans="1:28" ht="12.75" customHeight="1" thickBot="1" x14ac:dyDescent="0.35">
      <c r="B19" s="586"/>
      <c r="C19" s="98"/>
      <c r="D19" s="99" t="str">
        <f>IF($C19=0," ",VLOOKUP($C19,[1]Inschr!$B$1:$K$65536,3,FALSE))</f>
        <v xml:space="preserve"> </v>
      </c>
      <c r="E19" s="517" t="str">
        <f>IF($C19=0," ",VLOOKUP($C19,[1]Inschr!$B$1:$K$65536,4,FALSE))</f>
        <v xml:space="preserve"> </v>
      </c>
      <c r="F19" s="518"/>
      <c r="G19" s="519"/>
      <c r="H19" s="517" t="str">
        <f>IF(C19=0," ",1+K19+IF(AND(P$22=C19,L$24&lt;&gt;0),2,0)+IF(AND(X$17=C19,P$12&lt;&gt;" "),2,0)+IF(K$32=C19,2,0))</f>
        <v xml:space="preserve"> </v>
      </c>
      <c r="I19" s="518"/>
      <c r="J19" s="611"/>
      <c r="K19" s="101">
        <f t="shared" ref="K19:K22" si="1">$H96</f>
        <v>0</v>
      </c>
      <c r="L19" s="516"/>
      <c r="M19" s="102"/>
      <c r="N19" s="102"/>
      <c r="S19" s="85"/>
      <c r="T19" s="166"/>
      <c r="W19" s="85"/>
      <c r="X19" s="85"/>
      <c r="Y19" s="85"/>
      <c r="Z19" s="85"/>
      <c r="AA19" s="85"/>
    </row>
    <row r="20" spans="1:28" ht="12.75" customHeight="1" x14ac:dyDescent="0.3">
      <c r="B20" s="586"/>
      <c r="C20" s="98"/>
      <c r="D20" s="99" t="str">
        <f>IF($C20=0," ",VLOOKUP($C20,[1]Inschr!$B$1:$K$65536,3,FALSE))</f>
        <v xml:space="preserve"> </v>
      </c>
      <c r="E20" s="517" t="str">
        <f>IF($C20=0," ",VLOOKUP($C20,[1]Inschr!$B$1:$K$65536,4,FALSE))</f>
        <v xml:space="preserve"> </v>
      </c>
      <c r="F20" s="518"/>
      <c r="G20" s="519"/>
      <c r="H20" s="517" t="str">
        <f>IF(C20=0," ",1+K20+IF(AND(P$22=C20,L$24&lt;&gt;0),2,0)+IF(AND(X$17=C20,P$12&lt;&gt;" "),2,0)+IF(K$32=C20,2,0))</f>
        <v xml:space="preserve"> </v>
      </c>
      <c r="I20" s="518"/>
      <c r="J20" s="611"/>
      <c r="K20" s="101">
        <f t="shared" si="1"/>
        <v>0</v>
      </c>
      <c r="O20" s="85"/>
      <c r="P20" s="85"/>
      <c r="S20" s="85"/>
      <c r="T20" s="166"/>
      <c r="W20" s="85"/>
      <c r="X20" s="85"/>
      <c r="Y20" s="85"/>
      <c r="Z20" s="85"/>
      <c r="AA20" s="85"/>
    </row>
    <row r="21" spans="1:28" ht="12.75" customHeight="1" x14ac:dyDescent="0.3">
      <c r="B21" s="586"/>
      <c r="C21" s="98"/>
      <c r="D21" s="99" t="str">
        <f>IF($C21=0," ",VLOOKUP($C21,[1]Inschr!$B$1:$K$65536,3,FALSE))</f>
        <v xml:space="preserve"> </v>
      </c>
      <c r="E21" s="517" t="str">
        <f>IF($C21=0," ",VLOOKUP($C21,[1]Inschr!$B$1:$K$65536,4,FALSE))</f>
        <v xml:space="preserve"> </v>
      </c>
      <c r="F21" s="518"/>
      <c r="G21" s="519"/>
      <c r="H21" s="517" t="str">
        <f>IF(C21=0," ",1+K21+IF(AND(P$22=C21,L$24&lt;&gt;0),2,0)+IF(AND(X$17=C21,P$12&lt;&gt;" "),2,0)+IF(K$32=C21,2,0))</f>
        <v xml:space="preserve"> </v>
      </c>
      <c r="I21" s="518"/>
      <c r="J21" s="611"/>
      <c r="K21" s="101">
        <f t="shared" si="1"/>
        <v>0</v>
      </c>
      <c r="L21" s="162">
        <f>$C$102</f>
        <v>0</v>
      </c>
      <c r="M21" s="176"/>
      <c r="N21" s="176"/>
      <c r="O21" s="177"/>
      <c r="P21" s="632" t="s">
        <v>6</v>
      </c>
      <c r="Q21" s="632"/>
      <c r="R21" s="632"/>
      <c r="S21" s="632"/>
      <c r="T21" s="166"/>
      <c r="W21" s="85"/>
      <c r="X21" s="85"/>
      <c r="Y21" s="85"/>
      <c r="Z21" s="85"/>
      <c r="AA21" s="85"/>
      <c r="AB21" s="93"/>
    </row>
    <row r="22" spans="1:28" ht="13.5" customHeight="1" thickBot="1" x14ac:dyDescent="0.3">
      <c r="B22" s="587"/>
      <c r="C22" s="103"/>
      <c r="D22" s="104" t="str">
        <f>IF($C22=0," ",VLOOKUP($C22,[1]Inschr!$B$1:$K$65536,3,FALSE))</f>
        <v xml:space="preserve"> </v>
      </c>
      <c r="E22" s="544" t="str">
        <f>IF($C22=0," ",VLOOKUP($C22,[1]Inschr!$B$1:$K$65536,4,FALSE))</f>
        <v xml:space="preserve"> </v>
      </c>
      <c r="F22" s="545"/>
      <c r="G22" s="546"/>
      <c r="H22" s="544" t="str">
        <f>IF(C22=0," ",1+K22+IF(AND(P$22=C22,L$24&lt;&gt;0),2,0)+IF(AND(X$17=C22,P$12&lt;&gt;" "),2,0)+IF(K$32=C22,2,0))</f>
        <v xml:space="preserve"> </v>
      </c>
      <c r="I22" s="545"/>
      <c r="J22" s="625"/>
      <c r="K22" s="106">
        <f t="shared" si="1"/>
        <v>0</v>
      </c>
      <c r="M22" s="187">
        <f>E166</f>
        <v>0</v>
      </c>
      <c r="N22" s="187">
        <f>F166</f>
        <v>0</v>
      </c>
      <c r="O22" s="187">
        <f>G166</f>
        <v>0</v>
      </c>
      <c r="P22" s="520" t="str">
        <f>H167</f>
        <v xml:space="preserve"> </v>
      </c>
      <c r="Q22" s="521"/>
      <c r="R22" s="128"/>
      <c r="S22" s="164"/>
      <c r="T22" s="167"/>
      <c r="W22" s="85"/>
      <c r="X22" s="85"/>
      <c r="Y22" s="93"/>
      <c r="Z22" s="93"/>
      <c r="AA22" s="93"/>
    </row>
    <row r="23" spans="1:28" ht="12.75" customHeight="1" x14ac:dyDescent="0.25">
      <c r="B23" s="585">
        <v>4</v>
      </c>
      <c r="C23" s="94"/>
      <c r="D23" s="95" t="str">
        <f>IF($C23=0," ",VLOOKUP($C23,[1]Inschr!$B$1:$K$65536,3,FALSE))</f>
        <v xml:space="preserve"> </v>
      </c>
      <c r="E23" s="541" t="str">
        <f>IF($C23=0," ",VLOOKUP($C23,[1]Inschr!$B$1:$K$65536,4,FALSE))</f>
        <v xml:space="preserve"> </v>
      </c>
      <c r="F23" s="542"/>
      <c r="G23" s="543"/>
      <c r="H23" s="541" t="str">
        <f>IF(C23=0," ",1+K23+IF(AND(P$22=C23,L$21&lt;&gt;0),2,0)+IF(AND(X$17=C23,P$12&lt;&gt;" "),2,0)+IF(K$32=C23,2,0))</f>
        <v xml:space="preserve"> </v>
      </c>
      <c r="I23" s="542"/>
      <c r="J23" s="573"/>
      <c r="K23" s="97">
        <f>$H121</f>
        <v>0</v>
      </c>
      <c r="M23" s="187">
        <f>E168</f>
        <v>0</v>
      </c>
      <c r="N23" s="187">
        <f>F168</f>
        <v>0</v>
      </c>
      <c r="O23" s="187">
        <f>G168</f>
        <v>0</v>
      </c>
      <c r="P23" s="522"/>
      <c r="Q23" s="523"/>
      <c r="R23" s="90"/>
      <c r="S23" s="85"/>
      <c r="T23" s="85"/>
      <c r="U23" s="85"/>
      <c r="V23" s="85"/>
      <c r="W23" s="85"/>
      <c r="X23" s="85"/>
    </row>
    <row r="24" spans="1:28" ht="12.75" customHeight="1" thickBot="1" x14ac:dyDescent="0.35">
      <c r="B24" s="586"/>
      <c r="C24" s="98"/>
      <c r="D24" s="99" t="str">
        <f>IF($C24=0," ",VLOOKUP($C24,[1]Inschr!$B$1:$K$65536,3,FALSE))</f>
        <v xml:space="preserve"> </v>
      </c>
      <c r="E24" s="517" t="str">
        <f>IF($C24=0," ",VLOOKUP($C24,[1]Inschr!$B$1:$K$65536,4,FALSE))</f>
        <v xml:space="preserve"> </v>
      </c>
      <c r="F24" s="518"/>
      <c r="G24" s="519"/>
      <c r="H24" s="517" t="str">
        <f>IF(C24=0," ",1+K24+IF(AND(P$22=C24,L$21&lt;&gt;0),2,0)+IF(AND(X$17=C24,P$12&lt;&gt;" "),2,0)+IF(K$32=C24,2,0))</f>
        <v xml:space="preserve"> </v>
      </c>
      <c r="I24" s="518"/>
      <c r="J24" s="611"/>
      <c r="K24" s="101">
        <f>$H122</f>
        <v>0</v>
      </c>
      <c r="L24" s="162">
        <f>$C$128</f>
        <v>0</v>
      </c>
      <c r="M24" s="86"/>
      <c r="N24" s="178"/>
      <c r="O24" s="85"/>
      <c r="P24" s="85"/>
      <c r="Q24" s="85"/>
      <c r="R24" s="85"/>
      <c r="S24" s="109" t="s">
        <v>4</v>
      </c>
      <c r="T24" s="85"/>
      <c r="U24" s="85"/>
      <c r="V24" s="85"/>
      <c r="W24" s="85"/>
      <c r="X24" s="85"/>
    </row>
    <row r="25" spans="1:28" ht="12.75" customHeight="1" thickBot="1" x14ac:dyDescent="0.35">
      <c r="B25" s="586"/>
      <c r="C25" s="98"/>
      <c r="D25" s="99" t="str">
        <f>IF($C25=0," ",VLOOKUP($C25,[1]Inschr!$B$1:$K$65536,3,FALSE))</f>
        <v xml:space="preserve"> </v>
      </c>
      <c r="E25" s="517" t="str">
        <f>IF($C25=0," ",VLOOKUP($C25,[1]Inschr!$B$1:$K$65536,4,FALSE))</f>
        <v xml:space="preserve"> </v>
      </c>
      <c r="F25" s="518"/>
      <c r="G25" s="519"/>
      <c r="H25" s="517" t="str">
        <f>IF(C25=0," ",1+K25+IF(AND(P$22=C25,L$21&lt;&gt;0),2,0)+IF(AND(X$17=C25,P$12&lt;&gt;" "),2,0)+IF(K$32=C25,2,0))</f>
        <v xml:space="preserve"> </v>
      </c>
      <c r="I25" s="518"/>
      <c r="J25" s="611"/>
      <c r="K25" s="101">
        <f>$H123</f>
        <v>0</v>
      </c>
      <c r="L25" s="86"/>
      <c r="M25" s="86"/>
      <c r="N25" s="86"/>
      <c r="O25" s="85"/>
      <c r="P25" s="85"/>
      <c r="Q25" s="85"/>
      <c r="R25" s="626"/>
      <c r="S25" s="627"/>
      <c r="T25" s="85"/>
      <c r="U25" s="85"/>
      <c r="V25" s="85"/>
      <c r="W25" s="90"/>
      <c r="X25" s="90"/>
    </row>
    <row r="26" spans="1:28" ht="13.5" customHeight="1" thickBot="1" x14ac:dyDescent="0.35">
      <c r="A26" s="107"/>
      <c r="B26" s="586"/>
      <c r="C26" s="98"/>
      <c r="D26" s="99" t="str">
        <f>IF($C26=0," ",VLOOKUP($C26,[1]Inschr!$B$1:$K$65536,3,FALSE))</f>
        <v xml:space="preserve"> </v>
      </c>
      <c r="E26" s="517" t="str">
        <f>IF($C26=0," ",VLOOKUP($C26,[1]Inschr!$B$1:$K$65536,4,FALSE))</f>
        <v xml:space="preserve"> </v>
      </c>
      <c r="F26" s="518"/>
      <c r="G26" s="519"/>
      <c r="H26" s="517" t="str">
        <f>IF(C26=0," ",1+K26+IF(AND(P$22=C26,L$21&lt;&gt;0),2,0)+IF(AND(X$17=C26,P$12&lt;&gt;" "),2,0)+IF(K$32=C26,2,0))</f>
        <v xml:space="preserve"> </v>
      </c>
      <c r="I26" s="518"/>
      <c r="J26" s="611"/>
      <c r="K26" s="101">
        <f>$H124</f>
        <v>0</v>
      </c>
      <c r="L26" s="513"/>
      <c r="M26" s="88" t="s">
        <v>4</v>
      </c>
      <c r="N26" s="102"/>
      <c r="R26" s="628"/>
      <c r="S26" s="629"/>
      <c r="T26" s="86"/>
      <c r="U26" s="86"/>
      <c r="V26" s="86"/>
    </row>
    <row r="27" spans="1:28" ht="12.75" customHeight="1" thickBot="1" x14ac:dyDescent="0.35">
      <c r="A27" s="107"/>
      <c r="B27" s="587"/>
      <c r="C27" s="103"/>
      <c r="D27" s="104" t="str">
        <f>IF($C27=0," ",VLOOKUP($C27,[1]Inschr!$B$1:$K$65536,3,FALSE))</f>
        <v xml:space="preserve"> </v>
      </c>
      <c r="E27" s="544" t="str">
        <f>IF($C27=0," ",VLOOKUP($C27,[1]Inschr!$B$1:$K$65536,4,FALSE))</f>
        <v xml:space="preserve"> </v>
      </c>
      <c r="F27" s="545"/>
      <c r="G27" s="546"/>
      <c r="H27" s="544" t="str">
        <f>IF(C27=0," ",1+K27+IF(AND(P$22=C27,L$21&lt;&gt;0),2,0)+IF(AND(X$17=C27,P$12&lt;&gt;" "),2,0)+IF(K$32=C27,2,0))</f>
        <v xml:space="preserve"> </v>
      </c>
      <c r="I27" s="545"/>
      <c r="J27" s="625"/>
      <c r="K27" s="106">
        <f>$H125</f>
        <v>0</v>
      </c>
      <c r="L27" s="516"/>
      <c r="M27" s="102"/>
      <c r="N27" s="102"/>
    </row>
    <row r="28" spans="1:28" ht="12.75" customHeight="1" x14ac:dyDescent="0.3">
      <c r="A28" s="107"/>
      <c r="D28" s="91"/>
      <c r="E28" s="91"/>
      <c r="F28" s="91"/>
      <c r="G28" s="91"/>
      <c r="H28" s="91"/>
      <c r="I28" s="91"/>
    </row>
    <row r="29" spans="1:28" ht="17.399999999999999" x14ac:dyDescent="0.3">
      <c r="A29" s="90"/>
      <c r="D29" s="168" t="s">
        <v>43</v>
      </c>
      <c r="E29" s="168"/>
      <c r="F29" s="168"/>
      <c r="G29" s="91"/>
      <c r="H29" s="91"/>
      <c r="I29" s="91"/>
      <c r="L29" s="86"/>
      <c r="M29" s="86"/>
      <c r="N29" s="86"/>
      <c r="O29" s="86"/>
      <c r="P29" s="86"/>
    </row>
    <row r="30" spans="1:28" s="85" customFormat="1" x14ac:dyDescent="0.3">
      <c r="C30" s="115"/>
      <c r="D30" s="89"/>
      <c r="E30" s="89"/>
      <c r="F30" s="89"/>
      <c r="G30" s="91"/>
      <c r="H30" s="91"/>
      <c r="I30" s="91"/>
      <c r="J30" s="89"/>
      <c r="K30" s="83"/>
      <c r="L30" s="89"/>
      <c r="M30" s="89"/>
      <c r="N30" s="89"/>
    </row>
    <row r="31" spans="1:28" s="85" customFormat="1" ht="15" customHeight="1" thickBot="1" x14ac:dyDescent="0.35">
      <c r="C31" s="98"/>
      <c r="D31" s="99" t="str">
        <f>IF($C31=0," ",VLOOKUP($C31,[1]Inschr!$B$1:$K$65536,3,FALSE))</f>
        <v xml:space="preserve"> </v>
      </c>
      <c r="E31" s="517" t="str">
        <f>IF($C31=0," ",VLOOKUP($C31,[1]Inschr!$B$1:$K$65536,4,FALSE))</f>
        <v xml:space="preserve"> </v>
      </c>
      <c r="F31" s="518"/>
      <c r="G31" s="519"/>
      <c r="H31" s="91"/>
      <c r="I31" s="91"/>
      <c r="J31" s="89"/>
      <c r="K31" s="89"/>
      <c r="L31" s="89"/>
      <c r="M31" s="89"/>
      <c r="N31" s="89"/>
      <c r="U31" s="179" t="s">
        <v>4</v>
      </c>
      <c r="V31" s="179"/>
    </row>
    <row r="32" spans="1:28" s="85" customFormat="1" ht="12.75" customHeight="1" x14ac:dyDescent="0.3">
      <c r="C32" s="169"/>
      <c r="D32" s="89"/>
      <c r="E32" s="89"/>
      <c r="F32" s="89"/>
      <c r="G32" s="91"/>
      <c r="H32" s="170"/>
      <c r="I32" s="170"/>
      <c r="J32" s="186"/>
      <c r="K32" s="607" t="str">
        <f>IF(IF(H32&gt;H33,1,0)+IF(I32&gt;I33,1,0)+IF(J32&gt;J33,1,0)=IF(H33&gt;H32,1,0)+IF(I33&gt;I32,1,0)+IF(J33&gt;J32,1,0)," ",IF(IF(H32&gt;H33,1,0)+IF(I32&gt;I33,1,0)+IF(J32&gt;J33,1,0)&gt;IF(H33&gt;H32,1,0)+IF(I33&gt;I32,1,0)+IF(J33&gt;J32,1,0),C31,C34))</f>
        <v xml:space="preserve"> </v>
      </c>
      <c r="L32" s="520" t="str">
        <f>IF(K32=" "," ",VLOOKUP(K32,[1]Inschr!$B$1:$K$65536,3,FALSE))</f>
        <v xml:space="preserve"> </v>
      </c>
      <c r="M32" s="609"/>
      <c r="N32" s="609"/>
      <c r="O32" s="609"/>
      <c r="P32" s="609"/>
      <c r="Q32" s="609"/>
      <c r="R32" s="609"/>
      <c r="S32" s="521"/>
      <c r="U32" s="511"/>
      <c r="V32" s="513"/>
    </row>
    <row r="33" spans="1:33" s="85" customFormat="1" ht="13.5" customHeight="1" thickBot="1" x14ac:dyDescent="0.35">
      <c r="C33" s="169"/>
      <c r="D33" s="89"/>
      <c r="E33" s="89"/>
      <c r="F33" s="89"/>
      <c r="G33" s="91"/>
      <c r="H33" s="170"/>
      <c r="I33" s="170"/>
      <c r="J33" s="186"/>
      <c r="K33" s="608"/>
      <c r="L33" s="522"/>
      <c r="M33" s="610"/>
      <c r="N33" s="610"/>
      <c r="O33" s="610"/>
      <c r="P33" s="610"/>
      <c r="Q33" s="610"/>
      <c r="R33" s="610"/>
      <c r="S33" s="523"/>
      <c r="U33" s="514"/>
      <c r="V33" s="516"/>
    </row>
    <row r="34" spans="1:33" s="85" customFormat="1" ht="14.4" customHeight="1" x14ac:dyDescent="0.3">
      <c r="C34" s="98"/>
      <c r="D34" s="99" t="str">
        <f>IF($C34=0," ",VLOOKUP($C34,[1]Inschr!$B$1:$K$65536,3,FALSE))</f>
        <v xml:space="preserve"> </v>
      </c>
      <c r="E34" s="517" t="str">
        <f>IF($C34=0," ",VLOOKUP($C34,[1]Inschr!$B$1:$K$65536,4,FALSE))</f>
        <v xml:space="preserve"> </v>
      </c>
      <c r="F34" s="518"/>
      <c r="G34" s="519"/>
      <c r="H34" s="91"/>
      <c r="I34" s="91"/>
      <c r="J34" s="89"/>
      <c r="K34" s="89"/>
      <c r="L34" s="89"/>
      <c r="M34" s="89"/>
      <c r="N34" s="89"/>
    </row>
    <row r="35" spans="1:33" s="85" customFormat="1" x14ac:dyDescent="0.3">
      <c r="C35" s="89"/>
      <c r="D35" s="89"/>
      <c r="E35" s="89"/>
      <c r="F35" s="89"/>
      <c r="G35" s="91"/>
      <c r="H35" s="91"/>
      <c r="I35" s="91"/>
      <c r="J35" s="89"/>
      <c r="K35" s="89"/>
      <c r="L35" s="89"/>
      <c r="M35" s="89"/>
      <c r="N35" s="89"/>
    </row>
    <row r="36" spans="1:33" ht="13.5" customHeight="1" x14ac:dyDescent="0.3">
      <c r="G36" s="91"/>
      <c r="H36" s="91"/>
      <c r="I36" s="91"/>
    </row>
    <row r="37" spans="1:33" ht="21.6" thickBot="1" x14ac:dyDescent="0.35">
      <c r="A37" s="102" t="s">
        <v>0</v>
      </c>
      <c r="B37" s="88" t="s">
        <v>1</v>
      </c>
      <c r="C37" s="93"/>
      <c r="D37" s="111"/>
      <c r="E37" s="111"/>
      <c r="F37" s="111"/>
      <c r="G37" s="111" t="str">
        <f>IF($G$1=0," ",$G$1)</f>
        <v xml:space="preserve"> </v>
      </c>
      <c r="H37" s="111"/>
      <c r="I37" s="111"/>
      <c r="J37" s="93"/>
      <c r="K37" s="93"/>
      <c r="L37" s="89" t="s">
        <v>2</v>
      </c>
    </row>
    <row r="38" spans="1:33" ht="13.5" customHeight="1" thickTop="1" x14ac:dyDescent="0.25">
      <c r="B38" s="878" t="s">
        <v>81</v>
      </c>
      <c r="C38" s="88"/>
      <c r="S38" s="88"/>
      <c r="AC38" s="588" t="str">
        <f>IF($W$2=0," ",$W$2)</f>
        <v xml:space="preserve"> </v>
      </c>
      <c r="AD38" s="589"/>
      <c r="AE38" s="590"/>
      <c r="AF38" s="597" t="s">
        <v>3</v>
      </c>
      <c r="AG38" s="600">
        <v>1</v>
      </c>
    </row>
    <row r="39" spans="1:33" ht="12.75" customHeight="1" x14ac:dyDescent="0.25">
      <c r="B39" s="878" t="s">
        <v>82</v>
      </c>
      <c r="C39" s="88"/>
      <c r="AC39" s="591"/>
      <c r="AD39" s="592"/>
      <c r="AE39" s="593"/>
      <c r="AF39" s="598"/>
      <c r="AG39" s="601"/>
    </row>
    <row r="40" spans="1:33" ht="12.75" customHeight="1" x14ac:dyDescent="0.25">
      <c r="B40" s="878" t="s">
        <v>83</v>
      </c>
      <c r="C40" s="88"/>
      <c r="AC40" s="591"/>
      <c r="AD40" s="592"/>
      <c r="AE40" s="593"/>
      <c r="AF40" s="599"/>
      <c r="AG40" s="602"/>
    </row>
    <row r="41" spans="1:33" ht="13.5" customHeight="1" thickBot="1" x14ac:dyDescent="0.35">
      <c r="AC41" s="591"/>
      <c r="AD41" s="592"/>
      <c r="AE41" s="593"/>
      <c r="AF41" s="603" t="s">
        <v>4</v>
      </c>
      <c r="AG41" s="605" t="str">
        <f>IF($L$8=0,"",$L$8)</f>
        <v/>
      </c>
    </row>
    <row r="42" spans="1:33" ht="12.75" customHeight="1" x14ac:dyDescent="0.3">
      <c r="B42" s="99" t="s">
        <v>5</v>
      </c>
      <c r="C42" s="112" t="s">
        <v>6</v>
      </c>
      <c r="D42" s="113" t="s">
        <v>7</v>
      </c>
      <c r="E42" s="517" t="s">
        <v>8</v>
      </c>
      <c r="F42" s="518"/>
      <c r="G42" s="519"/>
      <c r="H42" s="517" t="s">
        <v>9</v>
      </c>
      <c r="I42" s="518"/>
      <c r="J42" s="519"/>
      <c r="K42" s="170">
        <v>1</v>
      </c>
      <c r="L42" s="170">
        <v>2</v>
      </c>
      <c r="M42" s="517">
        <v>3</v>
      </c>
      <c r="N42" s="519"/>
      <c r="O42" s="517">
        <v>4</v>
      </c>
      <c r="P42" s="519"/>
      <c r="Q42" s="517">
        <v>5</v>
      </c>
      <c r="R42" s="519"/>
      <c r="S42" s="562"/>
      <c r="T42" s="565" t="s">
        <v>10</v>
      </c>
      <c r="U42" s="543"/>
      <c r="V42" s="566" t="s">
        <v>11</v>
      </c>
      <c r="W42" s="543"/>
      <c r="X42" s="541" t="s">
        <v>12</v>
      </c>
      <c r="Y42" s="543"/>
      <c r="Z42" s="541" t="s">
        <v>13</v>
      </c>
      <c r="AA42" s="542"/>
      <c r="AB42" s="542"/>
      <c r="AC42" s="591"/>
      <c r="AD42" s="592"/>
      <c r="AE42" s="593"/>
      <c r="AF42" s="598"/>
      <c r="AG42" s="601"/>
    </row>
    <row r="43" spans="1:33" ht="13.5" customHeight="1" thickBot="1" x14ac:dyDescent="0.35">
      <c r="B43" s="99">
        <v>1</v>
      </c>
      <c r="C43" s="112">
        <f>$C8</f>
        <v>0</v>
      </c>
      <c r="D43" s="113" t="str">
        <f>IF(C43=0," ",VLOOKUP(C43,[1]Inschr!B$1:K$65536,3,FALSE))</f>
        <v xml:space="preserve"> </v>
      </c>
      <c r="E43" s="517" t="str">
        <f>IF(C43=0," ",VLOOKUP(C43,[1]Inschr!B$1:K$65536,4,FALSE))</f>
        <v xml:space="preserve"> </v>
      </c>
      <c r="F43" s="518"/>
      <c r="G43" s="519"/>
      <c r="H43" s="517">
        <f>T43*2</f>
        <v>0</v>
      </c>
      <c r="I43" s="518"/>
      <c r="J43" s="519"/>
      <c r="K43" s="181"/>
      <c r="L43" s="180">
        <f>IF(AA52&gt;AB52,1,0)</f>
        <v>0</v>
      </c>
      <c r="M43" s="547">
        <f>IF(AA55&gt;AB55,1,0)</f>
        <v>0</v>
      </c>
      <c r="N43" s="548"/>
      <c r="O43" s="547">
        <f>IF(AA58&gt;AB58,1,0)</f>
        <v>0</v>
      </c>
      <c r="P43" s="548"/>
      <c r="Q43" s="547">
        <f>IF(AA60&gt;AB60,1,0)</f>
        <v>0</v>
      </c>
      <c r="R43" s="548"/>
      <c r="S43" s="563"/>
      <c r="T43" s="551">
        <f>SUM(K43:R43)</f>
        <v>0</v>
      </c>
      <c r="U43" s="519"/>
      <c r="V43" s="517">
        <f>IF(T43=0,0,IF(2&lt;IF(T43=$T$43,1,0)+IF(T43=$T$44,1,0)+IF(T43=$T$45,1,0)+IF(T43=$T$46,1,0)+IF(T43=$T$47,1,0),AA52+AA55+AA58+AA60-AB52-AB55-AB58-AB60,IF(2=IF(T43=$T$43,1,0)+IF(T43=$T$44,1,0)+IF(T43=$T$45,1,0)+IF(T43=$T$46,1,0)+IF(T43=$T$47,1,0),"-","_")))</f>
        <v>0</v>
      </c>
      <c r="W43" s="519"/>
      <c r="X43" s="538">
        <f>IF(OR(V43=0,V43="-",V43="_"),V43,IF(2&lt;IF(V43=$V$43,1,0)+IF(V43=$V$44,1,0)+IF(V43=$V$45,1,0)+IF(V43=$V$46,1,0)+IF(V43=$V$47,1,0),O52+S52+W52+O55+S55+W55+O58+S58+W58+O60+S60+W60-Q52-U52-Y52-Q55-U55-Y55-Q58-U58-Y58-Q60-U60-Y60,IF(2=IF(V43=$V$43,1,0)+IF(V43=$V$44,1,0)+IF(V43=$V$45,1,0)+IF(V43=$V$46,1,0)+IF(V43=$V$47,1,0),"-","_")))</f>
        <v>0</v>
      </c>
      <c r="Y43" s="552"/>
      <c r="Z43" s="553">
        <f>IF(T43=0,0,IF(V43="-",IF(T43=T44,IF(AA52&lt;AB52,"Verliezer","Winnaar"),IF(T43=T45,IF(AA55&lt;AB55,"Verliezer","Winnaar"),IF(T43=T46,IF(AA58&lt;AB58,"Verliezer","Winnaar"),IF(T43=T47,IF(AA60&lt;AB60,"Verliezer","Winnaar"))))),IF(X43="-",IF(V43=V44,IF(AA52&lt;AB52,"Verliezer","Winnaar"),IF(V43=V45,IF(AA55&lt;AB55,"Verliezer","Winnaar"),IF(V43=V46,IF(AA58&lt;AB58,"Verliezer","Winnaar"),IF(V43=V47,IF(AA60&lt;AB60,"Verliezer","Winnaar"))))),"_")))</f>
        <v>0</v>
      </c>
      <c r="AA43" s="554"/>
      <c r="AB43" s="554"/>
      <c r="AC43" s="594"/>
      <c r="AD43" s="595"/>
      <c r="AE43" s="596"/>
      <c r="AF43" s="604"/>
      <c r="AG43" s="606"/>
    </row>
    <row r="44" spans="1:33" ht="15" customHeight="1" thickTop="1" x14ac:dyDescent="0.3">
      <c r="B44" s="99">
        <v>2</v>
      </c>
      <c r="C44" s="112">
        <f>$C9</f>
        <v>0</v>
      </c>
      <c r="D44" s="113" t="str">
        <f>IF(C44=0," ",VLOOKUP(C44,[1]Inschr!B$1:K$65536,3,FALSE))</f>
        <v xml:space="preserve"> </v>
      </c>
      <c r="E44" s="517" t="str">
        <f>IF(C44=0," ",VLOOKUP(C44,[1]Inschr!B$1:K$65536,4,FALSE))</f>
        <v xml:space="preserve"> </v>
      </c>
      <c r="F44" s="518"/>
      <c r="G44" s="519"/>
      <c r="H44" s="517">
        <f t="shared" ref="H44:H47" si="2">T44*2</f>
        <v>0</v>
      </c>
      <c r="I44" s="518"/>
      <c r="J44" s="519"/>
      <c r="K44" s="180">
        <f>IF(AA52&lt;AB52,1,0)</f>
        <v>0</v>
      </c>
      <c r="L44" s="181"/>
      <c r="M44" s="547">
        <f>IF(AA59&gt;AB59,1,0)</f>
        <v>0</v>
      </c>
      <c r="N44" s="548"/>
      <c r="O44" s="547">
        <f>IF(AA56&gt;AB56,1,0)</f>
        <v>0</v>
      </c>
      <c r="P44" s="548"/>
      <c r="Q44" s="547">
        <f>IF(AA54&gt;AB54,1,0)</f>
        <v>0</v>
      </c>
      <c r="R44" s="548"/>
      <c r="S44" s="563"/>
      <c r="T44" s="551">
        <f t="shared" ref="T44:T47" si="3">SUM(K44:R44)</f>
        <v>0</v>
      </c>
      <c r="U44" s="519"/>
      <c r="V44" s="517">
        <f>IF(T44=0,0,IF(2&lt;IF(T44=$T$43,1,0)+IF(T44=$T$44,1,0)+IF(T44=$T$45,1,0)+IF(T44=$T$46,1,0)+IF(T44=$T$47,1,0),AB52+AA54+AA56+AA59-AA52-AB54-AB56-AB59,IF(2=IF(T44=$T$43,1,0)+IF(T44=$T$44,1,0)+IF(T44=$T$45,1,0)+IF(T44=$T$46,1,0)+IF(T44=$T$47,1,0),"-","_")))</f>
        <v>0</v>
      </c>
      <c r="W44" s="519"/>
      <c r="X44" s="538">
        <f>IF(OR(V44=0,V44="-",V44="_"),V44,IF(2&lt;IF(V44=$V$43,1,0)+IF(V44=$V$44,1,0)+IF(V44=$V$45,1,0)+IF(V44=$V$46,1,0)+IF(V44=$V$47,1,0),Q52+U52+Y52+O54+S54+W54+O56+S56+W56+O59+S59+W59-O52-S52-W52-Q54-U54-Y54-Q56-U56-Y56-Q59-U59-Y59,IF(2=IF(V44=$V$43,1,0)+IF(V44=$V$44,1,0)+IF(V44=$V$45,1,0)+IF(V44=$V$46,1,0)+IF(V44=$V$47,1,0),"-","_")))</f>
        <v>0</v>
      </c>
      <c r="Y44" s="552"/>
      <c r="Z44" s="553">
        <f>IF(T44=0,0,IF(V44="-",IF(T44=T43,IF(AB52&lt;AA52,"Verliezer","Winnaar"),IF(T44=T45,IF(AA59&lt;AB59,"Verliezer","Winnaar"),IF(T44=T46,IF(AA56&lt;AB56,"Verliezer","Winnaar"),IF(T44=T47,IF(AA54&lt;AB54,"Verliezer","Winnaar"))))),IF(X44="-",IF(V44=V43,IF(AB52&lt;AA52,"Verliezer","Winnaar"),IF(V44=V45,IF(AA59&lt;AB59,"Verliezer","Winnaar"),IF(V44=V46,IF(AA56&lt;AB56,"Verliezer","Winnaar"),IF(V44=V47,IF(AA54&lt;AB54,"Verliezer","Winnaar"))))),"_")))</f>
        <v>0</v>
      </c>
      <c r="AA44" s="554"/>
      <c r="AB44" s="555"/>
    </row>
    <row r="45" spans="1:33" ht="14.4" customHeight="1" x14ac:dyDescent="0.3">
      <c r="B45" s="99">
        <v>3</v>
      </c>
      <c r="C45" s="112">
        <f>$C10</f>
        <v>0</v>
      </c>
      <c r="D45" s="113" t="str">
        <f>IF(C45=0," ",VLOOKUP(C45,[1]Inschr!B$1:K$65536,3,FALSE))</f>
        <v xml:space="preserve"> </v>
      </c>
      <c r="E45" s="517" t="str">
        <f>IF(C45=0," ",VLOOKUP(C45,[1]Inschr!B$1:K$65536,4,FALSE))</f>
        <v xml:space="preserve"> </v>
      </c>
      <c r="F45" s="518"/>
      <c r="G45" s="519"/>
      <c r="H45" s="517">
        <f t="shared" si="2"/>
        <v>0</v>
      </c>
      <c r="I45" s="518"/>
      <c r="J45" s="519"/>
      <c r="K45" s="180">
        <f>IF(AA55&lt;AB55,1,0)</f>
        <v>0</v>
      </c>
      <c r="L45" s="180">
        <f>IF(AA59&lt;AB59,1,0)</f>
        <v>0</v>
      </c>
      <c r="M45" s="549"/>
      <c r="N45" s="550"/>
      <c r="O45" s="547">
        <f>IF(AA53&gt;AB53,1,0)</f>
        <v>0</v>
      </c>
      <c r="P45" s="548"/>
      <c r="Q45" s="547">
        <f>IF(AA57&gt;AB57,1,0)</f>
        <v>0</v>
      </c>
      <c r="R45" s="548"/>
      <c r="S45" s="563"/>
      <c r="T45" s="551">
        <f t="shared" si="3"/>
        <v>0</v>
      </c>
      <c r="U45" s="519"/>
      <c r="V45" s="517">
        <f>IF(T45=0,0,IF(2&lt;IF(T45=$T$43,1,0)+IF(T45=$T$44,1,0)+IF(T45=$T$45,1,0)+IF(T45=$T$46,1,0)+IF(T45=$T$47,1,0),AA53+AB55+AA57+AB59-AB53-AA55-AB57-AA59,IF(2=IF(T45=$T$43,1,0)+IF(T45=$T$44,1,0)+IF(T45=$T$45,1,0)+IF(T45=$T$46,1,0)+IF(T45=$T$47,1,0),"-","_")))</f>
        <v>0</v>
      </c>
      <c r="W45" s="519"/>
      <c r="X45" s="538">
        <f>IF(OR(V45=0,V45="-",V45="_"),V45,IF(2&lt;IF(V45=$V$43,1,0)+IF(V45=$V$44,1,0)+IF(V45=$V$45,1,0)+IF(V45=$V$46,1,0)+IF(V45=$V$47,1,0),O53+S53+W53+Q55+U55+Y55+O57+S57+W57+Q59+U59+Y59-Q53-U53-Y53-O55-S55-W55-Q57-U57-Y57-O59-S59-W59,IF(2=IF(V45=$V$43,1,0)+IF(V45=$V$44,1,0)+IF(V45=$V$45,1,0)+IF(V45=$V$46,1,0)+IF(V45=$V$47,1,0),"-","_")))</f>
        <v>0</v>
      </c>
      <c r="Y45" s="552"/>
      <c r="Z45" s="553">
        <f>IF(T45=0,0,IF(V45="-",IF(T45=T43,IF(AB55&lt;AA55,"Verliezer","Winnaar"),IF(T45=T44,IF(AB59&lt;AA59,"Verliezer","Winnaar"),IF(T45=T46,IF(AA53&lt;AB53,"Verliezer","Winnaar"),IF(T45=T47,IF(AA57&lt;AB57,"Verliezer","Winnaar"))))),IF(X45="-",IF(V45=V43,IF(AB55&lt;AA55,"Verliezer","Winnaar"),IF(V45=V44,IF(AB59&lt;AA59,"Verliezer","Winnaar"),IF(V45=V46,IF(AA53&lt;AB53,"Verliezer","Winnaar"),IF(V45=V47,IF(AA57&lt;AB57,"Verliezer","Winnaar"))))),"_")))</f>
        <v>0</v>
      </c>
      <c r="AA45" s="554"/>
      <c r="AB45" s="555"/>
    </row>
    <row r="46" spans="1:33" ht="14.4" customHeight="1" x14ac:dyDescent="0.3">
      <c r="B46" s="99">
        <v>4</v>
      </c>
      <c r="C46" s="112">
        <f>$C11</f>
        <v>0</v>
      </c>
      <c r="D46" s="113" t="str">
        <f>IF(C46=0," ",VLOOKUP(C46,[1]Inschr!B$1:K$65536,3,FALSE))</f>
        <v xml:space="preserve"> </v>
      </c>
      <c r="E46" s="517" t="str">
        <f>IF(C46=0," ",VLOOKUP(C46,[1]Inschr!B$1:K$65536,4,FALSE))</f>
        <v xml:space="preserve"> </v>
      </c>
      <c r="F46" s="518"/>
      <c r="G46" s="519"/>
      <c r="H46" s="517">
        <f t="shared" si="2"/>
        <v>0</v>
      </c>
      <c r="I46" s="518"/>
      <c r="J46" s="519"/>
      <c r="K46" s="180">
        <f>IF(AA58&lt;AB58,1,0)</f>
        <v>0</v>
      </c>
      <c r="L46" s="180">
        <f>IF(AA56&lt;AB56,1,0)</f>
        <v>0</v>
      </c>
      <c r="M46" s="547">
        <f>IF(AA53&lt;AB53,1,0)</f>
        <v>0</v>
      </c>
      <c r="N46" s="548"/>
      <c r="O46" s="549"/>
      <c r="P46" s="550"/>
      <c r="Q46" s="547">
        <f>IF(AA51&gt;AB51,1,0)</f>
        <v>0</v>
      </c>
      <c r="R46" s="548"/>
      <c r="S46" s="563"/>
      <c r="T46" s="551">
        <f t="shared" si="3"/>
        <v>0</v>
      </c>
      <c r="U46" s="519"/>
      <c r="V46" s="517">
        <f>IF(T46=0,0,IF(2&lt;IF(T46=$T$43,1,0)+IF(T46=$T$44,1,0)+IF(T46=$T$45,1,0)+IF(T46=$T$46,1,0)+IF(T46=$T$47,1,0),AA51+AB53+AB56+AB58-AB51-AA53-AA56-AA58,IF(2=IF(T46=$T$43,1,0)+IF(T46=$T$44,1,0)+IF(T46=$T$45,1,0)+IF(T46=$T$46,1,0)+IF(T46=$T$47,1,0),"-","_")))</f>
        <v>0</v>
      </c>
      <c r="W46" s="519"/>
      <c r="X46" s="538">
        <f>IF(OR(V46=0,V46="-",V46="_"),V46,IF(2&lt;IF(V46=$V$43,1,0)+IF(V46=$V$44,1,0)+IF(V46=$V$45,1,0)+IF(V46=$V$46,1,0)+IF(V46=$V$47,1,0),O51+S51+W51+Q53+U53+Y53+Q56+U56+Y56+Q58+U58+Y58-Q51-U51-Y51-O53-S53-W53-O56-S56-W56-O58-S58-W58,IF(2=IF(V46=$V$43,1,0)+IF(V46=$V$44,1,0)+IF(V46=$V$45,1,0)+IF(V46=$V$46,1,0)+IF(V46=$V$47,1,0),"-","_")))</f>
        <v>0</v>
      </c>
      <c r="Y46" s="552"/>
      <c r="Z46" s="553">
        <f>IF(T46=0,0,IF(V46="-",IF(T46=T43,IF(AB58&lt;AA58,"Verliezer","Winnaar"),IF(T46=T44,IF(AB56&lt;AA56,"Verliezer","Winnaar"),IF(T46=T45,IF(AB53&lt;AA53,"Verliezer","Winnaar"),IF(T46=T47,IF(AA51&lt;AB51,"Verliezer","Winnaar"))))),IF(X46="-",IF(V46=V43,IF(AB58&lt;AA58,"Verliezer","Winnaar"),IF(V46=V44,IF(AB56&lt;AA56,"Verliezer","Winnaar"),IF(V46=V45,IF(AB53&lt;AA53,"Verliezer","Winnaar"),IF(V46=V47,IF(AA51&lt;AB51,"Verliezer","Winnaar"))))),"_")))</f>
        <v>0</v>
      </c>
      <c r="AA46" s="554"/>
      <c r="AB46" s="555"/>
    </row>
    <row r="47" spans="1:33" ht="14.4" customHeight="1" thickBot="1" x14ac:dyDescent="0.35">
      <c r="B47" s="99">
        <v>5</v>
      </c>
      <c r="C47" s="112">
        <f>$C12</f>
        <v>0</v>
      </c>
      <c r="D47" s="113" t="str">
        <f>IF(C47=0," ",VLOOKUP(C47,[1]Inschr!B$1:K$65536,3,FALSE))</f>
        <v xml:space="preserve"> </v>
      </c>
      <c r="E47" s="517" t="str">
        <f>IF(C47=0," ",VLOOKUP(C47,[1]Inschr!B$1:K$65536,4,FALSE))</f>
        <v xml:space="preserve"> </v>
      </c>
      <c r="F47" s="518"/>
      <c r="G47" s="519"/>
      <c r="H47" s="517">
        <f t="shared" si="2"/>
        <v>0</v>
      </c>
      <c r="I47" s="518"/>
      <c r="J47" s="519"/>
      <c r="K47" s="180">
        <f>IF(AA60&lt;AB60,1,0)</f>
        <v>0</v>
      </c>
      <c r="L47" s="180">
        <f>IF(AA54&lt;AB54,1,0)</f>
        <v>0</v>
      </c>
      <c r="M47" s="547">
        <f>IF(AA57&lt;AB57,1,0)</f>
        <v>0</v>
      </c>
      <c r="N47" s="548"/>
      <c r="O47" s="547">
        <f>IF(AA51&lt;AB51,1,0)</f>
        <v>0</v>
      </c>
      <c r="P47" s="548"/>
      <c r="Q47" s="549"/>
      <c r="R47" s="550"/>
      <c r="S47" s="564"/>
      <c r="T47" s="556">
        <f t="shared" si="3"/>
        <v>0</v>
      </c>
      <c r="U47" s="546"/>
      <c r="V47" s="544">
        <f>IF(T47=0,0,IF(2&lt;IF(T47=$T$43,1,0)+IF(T47=$T$44,1,0)+IF(T47=$T$45,1,0)+IF(T47=$T$46,1,0)+IF(T47=$T$47,1,0),AB51+AB54+AB57+AB60-AA51-AA54-AA57-AA60,IF(2=IF(T47=$T$43,1,0)+IF(T47=$T$44,1,0)+IF(T47=$T$45,1,0)+IF(T47=$T$46,1,0)+IF(T47=$T$47,1,0),"-","_")))</f>
        <v>0</v>
      </c>
      <c r="W47" s="546"/>
      <c r="X47" s="557">
        <f>IF(OR(V47=0,V47="-",V47="_"),V47,IF(2&lt;IF(V47=$V$43,1,0)+IF(V47=$V$44,1,0)+IF(V47=$V$45,1,0)+IF(V47=$V$46,1,0)+IF(V47=$V$47,1,0),Q51+U51+Y51+Q54+U54+Y54+Q57+U57+Y57+Q60+U60+Y60-O51-S51-W51-O54-S54-W54-O57-S57-W57-O60-S60-W60,IF(2=IF(V47=$V$43,1,0)+IF(V47=$V$44,1,0)+IF(V47=$V$45,1,0)+IF(V47=$V$46,1,0)+IF(V47=$V$47,1,0),"-","_")))</f>
        <v>0</v>
      </c>
      <c r="Y47" s="558"/>
      <c r="Z47" s="559">
        <f>IF(T47=0,0,IF(V47="-",IF(T47=T43,IF(AB60&lt;AA60,"Verliezer","Winnaar"),IF(T47=T44,IF(AB54&lt;AA54,"Verliezer","Winnaar"),IF(T47=T45,IF(AB57&lt;AA57,"Verliezer","Winnaar"),IF(T47=T46,IF(AB51&lt;AA51,"Verliezer","Winnaar"))))),IF(X47="-",IF(V47=V43,IF(AB60&lt;AA60,"Verliezer","Winnaar"),IF(V47=V44,IF(AB54&lt;AA54,"Verliezer","Winnaar"),IF(V47=V45,IF(AB57&lt;AA57,"Verliezer","Winnaar"),IF(V47=V46,IF(AB51&lt;AA51,"Verliezer","Winnaar"))))),"_")))</f>
        <v>0</v>
      </c>
      <c r="AA47" s="560"/>
      <c r="AB47" s="561"/>
    </row>
    <row r="48" spans="1:33" ht="12.75" customHeight="1" x14ac:dyDescent="0.3"/>
    <row r="49" spans="1:33" ht="21.75" customHeight="1" thickBot="1" x14ac:dyDescent="0.35">
      <c r="C49" s="91"/>
      <c r="D49" s="91" t="s">
        <v>45</v>
      </c>
      <c r="E49" s="91"/>
      <c r="F49" s="91"/>
      <c r="G49" s="90"/>
      <c r="H49" s="90"/>
      <c r="I49" s="90"/>
      <c r="K49" s="88" t="s">
        <v>14</v>
      </c>
    </row>
    <row r="50" spans="1:33" ht="21.75" customHeight="1" x14ac:dyDescent="0.3">
      <c r="C50" s="114"/>
      <c r="D50" s="113" t="str">
        <f>IF(C50=0," ",VLOOKUP(C50,[1]Inschr!B$1:K$65536,3,FALSE))</f>
        <v xml:space="preserve"> </v>
      </c>
      <c r="E50" s="517" t="str">
        <f>IF(C50=0," ",VLOOKUP(C50,[1]Inschr!B$1:K$65536,4,FALSE))</f>
        <v xml:space="preserve"> </v>
      </c>
      <c r="F50" s="518"/>
      <c r="G50" s="519"/>
      <c r="H50" s="90"/>
      <c r="I50" s="90"/>
      <c r="K50" s="117" t="s">
        <v>15</v>
      </c>
      <c r="L50" s="118" t="s">
        <v>16</v>
      </c>
      <c r="M50" s="530" t="s">
        <v>17</v>
      </c>
      <c r="N50" s="531"/>
      <c r="O50" s="567" t="s">
        <v>19</v>
      </c>
      <c r="P50" s="568"/>
      <c r="Q50" s="568"/>
      <c r="R50" s="569"/>
      <c r="S50" s="570" t="s">
        <v>20</v>
      </c>
      <c r="T50" s="571"/>
      <c r="U50" s="571"/>
      <c r="V50" s="572"/>
      <c r="W50" s="565" t="s">
        <v>21</v>
      </c>
      <c r="X50" s="542"/>
      <c r="Y50" s="542"/>
      <c r="Z50" s="573"/>
      <c r="AA50" s="565" t="s">
        <v>22</v>
      </c>
      <c r="AB50" s="574"/>
    </row>
    <row r="51" spans="1:33" ht="21.75" customHeight="1" x14ac:dyDescent="0.25">
      <c r="C51" s="110"/>
      <c r="D51" s="91"/>
      <c r="E51" s="91"/>
      <c r="F51" s="91"/>
      <c r="G51" s="90"/>
      <c r="H51" s="90"/>
      <c r="I51" s="90"/>
      <c r="K51" s="115"/>
      <c r="L51" s="115"/>
      <c r="M51" s="538" t="s">
        <v>25</v>
      </c>
      <c r="N51" s="518"/>
      <c r="O51" s="575"/>
      <c r="P51" s="527"/>
      <c r="Q51" s="526"/>
      <c r="R51" s="539"/>
      <c r="S51" s="525"/>
      <c r="T51" s="526"/>
      <c r="U51" s="527"/>
      <c r="V51" s="528"/>
      <c r="W51" s="529"/>
      <c r="X51" s="527"/>
      <c r="Y51" s="527"/>
      <c r="Z51" s="528"/>
      <c r="AA51" s="182">
        <f t="shared" ref="AA51:AA60" si="4">IF(O51&gt;Q51,1,0)+IF(S51&gt;U51,1,0)+IF(W51&gt;Y51,1,0)</f>
        <v>0</v>
      </c>
      <c r="AB51" s="123">
        <f>IF(O51&lt;Q51,1,0)+IF(S51&lt;U51,1,0)+IF(W51&lt;Y51,1,0)</f>
        <v>0</v>
      </c>
    </row>
    <row r="52" spans="1:33" ht="21.75" customHeight="1" x14ac:dyDescent="0.25">
      <c r="C52" s="110"/>
      <c r="D52" s="91" t="s">
        <v>47</v>
      </c>
      <c r="E52" s="91"/>
      <c r="F52" s="91"/>
      <c r="G52" s="90"/>
      <c r="H52" s="90"/>
      <c r="I52" s="90"/>
      <c r="K52" s="117" t="s">
        <v>26</v>
      </c>
      <c r="L52" s="118" t="s">
        <v>26</v>
      </c>
      <c r="M52" s="538" t="s">
        <v>26</v>
      </c>
      <c r="N52" s="518"/>
      <c r="O52" s="529"/>
      <c r="P52" s="527"/>
      <c r="Q52" s="526"/>
      <c r="R52" s="539"/>
      <c r="S52" s="525"/>
      <c r="T52" s="526"/>
      <c r="U52" s="527"/>
      <c r="V52" s="528"/>
      <c r="W52" s="529"/>
      <c r="X52" s="527"/>
      <c r="Y52" s="527"/>
      <c r="Z52" s="528"/>
      <c r="AA52" s="182">
        <f t="shared" si="4"/>
        <v>0</v>
      </c>
      <c r="AB52" s="123">
        <f t="shared" ref="AB52:AB60" si="5">IF(O52&lt;Q52,1,0)+IF(S52&lt;U52,1,0)+IF(W52&lt;Y52,1,0)</f>
        <v>0</v>
      </c>
    </row>
    <row r="53" spans="1:33" ht="21.75" customHeight="1" x14ac:dyDescent="0.25">
      <c r="C53" s="114"/>
      <c r="D53" s="113" t="str">
        <f>IF(C53=0," ",VLOOKUP(C53,[1]Inschr!B$1:K$65536,3,FALSE))</f>
        <v xml:space="preserve"> </v>
      </c>
      <c r="E53" s="517" t="str">
        <f>IF(C53=0," ",VLOOKUP(C53,[1]Inschr!B$1:K$65536,4,FALSE))</f>
        <v xml:space="preserve"> </v>
      </c>
      <c r="F53" s="518"/>
      <c r="G53" s="519"/>
      <c r="H53" s="90"/>
      <c r="I53" s="90"/>
      <c r="K53" s="115"/>
      <c r="L53" s="118" t="s">
        <v>28</v>
      </c>
      <c r="M53" s="538" t="s">
        <v>28</v>
      </c>
      <c r="N53" s="518"/>
      <c r="O53" s="529"/>
      <c r="P53" s="527"/>
      <c r="Q53" s="526"/>
      <c r="R53" s="539"/>
      <c r="S53" s="525"/>
      <c r="T53" s="526"/>
      <c r="U53" s="527"/>
      <c r="V53" s="528"/>
      <c r="W53" s="529"/>
      <c r="X53" s="527"/>
      <c r="Y53" s="527"/>
      <c r="Z53" s="528"/>
      <c r="AA53" s="182">
        <f t="shared" si="4"/>
        <v>0</v>
      </c>
      <c r="AB53" s="123">
        <f t="shared" si="5"/>
        <v>0</v>
      </c>
    </row>
    <row r="54" spans="1:33" ht="21.75" customHeight="1" x14ac:dyDescent="0.25">
      <c r="K54" s="115"/>
      <c r="M54" s="530" t="s">
        <v>29</v>
      </c>
      <c r="N54" s="531"/>
      <c r="O54" s="529"/>
      <c r="P54" s="527"/>
      <c r="Q54" s="526"/>
      <c r="R54" s="539"/>
      <c r="S54" s="525"/>
      <c r="T54" s="526"/>
      <c r="U54" s="527"/>
      <c r="V54" s="528"/>
      <c r="W54" s="529"/>
      <c r="X54" s="527"/>
      <c r="Y54" s="527"/>
      <c r="Z54" s="528"/>
      <c r="AA54" s="182">
        <f t="shared" si="4"/>
        <v>0</v>
      </c>
      <c r="AB54" s="123">
        <f t="shared" si="5"/>
        <v>0</v>
      </c>
    </row>
    <row r="55" spans="1:33" ht="21.75" customHeight="1" x14ac:dyDescent="0.25">
      <c r="K55" s="117" t="s">
        <v>31</v>
      </c>
      <c r="L55" s="118" t="s">
        <v>31</v>
      </c>
      <c r="M55" s="538" t="s">
        <v>31</v>
      </c>
      <c r="N55" s="518"/>
      <c r="O55" s="529"/>
      <c r="P55" s="527"/>
      <c r="Q55" s="526"/>
      <c r="R55" s="539"/>
      <c r="S55" s="525"/>
      <c r="T55" s="526"/>
      <c r="U55" s="527"/>
      <c r="V55" s="528"/>
      <c r="W55" s="529"/>
      <c r="X55" s="527"/>
      <c r="Y55" s="527"/>
      <c r="Z55" s="528"/>
      <c r="AA55" s="182">
        <f t="shared" si="4"/>
        <v>0</v>
      </c>
      <c r="AB55" s="123">
        <f t="shared" si="5"/>
        <v>0</v>
      </c>
    </row>
    <row r="56" spans="1:33" ht="21.75" customHeight="1" x14ac:dyDescent="0.25">
      <c r="K56" s="115"/>
      <c r="L56" s="118" t="s">
        <v>32</v>
      </c>
      <c r="M56" s="538" t="s">
        <v>32</v>
      </c>
      <c r="N56" s="518"/>
      <c r="O56" s="529"/>
      <c r="P56" s="527"/>
      <c r="Q56" s="526"/>
      <c r="R56" s="539"/>
      <c r="S56" s="525"/>
      <c r="T56" s="526"/>
      <c r="U56" s="527"/>
      <c r="V56" s="528"/>
      <c r="W56" s="529"/>
      <c r="X56" s="527"/>
      <c r="Y56" s="527"/>
      <c r="Z56" s="528"/>
      <c r="AA56" s="182">
        <f t="shared" si="4"/>
        <v>0</v>
      </c>
      <c r="AB56" s="123">
        <f t="shared" si="5"/>
        <v>0</v>
      </c>
    </row>
    <row r="57" spans="1:33" ht="21.75" customHeight="1" x14ac:dyDescent="0.25">
      <c r="K57" s="115"/>
      <c r="M57" s="530" t="s">
        <v>34</v>
      </c>
      <c r="N57" s="531"/>
      <c r="O57" s="529"/>
      <c r="P57" s="527"/>
      <c r="Q57" s="526"/>
      <c r="R57" s="539"/>
      <c r="S57" s="525"/>
      <c r="T57" s="526"/>
      <c r="U57" s="527"/>
      <c r="V57" s="528"/>
      <c r="W57" s="529"/>
      <c r="X57" s="527"/>
      <c r="Y57" s="527"/>
      <c r="Z57" s="528"/>
      <c r="AA57" s="182">
        <f t="shared" si="4"/>
        <v>0</v>
      </c>
      <c r="AB57" s="123">
        <f t="shared" si="5"/>
        <v>0</v>
      </c>
    </row>
    <row r="58" spans="1:33" ht="21.75" customHeight="1" x14ac:dyDescent="0.25">
      <c r="B58" s="115"/>
      <c r="L58" s="118" t="s">
        <v>35</v>
      </c>
      <c r="M58" s="538" t="s">
        <v>35</v>
      </c>
      <c r="N58" s="518"/>
      <c r="O58" s="529"/>
      <c r="P58" s="527"/>
      <c r="Q58" s="526"/>
      <c r="R58" s="539"/>
      <c r="S58" s="525"/>
      <c r="T58" s="526"/>
      <c r="U58" s="527"/>
      <c r="V58" s="528"/>
      <c r="W58" s="529"/>
      <c r="X58" s="527"/>
      <c r="Y58" s="527"/>
      <c r="Z58" s="528"/>
      <c r="AA58" s="182">
        <f t="shared" si="4"/>
        <v>0</v>
      </c>
      <c r="AB58" s="123">
        <f t="shared" si="5"/>
        <v>0</v>
      </c>
    </row>
    <row r="59" spans="1:33" ht="21.75" customHeight="1" x14ac:dyDescent="0.25">
      <c r="K59" s="117" t="s">
        <v>37</v>
      </c>
      <c r="L59" s="118" t="s">
        <v>37</v>
      </c>
      <c r="M59" s="538" t="s">
        <v>37</v>
      </c>
      <c r="N59" s="518"/>
      <c r="O59" s="529"/>
      <c r="P59" s="527"/>
      <c r="Q59" s="526"/>
      <c r="R59" s="539"/>
      <c r="S59" s="525"/>
      <c r="T59" s="526"/>
      <c r="U59" s="527"/>
      <c r="V59" s="528"/>
      <c r="W59" s="529"/>
      <c r="X59" s="527"/>
      <c r="Y59" s="527"/>
      <c r="Z59" s="528"/>
      <c r="AA59" s="182">
        <f t="shared" si="4"/>
        <v>0</v>
      </c>
      <c r="AB59" s="123">
        <f t="shared" si="5"/>
        <v>0</v>
      </c>
    </row>
    <row r="60" spans="1:33" ht="21.75" customHeight="1" thickBot="1" x14ac:dyDescent="0.3">
      <c r="K60" s="115"/>
      <c r="M60" s="530" t="s">
        <v>38</v>
      </c>
      <c r="N60" s="531"/>
      <c r="O60" s="532"/>
      <c r="P60" s="533"/>
      <c r="Q60" s="534"/>
      <c r="R60" s="535"/>
      <c r="S60" s="536"/>
      <c r="T60" s="534"/>
      <c r="U60" s="533"/>
      <c r="V60" s="537"/>
      <c r="W60" s="532"/>
      <c r="X60" s="533"/>
      <c r="Y60" s="533"/>
      <c r="Z60" s="537"/>
      <c r="AA60" s="125">
        <f t="shared" si="4"/>
        <v>0</v>
      </c>
      <c r="AB60" s="124">
        <f t="shared" si="5"/>
        <v>0</v>
      </c>
    </row>
    <row r="61" spans="1:33" ht="13.5" customHeight="1" x14ac:dyDescent="0.3">
      <c r="C61" s="115"/>
    </row>
    <row r="62" spans="1:33" x14ac:dyDescent="0.3">
      <c r="C62" s="115"/>
    </row>
    <row r="63" spans="1:33" ht="21.6" thickBot="1" x14ac:dyDescent="0.35">
      <c r="A63" s="102" t="s">
        <v>0</v>
      </c>
      <c r="B63" s="88" t="s">
        <v>1</v>
      </c>
      <c r="C63" s="93"/>
      <c r="D63" s="111"/>
      <c r="E63" s="111"/>
      <c r="F63" s="111"/>
      <c r="G63" s="111" t="str">
        <f>IF($G$1=0," ",$G$1)</f>
        <v xml:space="preserve"> </v>
      </c>
      <c r="H63" s="111"/>
      <c r="I63" s="111"/>
      <c r="J63" s="93"/>
      <c r="K63" s="93"/>
      <c r="L63" s="89" t="s">
        <v>2</v>
      </c>
    </row>
    <row r="64" spans="1:33" ht="13.5" customHeight="1" thickTop="1" x14ac:dyDescent="0.25">
      <c r="B64" s="878" t="s">
        <v>81</v>
      </c>
      <c r="C64" s="88"/>
      <c r="S64" s="88"/>
      <c r="AC64" s="588" t="str">
        <f>IF($W$2=0," ",$W$2)</f>
        <v xml:space="preserve"> </v>
      </c>
      <c r="AD64" s="589"/>
      <c r="AE64" s="590"/>
      <c r="AF64" s="597" t="s">
        <v>3</v>
      </c>
      <c r="AG64" s="600">
        <v>2</v>
      </c>
    </row>
    <row r="65" spans="2:33" ht="12.75" customHeight="1" x14ac:dyDescent="0.25">
      <c r="B65" s="878" t="s">
        <v>82</v>
      </c>
      <c r="C65" s="88"/>
      <c r="AC65" s="591"/>
      <c r="AD65" s="592"/>
      <c r="AE65" s="593"/>
      <c r="AF65" s="598"/>
      <c r="AG65" s="601"/>
    </row>
    <row r="66" spans="2:33" ht="12.75" customHeight="1" x14ac:dyDescent="0.25">
      <c r="B66" s="878" t="s">
        <v>83</v>
      </c>
      <c r="C66" s="88"/>
      <c r="AC66" s="591"/>
      <c r="AD66" s="592"/>
      <c r="AE66" s="593"/>
      <c r="AF66" s="599"/>
      <c r="AG66" s="602"/>
    </row>
    <row r="67" spans="2:33" ht="13.5" customHeight="1" thickBot="1" x14ac:dyDescent="0.35">
      <c r="AC67" s="591"/>
      <c r="AD67" s="592"/>
      <c r="AE67" s="593"/>
      <c r="AF67" s="603" t="s">
        <v>4</v>
      </c>
      <c r="AG67" s="605" t="str">
        <f>IF($L$16=0,"",$L$16)</f>
        <v/>
      </c>
    </row>
    <row r="68" spans="2:33" ht="13.5" customHeight="1" x14ac:dyDescent="0.3">
      <c r="B68" s="99" t="s">
        <v>5</v>
      </c>
      <c r="C68" s="112" t="s">
        <v>6</v>
      </c>
      <c r="D68" s="113" t="s">
        <v>7</v>
      </c>
      <c r="E68" s="517" t="s">
        <v>8</v>
      </c>
      <c r="F68" s="518"/>
      <c r="G68" s="519"/>
      <c r="H68" s="517" t="s">
        <v>9</v>
      </c>
      <c r="I68" s="518"/>
      <c r="J68" s="519"/>
      <c r="K68" s="170">
        <v>1</v>
      </c>
      <c r="L68" s="170">
        <v>2</v>
      </c>
      <c r="M68" s="517">
        <v>3</v>
      </c>
      <c r="N68" s="519"/>
      <c r="O68" s="517">
        <v>4</v>
      </c>
      <c r="P68" s="519"/>
      <c r="Q68" s="517">
        <v>5</v>
      </c>
      <c r="R68" s="519"/>
      <c r="S68" s="562"/>
      <c r="T68" s="565" t="s">
        <v>10</v>
      </c>
      <c r="U68" s="543"/>
      <c r="V68" s="566" t="s">
        <v>11</v>
      </c>
      <c r="W68" s="543"/>
      <c r="X68" s="541" t="s">
        <v>12</v>
      </c>
      <c r="Y68" s="543"/>
      <c r="Z68" s="541" t="s">
        <v>13</v>
      </c>
      <c r="AA68" s="542"/>
      <c r="AB68" s="542"/>
      <c r="AC68" s="591"/>
      <c r="AD68" s="592"/>
      <c r="AE68" s="593"/>
      <c r="AF68" s="598"/>
      <c r="AG68" s="601"/>
    </row>
    <row r="69" spans="2:33" ht="12.75" customHeight="1" thickBot="1" x14ac:dyDescent="0.35">
      <c r="B69" s="99">
        <v>1</v>
      </c>
      <c r="C69" s="112">
        <f>$C13</f>
        <v>0</v>
      </c>
      <c r="D69" s="113" t="str">
        <f>IF(C69=0," ",VLOOKUP(C69,[1]Inschr!B$1:K$65536,3,FALSE))</f>
        <v xml:space="preserve"> </v>
      </c>
      <c r="E69" s="517" t="str">
        <f>IF(C69=0," ",VLOOKUP(C69,[1]Inschr!B$1:K$65536,4,FALSE))</f>
        <v xml:space="preserve"> </v>
      </c>
      <c r="F69" s="518"/>
      <c r="G69" s="519"/>
      <c r="H69" s="517">
        <f>T69*2</f>
        <v>0</v>
      </c>
      <c r="I69" s="518"/>
      <c r="J69" s="519"/>
      <c r="K69" s="181"/>
      <c r="L69" s="180">
        <f>IF(AA78&gt;AB78,1,0)</f>
        <v>0</v>
      </c>
      <c r="M69" s="547">
        <f>IF(AA81&gt;AB81,1,0)</f>
        <v>0</v>
      </c>
      <c r="N69" s="548"/>
      <c r="O69" s="547">
        <f>IF(AA84&gt;AB84,1,0)</f>
        <v>0</v>
      </c>
      <c r="P69" s="548"/>
      <c r="Q69" s="547">
        <f>IF(AA86&gt;AB86,1,0)</f>
        <v>0</v>
      </c>
      <c r="R69" s="548"/>
      <c r="S69" s="563"/>
      <c r="T69" s="551">
        <f>SUM(K69:R69)</f>
        <v>0</v>
      </c>
      <c r="U69" s="519"/>
      <c r="V69" s="517">
        <f>IF(T69=0,0,IF(2&lt;IF(T69=$T$69,1,0)+IF(T69=$T$70,1,0)+IF(T69=$T$71,1,0)+IF(T69=$T$72,1,0)+IF(T69=$T$73,1,0),AA78+AA81+AA84+AA86-AB78-AB81-AB84-AB86,IF(2=IF(T69=$T$69,1,0)+IF(T69=$T$70,1,0)+IF(T69=$T$71,1,0)+IF(T69=$T$72,1,0)+IF(T69=$T$73,1,0),"-","_")))</f>
        <v>0</v>
      </c>
      <c r="W69" s="519"/>
      <c r="X69" s="538">
        <f>IF(OR(V69=0,V69="-",V69="_"),V69,IF(2&lt;IF(V69=$V$69,1,0)+IF(V69=$V$70,1,0)+IF(V69=$V$71,1,0)+IF(V69=$V$72,1,0)+IF(V69=$V$73,1,0),O78+S78+W78+O81+S81+W81+O84+S84+W84+O86+S86+W86-Q78-U78-Y78-Q81-U81-Y81-Q84-U84-Y84-Q86-U86-Y86,IF(2=IF(V69=$V$69,1,0)+IF(V69=$V$70,1,0)+IF(V69=$V$71,1,0)+IF(V69=$V$72,1,0)+IF(V69=$V$73,1,0),"-","_")))</f>
        <v>0</v>
      </c>
      <c r="Y69" s="552"/>
      <c r="Z69" s="553">
        <f>IF(T69=0,0,IF(V69="-",IF(T69=T70,IF(AA78&lt;AB78,"Verliezer","Winnaar"),IF(T69=T71,IF(AA81&lt;AB81,"Verliezer","Winnaar"),IF(T69=T72,IF(AA84&lt;AB84,"Verliezer","Winnaar"),IF(T69=T73,IF(AA86&lt;AB86,"Verliezer","Winnaar"))))),IF(X69="-",IF(V69=V70,IF(AA78&lt;AB78,"Verliezer","Winnaar"),IF(V69=V71,IF(AA81&lt;AB81,"Verliezer","Winnaar"),IF(V69=V72,IF(AA84&lt;AB84,"Verliezer","Winnaar"),IF(V69=V73,IF(AA86&lt;AB86,"Verliezer","Winnaar"))))),"_")))</f>
        <v>0</v>
      </c>
      <c r="AA69" s="554"/>
      <c r="AB69" s="554"/>
      <c r="AC69" s="594"/>
      <c r="AD69" s="595"/>
      <c r="AE69" s="596"/>
      <c r="AF69" s="604"/>
      <c r="AG69" s="606"/>
    </row>
    <row r="70" spans="2:33" ht="12.75" customHeight="1" thickTop="1" x14ac:dyDescent="0.3">
      <c r="B70" s="99">
        <v>2</v>
      </c>
      <c r="C70" s="112">
        <f t="shared" ref="C70:C73" si="6">$C14</f>
        <v>0</v>
      </c>
      <c r="D70" s="113" t="str">
        <f>IF(C70=0," ",VLOOKUP(C70,[1]Inschr!B$1:K$65536,3,FALSE))</f>
        <v xml:space="preserve"> </v>
      </c>
      <c r="E70" s="517" t="str">
        <f>IF(C70=0," ",VLOOKUP(C70,[1]Inschr!B$1:K$65536,4,FALSE))</f>
        <v xml:space="preserve"> </v>
      </c>
      <c r="F70" s="518"/>
      <c r="G70" s="519"/>
      <c r="H70" s="517">
        <f t="shared" ref="H70:H73" si="7">T70*2</f>
        <v>0</v>
      </c>
      <c r="I70" s="518"/>
      <c r="J70" s="519"/>
      <c r="K70" s="180">
        <f>IF(AA78&lt;AB78,1,0)</f>
        <v>0</v>
      </c>
      <c r="L70" s="181"/>
      <c r="M70" s="547">
        <f>IF(AA85&gt;AB85,1,0)</f>
        <v>0</v>
      </c>
      <c r="N70" s="548"/>
      <c r="O70" s="547">
        <f>IF(AA82&gt;AB82,1,0)</f>
        <v>0</v>
      </c>
      <c r="P70" s="548"/>
      <c r="Q70" s="547">
        <f>IF(AA80&gt;AB80,1,0)</f>
        <v>0</v>
      </c>
      <c r="R70" s="548"/>
      <c r="S70" s="563"/>
      <c r="T70" s="551">
        <f t="shared" ref="T70:T73" si="8">SUM(K70:R70)</f>
        <v>0</v>
      </c>
      <c r="U70" s="519"/>
      <c r="V70" s="517">
        <f>IF(T70=0,0,IF(2&lt;IF(T70=$T$69,1,0)+IF(T70=$T$70,1,0)+IF(T70=$T$71,1,0)+IF(T70=$T$72,1,0)+IF(T70=$T$73,1,0),AB78+AA80+AA82+AA85-AA78-AB80-AB82-AB85,IF(2=IF(T70=$T$69,1,0)+IF(T70=$T$70,1,0)+IF(T70=$T$71,1,0)+IF(T70=$T$72,1,0)+IF(T70=$T$73,1,0),"-","_")))</f>
        <v>0</v>
      </c>
      <c r="W70" s="519"/>
      <c r="X70" s="538">
        <f>IF(OR(V70=0,V70="-",V70="_"),V70,IF(2&lt;IF(V70=$V$69,1,0)+IF(V70=$V$70,1,0)+IF(V70=$V$71,1,0)+IF(V70=$V$72,1,0)+IF(V70=$V$73,1,0),Q78+U78+Y78+O80+S80+W80+O82+S82+W82+O85+S85+W85-O78-S78-W78-Q80-U80-Y80-Q82-U82-Y82-Q85-U85-Y85,IF(2=IF(V70=$V$69,1,0)+IF(V70=$V$70,1,0)+IF(V70=$V$71,1,0)+IF(V70=$V$72,1,0)+IF(V70=$V$73,1,0),"-","_")))</f>
        <v>0</v>
      </c>
      <c r="Y70" s="552"/>
      <c r="Z70" s="553">
        <f>IF(T70=0,0,IF(V70="-",IF(T70=T69,IF(AB78&lt;AA78,"Verliezer","Winnaar"),IF(T70=T71,IF(AA85&lt;AB85,"Verliezer","Winnaar"),IF(T70=T72,IF(AA82&lt;AB82,"Verliezer","Winnaar"),IF(T70=T73,IF(AA80&lt;AB80,"Verliezer","Winnaar"))))),IF(X70="-",IF(V70=V69,IF(AB78&lt;AA78,"Verliezer","Winnaar"),IF(V70=V71,IF(AA85&lt;AB85,"Verliezer","Winnaar"),IF(V70=V72,IF(AA82&lt;AB82,"Verliezer","Winnaar"),IF(V70=V73,IF(AA80&lt;AB80,"Verliezer","Winnaar"))))),"_")))</f>
        <v>0</v>
      </c>
      <c r="AA70" s="554"/>
      <c r="AB70" s="555"/>
    </row>
    <row r="71" spans="2:33" ht="14.4" customHeight="1" x14ac:dyDescent="0.3">
      <c r="B71" s="99">
        <v>3</v>
      </c>
      <c r="C71" s="112">
        <f t="shared" si="6"/>
        <v>0</v>
      </c>
      <c r="D71" s="113" t="str">
        <f>IF(C71=0," ",VLOOKUP(C71,[1]Inschr!B$1:K$65536,3,FALSE))</f>
        <v xml:space="preserve"> </v>
      </c>
      <c r="E71" s="517" t="str">
        <f>IF(C71=0," ",VLOOKUP(C71,[1]Inschr!B$1:K$65536,4,FALSE))</f>
        <v xml:space="preserve"> </v>
      </c>
      <c r="F71" s="518"/>
      <c r="G71" s="519"/>
      <c r="H71" s="517">
        <f t="shared" si="7"/>
        <v>0</v>
      </c>
      <c r="I71" s="518"/>
      <c r="J71" s="519"/>
      <c r="K71" s="180">
        <f>IF(AA81&lt;AB81,1,0)</f>
        <v>0</v>
      </c>
      <c r="L71" s="180">
        <f>IF(AA85&lt;AB85,1,0)</f>
        <v>0</v>
      </c>
      <c r="M71" s="549"/>
      <c r="N71" s="550"/>
      <c r="O71" s="547">
        <f>IF(AA79&gt;AB79,1,0)</f>
        <v>0</v>
      </c>
      <c r="P71" s="548"/>
      <c r="Q71" s="547">
        <f>IF(AA83&gt;AB83,1,0)</f>
        <v>0</v>
      </c>
      <c r="R71" s="548"/>
      <c r="S71" s="563"/>
      <c r="T71" s="551">
        <f t="shared" si="8"/>
        <v>0</v>
      </c>
      <c r="U71" s="519"/>
      <c r="V71" s="517">
        <f>IF(T71=0,0,IF(2&lt;IF(T71=$T$69,1,0)+IF(T71=$T$70,1,0)+IF(T71=$T$71,1,0)+IF(T71=$T$72,1,0)+IF(T71=$T$73,1,0),AA79+AB81+AA83+AB85-AB79-AA81-AB83-AA85,IF(2=IF(T71=$T$69,1,0)+IF(T71=$T$70,1,0)+IF(T71=$T$71,1,0)+IF(T71=$T$72,1,0)+IF(T71=$T$73,1,0),"-","_")))</f>
        <v>0</v>
      </c>
      <c r="W71" s="519"/>
      <c r="X71" s="538">
        <f>IF(OR(V71=0,V71="-",V71="_"),V71,IF(2&lt;IF(V71=$V$69,1,0)+IF(V71=$V$70,1,0)+IF(V71=$V$71,1,0)+IF(V71=$V$72,1,0)+IF(V71=$V$73,1,0),O79+S79+W79+Q81+U81+Y81+O83+S83+W83+Q85+U85+Y85-Q79-U79-Y79-O81-S81-W81-Q83-U83-Y83-O85-S85-W85,IF(2=IF(V71=$V$69,1,0)+IF(V71=$V$70,1,0)+IF(V71=$V$71,1,0)+IF(V71=$V$72,1,0)+IF(V71=$V$73,1,0),"-","_")))</f>
        <v>0</v>
      </c>
      <c r="Y71" s="552"/>
      <c r="Z71" s="553">
        <f>IF(T71=0,0,IF(V71="-",IF(T71=T69,IF(AB81&lt;AA81,"Verliezer","Winnaar"),IF(T71=T70,IF(AB85&lt;AA85,"Verliezer","Winnaar"),IF(T71=T72,IF(AA79&lt;AB79,"Verliezer","Winnaar"),IF(T71=T73,IF(AA83&lt;AB83,"Verliezer","Winnaar"))))),IF(X71="-",IF(V71=V69,IF(AB81&lt;AA81,"Verliezer","Winnaar"),IF(V71=V70,IF(AB85&lt;AA85,"Verliezer","Winnaar"),IF(V71=V72,IF(AA79&lt;AB79,"Verliezer","Winnaar"),IF(V71=V73,IF(AA83&lt;AB83,"Verliezer","Winnaar"))))),"_")))</f>
        <v>0</v>
      </c>
      <c r="AA71" s="554"/>
      <c r="AB71" s="555"/>
    </row>
    <row r="72" spans="2:33" ht="14.4" customHeight="1" x14ac:dyDescent="0.3">
      <c r="B72" s="99">
        <v>4</v>
      </c>
      <c r="C72" s="112">
        <f t="shared" si="6"/>
        <v>0</v>
      </c>
      <c r="D72" s="113" t="str">
        <f>IF(C72=0," ",VLOOKUP(C72,[1]Inschr!B$1:K$65536,3,FALSE))</f>
        <v xml:space="preserve"> </v>
      </c>
      <c r="E72" s="517" t="str">
        <f>IF(C72=0," ",VLOOKUP(C72,[1]Inschr!B$1:K$65536,4,FALSE))</f>
        <v xml:space="preserve"> </v>
      </c>
      <c r="F72" s="518"/>
      <c r="G72" s="519"/>
      <c r="H72" s="517">
        <f t="shared" si="7"/>
        <v>0</v>
      </c>
      <c r="I72" s="518"/>
      <c r="J72" s="519"/>
      <c r="K72" s="180">
        <f>IF(AA84&lt;AB84,1,0)</f>
        <v>0</v>
      </c>
      <c r="L72" s="180">
        <f>IF(AA82&lt;AB82,1,0)</f>
        <v>0</v>
      </c>
      <c r="M72" s="547">
        <f>IF(AA79&lt;AB79,1,0)</f>
        <v>0</v>
      </c>
      <c r="N72" s="548"/>
      <c r="O72" s="549"/>
      <c r="P72" s="550"/>
      <c r="Q72" s="547">
        <f>IF(AA77&gt;AB77,1,0)</f>
        <v>0</v>
      </c>
      <c r="R72" s="548"/>
      <c r="S72" s="563"/>
      <c r="T72" s="551">
        <f t="shared" si="8"/>
        <v>0</v>
      </c>
      <c r="U72" s="519"/>
      <c r="V72" s="517">
        <f>IF(T72=0,0,IF(2&lt;IF(T72=$T$69,1,0)+IF(T72=$T$70,1,0)+IF(T72=$T$71,1,0)+IF(T72=$T$72,1,0)+IF(T72=$T$73,1,0),AA77+AB79+AB82+AB84-AB77-AA79-AA82-AA84,IF(2=IF(T72=$T$69,1,0)+IF(T72=$T$70,1,0)+IF(T72=$T$71,1,0)+IF(T72=$T$72,1,0)+IF(T72=$T$73,1,0),"-","_")))</f>
        <v>0</v>
      </c>
      <c r="W72" s="519"/>
      <c r="X72" s="538">
        <f>IF(OR(V72=0,V72="-",V72="_"),V72,IF(2&lt;IF(V72=$V$69,1,0)+IF(V72=$V$70,1,0)+IF(V72=$V$71,1,0)+IF(V72=$V$72,1,0)+IF(V72=$V$73,1,0),O77+S77+W77+Q79+U79+Y79+Q82+U82+Y82+Q84+U84+Y84-Q77-U77-Y77-O79-S79-W79-O82-S82-W82-O84-S84-W84,IF(2=IF(V72=$V$69,1,0)+IF(V72=$V$70,1,0)+IF(V72=$V$71,1,0)+IF(V72=$V$72,1,0)+IF(V72=$V$73,1,0),"-","_")))</f>
        <v>0</v>
      </c>
      <c r="Y72" s="552"/>
      <c r="Z72" s="553">
        <f>IF(T72=0,0,IF(V72="-",IF(T72=T69,IF(AB84&lt;AA84,"Verliezer","Winnaar"),IF(T72=T70,IF(AB82&lt;AA82,"Verliezer","Winnaar"),IF(T72=T71,IF(AB79&lt;AA79,"Verliezer","Winnaar"),IF(T72=T73,IF(AA77&lt;AB77,"Verliezer","Winnaar"))))),IF(X72="-",IF(V72=V69,IF(AB84&lt;AA84,"Verliezer","Winnaar"),IF(V72=V70,IF(AB82&lt;AA82,"Verliezer","Winnaar"),IF(V72=V71,IF(AB79&lt;AA79,"Verliezer","Winnaar"),IF(V72=V73,IF(AA77&lt;AB77,"Verliezer","Winnaar"))))),"_")))</f>
        <v>0</v>
      </c>
      <c r="AA72" s="554"/>
      <c r="AB72" s="555"/>
    </row>
    <row r="73" spans="2:33" ht="15" customHeight="1" thickBot="1" x14ac:dyDescent="0.35">
      <c r="B73" s="99">
        <v>5</v>
      </c>
      <c r="C73" s="112">
        <f t="shared" si="6"/>
        <v>0</v>
      </c>
      <c r="D73" s="113" t="str">
        <f>IF(C73=0," ",VLOOKUP(C73,[1]Inschr!B$1:K$65536,3,FALSE))</f>
        <v xml:space="preserve"> </v>
      </c>
      <c r="E73" s="517" t="str">
        <f>IF(C73=0," ",VLOOKUP(C73,[1]Inschr!B$1:K$65536,4,FALSE))</f>
        <v xml:space="preserve"> </v>
      </c>
      <c r="F73" s="518"/>
      <c r="G73" s="519"/>
      <c r="H73" s="517">
        <f t="shared" si="7"/>
        <v>0</v>
      </c>
      <c r="I73" s="518"/>
      <c r="J73" s="519"/>
      <c r="K73" s="180">
        <f>IF(AA86&lt;AB86,1,0)</f>
        <v>0</v>
      </c>
      <c r="L73" s="180">
        <f>IF(AA80&lt;AB80,1,0)</f>
        <v>0</v>
      </c>
      <c r="M73" s="547">
        <f>IF(AA83&lt;AB83,1,0)</f>
        <v>0</v>
      </c>
      <c r="N73" s="548"/>
      <c r="O73" s="547">
        <f>IF(AA77&lt;AB77,1,0)</f>
        <v>0</v>
      </c>
      <c r="P73" s="548"/>
      <c r="Q73" s="549"/>
      <c r="R73" s="550"/>
      <c r="S73" s="564"/>
      <c r="T73" s="556">
        <f t="shared" si="8"/>
        <v>0</v>
      </c>
      <c r="U73" s="546"/>
      <c r="V73" s="544">
        <f>IF(T73=0,0,IF(2&lt;IF(T73=$T$69,1,0)+IF(T73=$T$70,1,0)+IF(T73=$T$71,1,0)+IF(T73=$T$72,1,0)+IF(T73=$T$73,1,0),AB77+AB80+AB83+AB86-AA77-AA80-AA83-AA86,IF(2=IF(T73=$T$69,1,0)+IF(T73=$T$70,1,0)+IF(T73=$T$71,1,0)+IF(T73=$T$72,1,0)+IF(T73=$T$73,1,0),"-","_")))</f>
        <v>0</v>
      </c>
      <c r="W73" s="546"/>
      <c r="X73" s="557">
        <f>IF(OR(V73=0,V73="-",V73="_"),V73,IF(2&lt;IF(V73=$V$69,1,0)+IF(V73=$V$70,1,0)+IF(V73=$V$71,1,0)+IF(V73=$V$72,1,0)+IF(V73=$V$73,1,0),Q77+U77+Y77+Q80+U80+Y80+Q83+U83+Y83+Q86+U86+Y86-O77-S77-W77-O80-S80-W80-O83-S83-W83-O86-S86-W86,IF(2=IF(V73=$V$69,1,0)+IF(V73=$V$70,1,0)+IF(V73=$V$71,1,0)+IF(V73=$V$72,1,0)+IF(V73=$V$73,1,0),"-","_")))</f>
        <v>0</v>
      </c>
      <c r="Y73" s="558"/>
      <c r="Z73" s="559">
        <f>IF(T73=0,0,IF(V73="-",IF(T73=T69,IF(AB86&lt;AA86,"Verliezer","Winnaar"),IF(T73=T70,IF(AB80&lt;AA80,"Verliezer","Winnaar"),IF(T73=T71,IF(AB83&lt;AA83,"Verliezer","Winnaar"),IF(T73=T72,IF(AB77&lt;AA77,"Verliezer","Winnaar"))))),IF(X73="-",IF(V73=V69,IF(AB86&lt;AA86,"Verliezer","Winnaar"),IF(V73=V70,IF(AB80&lt;AA80,"Verliezer","Winnaar"),IF(V73=V71,IF(AB83&lt;AA83,"Verliezer","Winnaar"),IF(V73=V72,IF(AB77&lt;AA77,"Verliezer","Winnaar"))))),"_")))</f>
        <v>0</v>
      </c>
      <c r="AA73" s="560"/>
      <c r="AB73" s="561"/>
    </row>
    <row r="75" spans="2:33" ht="22.5" customHeight="1" thickBot="1" x14ac:dyDescent="0.35">
      <c r="C75" s="91"/>
      <c r="D75" s="183" t="s">
        <v>48</v>
      </c>
      <c r="E75" s="183"/>
      <c r="F75" s="183"/>
      <c r="G75" s="90"/>
      <c r="H75" s="90"/>
      <c r="I75" s="90"/>
      <c r="K75" s="88" t="s">
        <v>14</v>
      </c>
    </row>
    <row r="76" spans="2:33" ht="22.5" customHeight="1" x14ac:dyDescent="0.3">
      <c r="C76" s="114"/>
      <c r="D76" s="113" t="str">
        <f>IF(C76=0," ",VLOOKUP(C76,[1]Inschr!B$1:K$65536,3,FALSE))</f>
        <v xml:space="preserve"> </v>
      </c>
      <c r="E76" s="517" t="str">
        <f>IF(C76=0," ",VLOOKUP(C76,[1]Inschr!B$1:K$65536,4,FALSE))</f>
        <v xml:space="preserve"> </v>
      </c>
      <c r="F76" s="518"/>
      <c r="G76" s="519"/>
      <c r="H76" s="90"/>
      <c r="I76" s="90"/>
      <c r="K76" s="117" t="s">
        <v>15</v>
      </c>
      <c r="L76" s="118" t="s">
        <v>16</v>
      </c>
      <c r="M76" s="530" t="s">
        <v>17</v>
      </c>
      <c r="N76" s="531"/>
      <c r="O76" s="567" t="s">
        <v>19</v>
      </c>
      <c r="P76" s="568"/>
      <c r="Q76" s="568"/>
      <c r="R76" s="569"/>
      <c r="S76" s="570" t="s">
        <v>20</v>
      </c>
      <c r="T76" s="571"/>
      <c r="U76" s="571"/>
      <c r="V76" s="572"/>
      <c r="W76" s="565" t="s">
        <v>21</v>
      </c>
      <c r="X76" s="542"/>
      <c r="Y76" s="542"/>
      <c r="Z76" s="573"/>
      <c r="AA76" s="565" t="s">
        <v>22</v>
      </c>
      <c r="AB76" s="574"/>
    </row>
    <row r="77" spans="2:33" ht="22.5" customHeight="1" x14ac:dyDescent="0.25">
      <c r="C77" s="110"/>
      <c r="D77" s="91"/>
      <c r="E77" s="91"/>
      <c r="F77" s="91"/>
      <c r="G77" s="90"/>
      <c r="H77" s="90"/>
      <c r="I77" s="90"/>
      <c r="K77" s="115"/>
      <c r="L77" s="115"/>
      <c r="M77" s="538" t="s">
        <v>25</v>
      </c>
      <c r="N77" s="518"/>
      <c r="O77" s="575"/>
      <c r="P77" s="527"/>
      <c r="Q77" s="526"/>
      <c r="R77" s="539"/>
      <c r="S77" s="525"/>
      <c r="T77" s="526"/>
      <c r="U77" s="527"/>
      <c r="V77" s="528"/>
      <c r="W77" s="529"/>
      <c r="X77" s="527"/>
      <c r="Y77" s="527"/>
      <c r="Z77" s="528"/>
      <c r="AA77" s="182">
        <f>IF(O77&gt;Q77,1,0)+IF(S77&gt;U77,1,0)+IF(W77&gt;Y77,1,0)</f>
        <v>0</v>
      </c>
      <c r="AB77" s="123">
        <f>IF(O77&lt;Q77,1,0)+IF(S77&lt;U77,1,0)+IF(W77&lt;Y77,1,0)</f>
        <v>0</v>
      </c>
    </row>
    <row r="78" spans="2:33" ht="22.5" customHeight="1" x14ac:dyDescent="0.25">
      <c r="C78" s="110"/>
      <c r="D78" s="183" t="s">
        <v>49</v>
      </c>
      <c r="E78" s="183"/>
      <c r="F78" s="183"/>
      <c r="G78" s="90"/>
      <c r="H78" s="90"/>
      <c r="I78" s="90"/>
      <c r="K78" s="117" t="s">
        <v>26</v>
      </c>
      <c r="L78" s="118" t="s">
        <v>26</v>
      </c>
      <c r="M78" s="538" t="s">
        <v>26</v>
      </c>
      <c r="N78" s="518"/>
      <c r="O78" s="529"/>
      <c r="P78" s="527"/>
      <c r="Q78" s="526"/>
      <c r="R78" s="539"/>
      <c r="S78" s="525"/>
      <c r="T78" s="526"/>
      <c r="U78" s="527"/>
      <c r="V78" s="528"/>
      <c r="W78" s="529"/>
      <c r="X78" s="527"/>
      <c r="Y78" s="527"/>
      <c r="Z78" s="528"/>
      <c r="AA78" s="182">
        <f t="shared" ref="AA78:AA86" si="9">IF(O78&gt;Q78,1,0)+IF(S78&gt;U78,1,0)+IF(W78&gt;Y78,1,0)</f>
        <v>0</v>
      </c>
      <c r="AB78" s="123">
        <f t="shared" ref="AB78:AB86" si="10">IF(O78&lt;Q78,1,0)+IF(S78&lt;U78,1,0)+IF(W78&lt;Y78,1,0)</f>
        <v>0</v>
      </c>
    </row>
    <row r="79" spans="2:33" ht="22.5" customHeight="1" x14ac:dyDescent="0.25">
      <c r="C79" s="114"/>
      <c r="D79" s="113" t="str">
        <f>IF(C79=0," ",VLOOKUP(C79,[1]Inschr!B$1:K$65536,3,FALSE))</f>
        <v xml:space="preserve"> </v>
      </c>
      <c r="E79" s="517" t="str">
        <f>IF(C79=0," ",VLOOKUP(C79,[1]Inschr!B$1:K$65536,4,FALSE))</f>
        <v xml:space="preserve"> </v>
      </c>
      <c r="F79" s="518"/>
      <c r="G79" s="519"/>
      <c r="H79" s="90"/>
      <c r="I79" s="90"/>
      <c r="K79" s="115"/>
      <c r="L79" s="118" t="s">
        <v>28</v>
      </c>
      <c r="M79" s="538" t="s">
        <v>28</v>
      </c>
      <c r="N79" s="518"/>
      <c r="O79" s="529"/>
      <c r="P79" s="527"/>
      <c r="Q79" s="526"/>
      <c r="R79" s="539"/>
      <c r="S79" s="525"/>
      <c r="T79" s="526"/>
      <c r="U79" s="527"/>
      <c r="V79" s="528"/>
      <c r="W79" s="529"/>
      <c r="X79" s="527"/>
      <c r="Y79" s="527"/>
      <c r="Z79" s="528"/>
      <c r="AA79" s="182">
        <f t="shared" si="9"/>
        <v>0</v>
      </c>
      <c r="AB79" s="123">
        <f t="shared" si="10"/>
        <v>0</v>
      </c>
    </row>
    <row r="80" spans="2:33" ht="22.5" customHeight="1" x14ac:dyDescent="0.25">
      <c r="K80" s="115"/>
      <c r="M80" s="530" t="s">
        <v>29</v>
      </c>
      <c r="N80" s="531"/>
      <c r="O80" s="529"/>
      <c r="P80" s="527"/>
      <c r="Q80" s="526"/>
      <c r="R80" s="539"/>
      <c r="S80" s="525"/>
      <c r="T80" s="526"/>
      <c r="U80" s="527"/>
      <c r="V80" s="528"/>
      <c r="W80" s="529"/>
      <c r="X80" s="527"/>
      <c r="Y80" s="527"/>
      <c r="Z80" s="528"/>
      <c r="AA80" s="182">
        <f t="shared" si="9"/>
        <v>0</v>
      </c>
      <c r="AB80" s="123">
        <f t="shared" si="10"/>
        <v>0</v>
      </c>
    </row>
    <row r="81" spans="1:33" ht="22.5" customHeight="1" x14ac:dyDescent="0.25">
      <c r="K81" s="117" t="s">
        <v>31</v>
      </c>
      <c r="L81" s="118" t="s">
        <v>31</v>
      </c>
      <c r="M81" s="538" t="s">
        <v>31</v>
      </c>
      <c r="N81" s="518"/>
      <c r="O81" s="529"/>
      <c r="P81" s="527"/>
      <c r="Q81" s="526"/>
      <c r="R81" s="539"/>
      <c r="S81" s="525"/>
      <c r="T81" s="526"/>
      <c r="U81" s="527"/>
      <c r="V81" s="528"/>
      <c r="W81" s="529"/>
      <c r="X81" s="527"/>
      <c r="Y81" s="527"/>
      <c r="Z81" s="528"/>
      <c r="AA81" s="182">
        <f t="shared" si="9"/>
        <v>0</v>
      </c>
      <c r="AB81" s="123">
        <f t="shared" si="10"/>
        <v>0</v>
      </c>
    </row>
    <row r="82" spans="1:33" ht="22.5" customHeight="1" x14ac:dyDescent="0.25">
      <c r="K82" s="115"/>
      <c r="L82" s="118" t="s">
        <v>32</v>
      </c>
      <c r="M82" s="538" t="s">
        <v>32</v>
      </c>
      <c r="N82" s="518"/>
      <c r="O82" s="529"/>
      <c r="P82" s="527"/>
      <c r="Q82" s="526"/>
      <c r="R82" s="539"/>
      <c r="S82" s="525"/>
      <c r="T82" s="526"/>
      <c r="U82" s="527"/>
      <c r="V82" s="528"/>
      <c r="W82" s="529"/>
      <c r="X82" s="527"/>
      <c r="Y82" s="527"/>
      <c r="Z82" s="528"/>
      <c r="AA82" s="182">
        <f t="shared" si="9"/>
        <v>0</v>
      </c>
      <c r="AB82" s="123">
        <f t="shared" si="10"/>
        <v>0</v>
      </c>
    </row>
    <row r="83" spans="1:33" ht="22.5" customHeight="1" x14ac:dyDescent="0.25">
      <c r="K83" s="115"/>
      <c r="M83" s="530" t="s">
        <v>34</v>
      </c>
      <c r="N83" s="531"/>
      <c r="O83" s="529"/>
      <c r="P83" s="527"/>
      <c r="Q83" s="526"/>
      <c r="R83" s="539"/>
      <c r="S83" s="525"/>
      <c r="T83" s="526"/>
      <c r="U83" s="527"/>
      <c r="V83" s="528"/>
      <c r="W83" s="529"/>
      <c r="X83" s="527"/>
      <c r="Y83" s="527"/>
      <c r="Z83" s="528"/>
      <c r="AA83" s="182">
        <f t="shared" si="9"/>
        <v>0</v>
      </c>
      <c r="AB83" s="123">
        <f t="shared" si="10"/>
        <v>0</v>
      </c>
    </row>
    <row r="84" spans="1:33" ht="22.5" customHeight="1" x14ac:dyDescent="0.25">
      <c r="B84" s="115"/>
      <c r="L84" s="118" t="s">
        <v>35</v>
      </c>
      <c r="M84" s="538" t="s">
        <v>35</v>
      </c>
      <c r="N84" s="518"/>
      <c r="O84" s="529"/>
      <c r="P84" s="527"/>
      <c r="Q84" s="526"/>
      <c r="R84" s="539"/>
      <c r="S84" s="525"/>
      <c r="T84" s="526"/>
      <c r="U84" s="527"/>
      <c r="V84" s="528"/>
      <c r="W84" s="529"/>
      <c r="X84" s="527"/>
      <c r="Y84" s="527"/>
      <c r="Z84" s="528"/>
      <c r="AA84" s="182">
        <f t="shared" si="9"/>
        <v>0</v>
      </c>
      <c r="AB84" s="123">
        <f t="shared" si="10"/>
        <v>0</v>
      </c>
    </row>
    <row r="85" spans="1:33" ht="21.75" customHeight="1" x14ac:dyDescent="0.25">
      <c r="K85" s="117" t="s">
        <v>37</v>
      </c>
      <c r="L85" s="118" t="s">
        <v>37</v>
      </c>
      <c r="M85" s="538" t="s">
        <v>37</v>
      </c>
      <c r="N85" s="518"/>
      <c r="O85" s="529"/>
      <c r="P85" s="527"/>
      <c r="Q85" s="526"/>
      <c r="R85" s="539"/>
      <c r="S85" s="525"/>
      <c r="T85" s="526"/>
      <c r="U85" s="527"/>
      <c r="V85" s="528"/>
      <c r="W85" s="529"/>
      <c r="X85" s="527"/>
      <c r="Y85" s="527"/>
      <c r="Z85" s="528"/>
      <c r="AA85" s="182">
        <f t="shared" si="9"/>
        <v>0</v>
      </c>
      <c r="AB85" s="123">
        <f t="shared" si="10"/>
        <v>0</v>
      </c>
    </row>
    <row r="86" spans="1:33" ht="21.75" customHeight="1" thickBot="1" x14ac:dyDescent="0.3">
      <c r="K86" s="115"/>
      <c r="M86" s="530" t="s">
        <v>38</v>
      </c>
      <c r="N86" s="531"/>
      <c r="O86" s="532"/>
      <c r="P86" s="533"/>
      <c r="Q86" s="534"/>
      <c r="R86" s="535"/>
      <c r="S86" s="536"/>
      <c r="T86" s="534"/>
      <c r="U86" s="533"/>
      <c r="V86" s="537"/>
      <c r="W86" s="532"/>
      <c r="X86" s="533"/>
      <c r="Y86" s="533"/>
      <c r="Z86" s="537"/>
      <c r="AA86" s="125">
        <f t="shared" si="9"/>
        <v>0</v>
      </c>
      <c r="AB86" s="124">
        <f t="shared" si="10"/>
        <v>0</v>
      </c>
    </row>
    <row r="87" spans="1:33" x14ac:dyDescent="0.3">
      <c r="C87" s="115"/>
    </row>
    <row r="88" spans="1:33" ht="13.5" customHeight="1" x14ac:dyDescent="0.3">
      <c r="G88" s="91"/>
      <c r="H88" s="91"/>
      <c r="I88" s="91"/>
    </row>
    <row r="89" spans="1:33" ht="21.6" thickBot="1" x14ac:dyDescent="0.35">
      <c r="A89" s="102" t="s">
        <v>0</v>
      </c>
      <c r="B89" s="88" t="s">
        <v>1</v>
      </c>
      <c r="C89" s="93"/>
      <c r="D89" s="111"/>
      <c r="E89" s="111"/>
      <c r="F89" s="111"/>
      <c r="G89" s="111" t="str">
        <f>IF($G$1=0," ",$G$1)</f>
        <v xml:space="preserve"> </v>
      </c>
      <c r="H89" s="111"/>
      <c r="I89" s="111"/>
      <c r="J89" s="93"/>
      <c r="K89" s="93"/>
      <c r="L89" s="89" t="s">
        <v>2</v>
      </c>
    </row>
    <row r="90" spans="1:33" ht="13.5" customHeight="1" thickTop="1" x14ac:dyDescent="0.25">
      <c r="B90" s="878" t="s">
        <v>81</v>
      </c>
      <c r="C90" s="88"/>
      <c r="S90" s="88"/>
      <c r="AC90" s="588" t="str">
        <f>IF($W$2=0," ",$W$2)</f>
        <v xml:space="preserve"> </v>
      </c>
      <c r="AD90" s="589"/>
      <c r="AE90" s="590"/>
      <c r="AF90" s="597" t="s">
        <v>3</v>
      </c>
      <c r="AG90" s="600">
        <v>3</v>
      </c>
    </row>
    <row r="91" spans="1:33" ht="12.75" customHeight="1" x14ac:dyDescent="0.25">
      <c r="B91" s="878" t="s">
        <v>82</v>
      </c>
      <c r="C91" s="88"/>
      <c r="AC91" s="591"/>
      <c r="AD91" s="592"/>
      <c r="AE91" s="593"/>
      <c r="AF91" s="598"/>
      <c r="AG91" s="601"/>
    </row>
    <row r="92" spans="1:33" ht="12.75" customHeight="1" x14ac:dyDescent="0.25">
      <c r="B92" s="878" t="s">
        <v>83</v>
      </c>
      <c r="C92" s="88"/>
      <c r="AC92" s="591"/>
      <c r="AD92" s="592"/>
      <c r="AE92" s="593"/>
      <c r="AF92" s="599"/>
      <c r="AG92" s="602"/>
    </row>
    <row r="93" spans="1:33" ht="13.5" customHeight="1" thickBot="1" x14ac:dyDescent="0.35">
      <c r="AC93" s="591"/>
      <c r="AD93" s="592"/>
      <c r="AE93" s="593"/>
      <c r="AF93" s="603" t="s">
        <v>4</v>
      </c>
      <c r="AG93" s="605" t="str">
        <f>IF($L$18=0,"",$L$18)</f>
        <v/>
      </c>
    </row>
    <row r="94" spans="1:33" ht="12.75" customHeight="1" x14ac:dyDescent="0.3">
      <c r="B94" s="99" t="s">
        <v>5</v>
      </c>
      <c r="C94" s="112" t="s">
        <v>6</v>
      </c>
      <c r="D94" s="113" t="s">
        <v>7</v>
      </c>
      <c r="E94" s="517" t="s">
        <v>8</v>
      </c>
      <c r="F94" s="518"/>
      <c r="G94" s="519"/>
      <c r="H94" s="517" t="s">
        <v>9</v>
      </c>
      <c r="I94" s="518"/>
      <c r="J94" s="519"/>
      <c r="K94" s="170">
        <v>1</v>
      </c>
      <c r="L94" s="170">
        <v>2</v>
      </c>
      <c r="M94" s="517">
        <v>3</v>
      </c>
      <c r="N94" s="519"/>
      <c r="O94" s="517">
        <v>4</v>
      </c>
      <c r="P94" s="519"/>
      <c r="Q94" s="517">
        <v>5</v>
      </c>
      <c r="R94" s="519"/>
      <c r="S94" s="562"/>
      <c r="T94" s="565" t="s">
        <v>10</v>
      </c>
      <c r="U94" s="543"/>
      <c r="V94" s="566" t="s">
        <v>11</v>
      </c>
      <c r="W94" s="543"/>
      <c r="X94" s="541" t="s">
        <v>12</v>
      </c>
      <c r="Y94" s="543"/>
      <c r="Z94" s="541" t="s">
        <v>13</v>
      </c>
      <c r="AA94" s="542"/>
      <c r="AB94" s="542"/>
      <c r="AC94" s="591"/>
      <c r="AD94" s="592"/>
      <c r="AE94" s="593"/>
      <c r="AF94" s="598"/>
      <c r="AG94" s="601"/>
    </row>
    <row r="95" spans="1:33" ht="13.5" customHeight="1" thickBot="1" x14ac:dyDescent="0.35">
      <c r="B95" s="99">
        <v>1</v>
      </c>
      <c r="C95" s="112">
        <f>$C18</f>
        <v>0</v>
      </c>
      <c r="D95" s="113" t="str">
        <f>IF(C95=0," ",VLOOKUP(C95,[1]Inschr!B$1:K$65536,3,FALSE))</f>
        <v xml:space="preserve"> </v>
      </c>
      <c r="E95" s="517" t="str">
        <f>IF(C95=0," ",VLOOKUP(C95,[1]Inschr!B$1:K$65536,4,FALSE))</f>
        <v xml:space="preserve"> </v>
      </c>
      <c r="F95" s="518"/>
      <c r="G95" s="519"/>
      <c r="H95" s="517">
        <f>T95*2</f>
        <v>0</v>
      </c>
      <c r="I95" s="518"/>
      <c r="J95" s="519"/>
      <c r="K95" s="181"/>
      <c r="L95" s="180">
        <f>IF(AA104&gt;AB104,1,0)</f>
        <v>0</v>
      </c>
      <c r="M95" s="547">
        <f>IF(AA107&gt;AB107,1,0)</f>
        <v>0</v>
      </c>
      <c r="N95" s="548"/>
      <c r="O95" s="547">
        <f>IF(AA110&gt;AB110,1,0)</f>
        <v>0</v>
      </c>
      <c r="P95" s="548"/>
      <c r="Q95" s="547">
        <f>IF(AA112&gt;AB112,1,0)</f>
        <v>0</v>
      </c>
      <c r="R95" s="548"/>
      <c r="S95" s="563"/>
      <c r="T95" s="551">
        <f>SUM(K95:R95)</f>
        <v>0</v>
      </c>
      <c r="U95" s="519"/>
      <c r="V95" s="517">
        <f>IF(T95=0,0,IF(2&lt;IF(T95=$T$95,1,0)+IF(T95=$T$96,1,0)+IF(T95=$T$97,1,0)+IF(T95=$T$98,1,0)+IF(T95=$T$99,1,0),AA104+AA107+AA110+AA112-AB104-AB107-AB110-AB112,IF(2=IF(T95=$T$95,1,0)+IF(T95=$T$96,1,0)+IF(T95=$T$97,1,0)+IF(T95=$T$98,1,0)+IF(T95=$T$99,1,0),"-","_")))</f>
        <v>0</v>
      </c>
      <c r="W95" s="519"/>
      <c r="X95" s="538">
        <f>IF(OR(V95=0,V95="-",V95="_"),V95,IF(2&lt;IF(V95=$V$95,1,0)+IF(V95=$V$96,1,0)+IF(V95=$V$97,1,0)+IF(V95=$V$98,1,0)+IF(V95=$V$99,1,0),O104+S104+W104+O107+S107+W107+O110+S110+W110+O112+S112+W112-Q104-U104-Y104-Q107-U107-Y107-Q110-U110-Y110-Q112-U112-Y112,IF(2=IF(V95=$V$95,1,0)+IF(V95=$V$96,1,0)+IF(V95=$V$97,1,0)+IF(V95=$V$98,1,0)+IF(V95=$V$99,1,0),"-","_")))</f>
        <v>0</v>
      </c>
      <c r="Y95" s="552"/>
      <c r="Z95" s="553">
        <f>IF(T95=0,0,IF(V95="-",IF(T95=T96,IF(AA104&lt;AB104,"Verliezer","Winnaar"),IF(T95=T97,IF(AA107&lt;AB107,"Verliezer","Winnaar"),IF(T95=T98,IF(AA110&lt;AB110,"Verliezer","Winnaar"),IF(T95=T99,IF(AA112&lt;AB112,"Verliezer","Winnaar"))))),IF(X95="-",IF(V95=V96,IF(AA104&lt;AB104,"Verliezer","Winnaar"),IF(V95=V97,IF(AA107&lt;AB107,"Verliezer","Winnaar"),IF(V95=V98,IF(AA110&lt;AB110,"Verliezer","Winnaar"),IF(V95=V99,IF(AA112&lt;AB112,"Verliezer","Winnaar"))))),"_")))</f>
        <v>0</v>
      </c>
      <c r="AA95" s="554"/>
      <c r="AB95" s="554"/>
      <c r="AC95" s="594"/>
      <c r="AD95" s="595"/>
      <c r="AE95" s="596"/>
      <c r="AF95" s="604"/>
      <c r="AG95" s="606"/>
    </row>
    <row r="96" spans="1:33" ht="15" customHeight="1" thickTop="1" x14ac:dyDescent="0.3">
      <c r="B96" s="99">
        <v>2</v>
      </c>
      <c r="C96" s="112">
        <f t="shared" ref="C96:C99" si="11">$C19</f>
        <v>0</v>
      </c>
      <c r="D96" s="113" t="str">
        <f>IF(C96=0," ",VLOOKUP(C96,[1]Inschr!B$1:K$65536,3,FALSE))</f>
        <v xml:space="preserve"> </v>
      </c>
      <c r="E96" s="517" t="str">
        <f>IF(C96=0," ",VLOOKUP(C96,[1]Inschr!B$1:K$65536,4,FALSE))</f>
        <v xml:space="preserve"> </v>
      </c>
      <c r="F96" s="518"/>
      <c r="G96" s="519"/>
      <c r="H96" s="517">
        <f t="shared" ref="H96:H99" si="12">T96*2</f>
        <v>0</v>
      </c>
      <c r="I96" s="518"/>
      <c r="J96" s="519"/>
      <c r="K96" s="180">
        <f>IF(AA104&lt;AB104,1,0)</f>
        <v>0</v>
      </c>
      <c r="L96" s="181"/>
      <c r="M96" s="547">
        <f>IF(AA111&gt;AB111,1,0)</f>
        <v>0</v>
      </c>
      <c r="N96" s="548"/>
      <c r="O96" s="547">
        <f>IF(AA108&gt;AB108,1,0)</f>
        <v>0</v>
      </c>
      <c r="P96" s="548"/>
      <c r="Q96" s="547">
        <f>IF(AA106&gt;AB106,1,0)</f>
        <v>0</v>
      </c>
      <c r="R96" s="548"/>
      <c r="S96" s="563"/>
      <c r="T96" s="551">
        <f t="shared" ref="T96:T99" si="13">SUM(K96:R96)</f>
        <v>0</v>
      </c>
      <c r="U96" s="519"/>
      <c r="V96" s="517">
        <f>IF(T96=0,0,IF(2&lt;IF(T96=$T$95,1,0)+IF(T96=$T$96,1,0)+IF(T96=$T$97,1,0)+IF(T96=$T$98,1,0)+IF(T96=$T$99,1,0),AB104+AA106+AA108+AA111-AA104-AB106-AB108-AB111,IF(2=IF(T96=$T$95,1,0)+IF(T96=$T$96,1,0)+IF(T96=$T$97,1,0)+IF(T96=$T$98,1,0)+IF(T96=$T$99,1,0),"-","_")))</f>
        <v>0</v>
      </c>
      <c r="W96" s="519"/>
      <c r="X96" s="538">
        <f>IF(OR(V96=0,V96="-",V96="_"),V96,IF(2&lt;IF(V96=$V$95,1,0)+IF(V96=$V$96,1,0)+IF(V96=$V$97,1,0)+IF(V96=$V$98,1,0)+IF(V96=$V$99,1,0),Q104+U104+Y104+O106+S106+W106+O108+S108+W108+O111+S111+W111-O104-S104-W104-Q106-U106-Y106-Q108-U108-Y108-Q111-U111-Y111,IF(2=IF(V96=$V$95,1,0)+IF(V96=$V$96,1,0)+IF(V96=$V$97,1,0)+IF(V96=$V$98,1,0)+IF(V96=$V$99,1,0),"-","_")))</f>
        <v>0</v>
      </c>
      <c r="Y96" s="552"/>
      <c r="Z96" s="553">
        <f>IF(T96=0,0,IF(V96="-",IF(T96=T95,IF(AB104&lt;AA104,"Verliezer","Winnaar"),IF(T96=T97,IF(AA111&lt;AB111,"Verliezer","Winnaar"),IF(T96=T98,IF(AA108&lt;AB108,"Verliezer","Winnaar"),IF(T96=T99,IF(AA106&lt;AB106,"Verliezer","Winnaar"))))),IF(X96="-",IF(V96=V95,IF(AB104&lt;AA104,"Verliezer","Winnaar"),IF(V96=V97,IF(AA111&lt;AB111,"Verliezer","Winnaar"),IF(V96=V98,IF(AA108&lt;AB108,"Verliezer","Winnaar"),IF(V96=V99,IF(AA106&lt;AB106,"Verliezer","Winnaar"))))),"_")))</f>
        <v>0</v>
      </c>
      <c r="AA96" s="554"/>
      <c r="AB96" s="555"/>
    </row>
    <row r="97" spans="2:28" ht="14.4" customHeight="1" x14ac:dyDescent="0.3">
      <c r="B97" s="99">
        <v>3</v>
      </c>
      <c r="C97" s="112">
        <f t="shared" si="11"/>
        <v>0</v>
      </c>
      <c r="D97" s="113" t="str">
        <f>IF(C97=0," ",VLOOKUP(C97,[1]Inschr!B$1:K$65536,3,FALSE))</f>
        <v xml:space="preserve"> </v>
      </c>
      <c r="E97" s="517" t="str">
        <f>IF(C97=0," ",VLOOKUP(C97,[1]Inschr!B$1:K$65536,4,FALSE))</f>
        <v xml:space="preserve"> </v>
      </c>
      <c r="F97" s="518"/>
      <c r="G97" s="519"/>
      <c r="H97" s="517">
        <f t="shared" si="12"/>
        <v>0</v>
      </c>
      <c r="I97" s="518"/>
      <c r="J97" s="519"/>
      <c r="K97" s="180">
        <f>IF(AA107&lt;AB107,1,0)</f>
        <v>0</v>
      </c>
      <c r="L97" s="180">
        <f>IF(AA111&lt;AB111,1,0)</f>
        <v>0</v>
      </c>
      <c r="M97" s="549"/>
      <c r="N97" s="550"/>
      <c r="O97" s="547">
        <f>IF(AA105&gt;AB105,1,0)</f>
        <v>0</v>
      </c>
      <c r="P97" s="548"/>
      <c r="Q97" s="547">
        <f>IF(AA109&gt;AB109,1,0)</f>
        <v>0</v>
      </c>
      <c r="R97" s="548"/>
      <c r="S97" s="563"/>
      <c r="T97" s="551">
        <f t="shared" si="13"/>
        <v>0</v>
      </c>
      <c r="U97" s="519"/>
      <c r="V97" s="517">
        <f>IF(T97=0,0,IF(2&lt;IF(T97=$T$95,1,0)+IF(T97=$T$96,1,0)+IF(T97=$T$97,1,0)+IF(T97=$T$98,1,0)+IF(T97=$T$99,1,0),AA105+AB107+AA109+AB111-AB105-AA107-AB109-AA111,IF(2=IF(T97=$T$95,1,0)+IF(T97=$T$96,1,0)+IF(T97=$T$97,1,0)+IF(T97=$T$98,1,0)+IF(T97=$T$99,1,0),"-","_")))</f>
        <v>0</v>
      </c>
      <c r="W97" s="519"/>
      <c r="X97" s="538">
        <f>IF(OR(V97=0,V97="-",V97="_"),V97,IF(2&lt;IF(V97=$V$95,1,0)+IF(V97=$V$96,1,0)+IF(V97=$V$97,1,0)+IF(V97=$V$98,1,0)+IF(V97=$V$99,1,0),O105+S105+W105+Q107+U107+Y107+O109+S109+W109+Q111+U111+Y111-Q105-U105-Y105-O107-S107-W107-Q109-U109-Y109-O111-S111-W111,IF(2=IF(V97=$V$95,1,0)+IF(V97=$V$96,1,0)+IF(V97=$V$97,1,0)+IF(V97=$V$98,1,0)+IF(V97=$V$99,1,0),"-","_")))</f>
        <v>0</v>
      </c>
      <c r="Y97" s="552"/>
      <c r="Z97" s="553">
        <f>IF(T97=0,0,IF(V97="-",IF(T97=T95,IF(AB107&lt;AA107,"Verliezer","Winnaar"),IF(T97=T96,IF(AB111&lt;AA111,"Verliezer","Winnaar"),IF(T97=T98,IF(AA105&lt;AB105,"Verliezer","Winnaar"),IF(T97=T99,IF(AA109&lt;AB109,"Verliezer","Winnaar"))))),IF(X97="-",IF(V97=V95,IF(AB107&lt;AA107,"Verliezer","Winnaar"),IF(V97=V96,IF(AB111&lt;AA111,"Verliezer","Winnaar"),IF(V97=V98,IF(AA105&lt;AB105,"Verliezer","Winnaar"),IF(V97=V99,IF(AA109&lt;AB109,"Verliezer","Winnaar"))))),"_")))</f>
        <v>0</v>
      </c>
      <c r="AA97" s="554"/>
      <c r="AB97" s="555"/>
    </row>
    <row r="98" spans="2:28" ht="14.4" customHeight="1" x14ac:dyDescent="0.3">
      <c r="B98" s="99">
        <v>4</v>
      </c>
      <c r="C98" s="112">
        <f t="shared" si="11"/>
        <v>0</v>
      </c>
      <c r="D98" s="113" t="str">
        <f>IF(C98=0," ",VLOOKUP(C98,[1]Inschr!B$1:K$65536,3,FALSE))</f>
        <v xml:space="preserve"> </v>
      </c>
      <c r="E98" s="517" t="str">
        <f>IF(C98=0," ",VLOOKUP(C98,[1]Inschr!B$1:K$65536,4,FALSE))</f>
        <v xml:space="preserve"> </v>
      </c>
      <c r="F98" s="518"/>
      <c r="G98" s="519"/>
      <c r="H98" s="517">
        <f t="shared" si="12"/>
        <v>0</v>
      </c>
      <c r="I98" s="518"/>
      <c r="J98" s="519"/>
      <c r="K98" s="180">
        <f>IF(AA110&lt;AB110,1,0)</f>
        <v>0</v>
      </c>
      <c r="L98" s="180">
        <f>IF(AA108&lt;AB108,1,0)</f>
        <v>0</v>
      </c>
      <c r="M98" s="547">
        <f>IF(AA105&lt;AB105,1,0)</f>
        <v>0</v>
      </c>
      <c r="N98" s="548"/>
      <c r="O98" s="549"/>
      <c r="P98" s="550"/>
      <c r="Q98" s="547">
        <f>IF(AA103&gt;AB103,1,0)</f>
        <v>0</v>
      </c>
      <c r="R98" s="548"/>
      <c r="S98" s="563"/>
      <c r="T98" s="551">
        <f t="shared" si="13"/>
        <v>0</v>
      </c>
      <c r="U98" s="519"/>
      <c r="V98" s="517">
        <f>IF(T98=0,0,IF(2&lt;IF(T98=$T$95,1,0)+IF(T98=$T$96,1,0)+IF(T98=$T$97,1,0)+IF(T98=$T$98,1,0)+IF(T98=$T$99,1,0),AA103+AB105+AB108+AB110-AB103-AA105-AA108-AA110,IF(2=IF(T98=$T$95,1,0)+IF(T98=$T$96,1,0)+IF(T98=$T$97,1,0)+IF(T98=$T$98,1,0)+IF(T98=$T$99,1,0),"-","_")))</f>
        <v>0</v>
      </c>
      <c r="W98" s="519"/>
      <c r="X98" s="538">
        <f>IF(OR(V98=0,V98="-",V98="_"),V98,IF(2&lt;IF(V98=$V$95,1,0)+IF(V98=$V$96,1,0)+IF(V98=$V$97,1,0)+IF(V98=$V$98,1,0)+IF(V98=$V$99,1,0),O103+S103+W103+Q105+U105+Y105+Q108+U108+Y108+Q110+U110+Y110-Q103-U103-Y103-O105-S105-W105-O108-S108-W108-O110-S110-W110,IF(2=IF(V98=$V$95,1,0)+IF(V98=$V$96,1,0)+IF(V98=$V$97,1,0)+IF(V98=$V$98,1,0)+IF(V98=$V$99,1,0),"-","_")))</f>
        <v>0</v>
      </c>
      <c r="Y98" s="552"/>
      <c r="Z98" s="553">
        <f>IF(T98=0,0,IF(V98="-",IF(T98=T95,IF(AB110&lt;AA110,"Verliezer","Winnaar"),IF(T98=T96,IF(AB108&lt;AA108,"Verliezer","Winnaar"),IF(T98=T97,IF(AB105&lt;AA105,"Verliezer","Winnaar"),IF(T98=T99,IF(AA103&lt;AB103,"Verliezer","Winnaar"))))),IF(X98="-",IF(V98=V95,IF(AB110&lt;AA110,"Verliezer","Winnaar"),IF(V98=V96,IF(AB108&lt;AA108,"Verliezer","Winnaar"),IF(V98=V97,IF(AB105&lt;AA105,"Verliezer","Winnaar"),IF(V98=V99,IF(AA103&lt;AB103,"Verliezer","Winnaar"))))),"_")))</f>
        <v>0</v>
      </c>
      <c r="AA98" s="554"/>
      <c r="AB98" s="555"/>
    </row>
    <row r="99" spans="2:28" ht="15" customHeight="1" thickBot="1" x14ac:dyDescent="0.35">
      <c r="B99" s="99">
        <v>5</v>
      </c>
      <c r="C99" s="112">
        <f t="shared" si="11"/>
        <v>0</v>
      </c>
      <c r="D99" s="113" t="str">
        <f>IF(C99=0," ",VLOOKUP(C99,[1]Inschr!B$1:K$65536,3,FALSE))</f>
        <v xml:space="preserve"> </v>
      </c>
      <c r="E99" s="517" t="str">
        <f>IF(C99=0," ",VLOOKUP(C99,[1]Inschr!B$1:K$65536,4,FALSE))</f>
        <v xml:space="preserve"> </v>
      </c>
      <c r="F99" s="518"/>
      <c r="G99" s="519"/>
      <c r="H99" s="517">
        <f t="shared" si="12"/>
        <v>0</v>
      </c>
      <c r="I99" s="518"/>
      <c r="J99" s="519"/>
      <c r="K99" s="180">
        <f>IF(AA112&lt;AB112,1,0)</f>
        <v>0</v>
      </c>
      <c r="L99" s="180">
        <f>IF(AA106&lt;AB106,1,0)</f>
        <v>0</v>
      </c>
      <c r="M99" s="547">
        <f>IF(AA109&lt;AB109,1,0)</f>
        <v>0</v>
      </c>
      <c r="N99" s="548"/>
      <c r="O99" s="547">
        <f>IF(AA103&lt;AB103,1,0)</f>
        <v>0</v>
      </c>
      <c r="P99" s="548"/>
      <c r="Q99" s="549"/>
      <c r="R99" s="550"/>
      <c r="S99" s="564"/>
      <c r="T99" s="556">
        <f t="shared" si="13"/>
        <v>0</v>
      </c>
      <c r="U99" s="546"/>
      <c r="V99" s="544">
        <f>IF(T99=0,0,IF(2&lt;IF(T99=$T$95,1,0)+IF(T99=$T$96,1,0)+IF(T99=$T$97,1,0)+IF(T99=$T$98,1,0)+IF(T99=$T$99,1,0),AB103+AB106+AB109+AB112-AA103-AA106-AA109-AA112,IF(2=IF(T99=$T$95,1,0)+IF(T99=$T$96,1,0)+IF(T99=$T$97,1,0)+IF(T99=$T$98,1,0)+IF(T99=$T$99,1,0),"-","_")))</f>
        <v>0</v>
      </c>
      <c r="W99" s="546"/>
      <c r="X99" s="557">
        <f>IF(OR(V99=0,V99="-",V99="_"),V99,IF(2&lt;IF(V99=$V$95,1,0)+IF(V99=$V$96,1,0)+IF(V99=$V$97,1,0)+IF(V99=$V$98,1,0)+IF(V99=$V$99,1,0),Q103+U103+Y103+Q106+U106+Y106+Q109+U109+Y109+Q112+U112+Y112-O103-S103-W103-O106-S106-W106-O109-S109-W109-O112-S112-W112,IF(2=IF(V99=$V$95,1,0)+IF(V99=$V$96,1,0)+IF(V99=$V$97,1,0)+IF(V99=$V$98,1,0)+IF(V99=$V$99,1,0),"-","_")))</f>
        <v>0</v>
      </c>
      <c r="Y99" s="558"/>
      <c r="Z99" s="559">
        <f>IF(T99=0,0,IF(V99="-",IF(T99=T95,IF(AB112&lt;AA112,"Verliezer","Winnaar"),IF(T99=T96,IF(AB106&lt;AA106,"Verliezer","Winnaar"),IF(T99=T97,IF(AB109&lt;AA109,"Verliezer","Winnaar"),IF(T99=T98,IF(AB103&lt;AA103,"Verliezer","Winnaar"))))),IF(X99="-",IF(V99=V95,IF(AB112&lt;AA112,"Verliezer","Winnaar"),IF(V99=V96,IF(AB106&lt;AA106,"Verliezer","Winnaar"),IF(V99=V97,IF(AB109&lt;AA109,"Verliezer","Winnaar"),IF(V99=V98,IF(AB103&lt;AA103,"Verliezer","Winnaar"))))),"_")))</f>
        <v>0</v>
      </c>
      <c r="AA99" s="560"/>
      <c r="AB99" s="561"/>
    </row>
    <row r="100" spans="2:28" ht="12.75" customHeight="1" x14ac:dyDescent="0.3"/>
    <row r="101" spans="2:28" ht="21.75" customHeight="1" thickBot="1" x14ac:dyDescent="0.35">
      <c r="C101" s="91"/>
      <c r="D101" s="183" t="s">
        <v>52</v>
      </c>
      <c r="E101" s="183"/>
      <c r="F101" s="183"/>
      <c r="G101" s="90"/>
      <c r="H101" s="90"/>
      <c r="I101" s="90"/>
      <c r="K101" s="88" t="s">
        <v>14</v>
      </c>
    </row>
    <row r="102" spans="2:28" ht="21.75" customHeight="1" x14ac:dyDescent="0.3">
      <c r="C102" s="114"/>
      <c r="D102" s="113" t="str">
        <f>IF(C102=0," ",VLOOKUP(C102,[1]Inschr!B$1:K$65536,3,FALSE))</f>
        <v xml:space="preserve"> </v>
      </c>
      <c r="E102" s="517" t="str">
        <f>IF(C102=0," ",VLOOKUP(C102,[1]Inschr!B$1:K$65536,4,FALSE))</f>
        <v xml:space="preserve"> </v>
      </c>
      <c r="F102" s="518"/>
      <c r="G102" s="519"/>
      <c r="H102" s="90"/>
      <c r="I102" s="90"/>
      <c r="K102" s="117" t="s">
        <v>15</v>
      </c>
      <c r="L102" s="118" t="s">
        <v>16</v>
      </c>
      <c r="M102" s="530" t="s">
        <v>17</v>
      </c>
      <c r="N102" s="531"/>
      <c r="O102" s="567" t="s">
        <v>19</v>
      </c>
      <c r="P102" s="568"/>
      <c r="Q102" s="568"/>
      <c r="R102" s="569"/>
      <c r="S102" s="570" t="s">
        <v>20</v>
      </c>
      <c r="T102" s="571"/>
      <c r="U102" s="571"/>
      <c r="V102" s="572"/>
      <c r="W102" s="565" t="s">
        <v>21</v>
      </c>
      <c r="X102" s="542"/>
      <c r="Y102" s="542"/>
      <c r="Z102" s="573"/>
      <c r="AA102" s="565" t="s">
        <v>22</v>
      </c>
      <c r="AB102" s="574"/>
    </row>
    <row r="103" spans="2:28" ht="21.75" customHeight="1" x14ac:dyDescent="0.25">
      <c r="C103" s="110"/>
      <c r="D103" s="91"/>
      <c r="E103" s="91"/>
      <c r="F103" s="91"/>
      <c r="G103" s="90"/>
      <c r="H103" s="90"/>
      <c r="I103" s="90"/>
      <c r="K103" s="115"/>
      <c r="L103" s="115"/>
      <c r="M103" s="538" t="s">
        <v>25</v>
      </c>
      <c r="N103" s="518"/>
      <c r="O103" s="575"/>
      <c r="P103" s="527"/>
      <c r="Q103" s="526"/>
      <c r="R103" s="539"/>
      <c r="S103" s="525"/>
      <c r="T103" s="526"/>
      <c r="U103" s="527"/>
      <c r="V103" s="528"/>
      <c r="W103" s="529"/>
      <c r="X103" s="527"/>
      <c r="Y103" s="527"/>
      <c r="Z103" s="528"/>
      <c r="AA103" s="182">
        <f>IF(O103&gt;Q103,1,0)+IF(S103&gt;U103,1,0)+IF(W103&gt;Y103,1,0)</f>
        <v>0</v>
      </c>
      <c r="AB103" s="123">
        <f>IF(O103&lt;Q103,1,0)+IF(S103&lt;U103,1,0)+IF(W103&lt;Y103,1,0)</f>
        <v>0</v>
      </c>
    </row>
    <row r="104" spans="2:28" ht="21.75" customHeight="1" x14ac:dyDescent="0.25">
      <c r="C104" s="110"/>
      <c r="D104" s="183" t="s">
        <v>53</v>
      </c>
      <c r="E104" s="183"/>
      <c r="F104" s="183"/>
      <c r="G104" s="90"/>
      <c r="H104" s="90"/>
      <c r="I104" s="90"/>
      <c r="K104" s="117" t="s">
        <v>26</v>
      </c>
      <c r="L104" s="118" t="s">
        <v>26</v>
      </c>
      <c r="M104" s="538" t="s">
        <v>26</v>
      </c>
      <c r="N104" s="518"/>
      <c r="O104" s="529"/>
      <c r="P104" s="527"/>
      <c r="Q104" s="526"/>
      <c r="R104" s="539"/>
      <c r="S104" s="525"/>
      <c r="T104" s="526"/>
      <c r="U104" s="527"/>
      <c r="V104" s="528"/>
      <c r="W104" s="529"/>
      <c r="X104" s="527"/>
      <c r="Y104" s="527"/>
      <c r="Z104" s="528"/>
      <c r="AA104" s="182">
        <f t="shared" ref="AA104:AA112" si="14">IF(O104&gt;Q104,1,0)+IF(S104&gt;U104,1,0)+IF(W104&gt;Y104,1,0)</f>
        <v>0</v>
      </c>
      <c r="AB104" s="123">
        <f t="shared" ref="AB104:AB112" si="15">IF(O104&lt;Q104,1,0)+IF(S104&lt;U104,1,0)+IF(W104&lt;Y104,1,0)</f>
        <v>0</v>
      </c>
    </row>
    <row r="105" spans="2:28" ht="21.75" customHeight="1" x14ac:dyDescent="0.25">
      <c r="C105" s="114"/>
      <c r="D105" s="113" t="str">
        <f>IF(C105=0," ",VLOOKUP(C105,[1]Inschr!B$1:K$65536,3,FALSE))</f>
        <v xml:space="preserve"> </v>
      </c>
      <c r="E105" s="517" t="str">
        <f>IF(C105=0," ",VLOOKUP(C105,[1]Inschr!B$1:K$65536,4,FALSE))</f>
        <v xml:space="preserve"> </v>
      </c>
      <c r="F105" s="518"/>
      <c r="G105" s="519"/>
      <c r="H105" s="90"/>
      <c r="I105" s="90"/>
      <c r="K105" s="115"/>
      <c r="L105" s="118" t="s">
        <v>28</v>
      </c>
      <c r="M105" s="538" t="s">
        <v>28</v>
      </c>
      <c r="N105" s="518"/>
      <c r="O105" s="529"/>
      <c r="P105" s="527"/>
      <c r="Q105" s="526"/>
      <c r="R105" s="539"/>
      <c r="S105" s="525"/>
      <c r="T105" s="526"/>
      <c r="U105" s="527"/>
      <c r="V105" s="528"/>
      <c r="W105" s="529"/>
      <c r="X105" s="527"/>
      <c r="Y105" s="527"/>
      <c r="Z105" s="528"/>
      <c r="AA105" s="182">
        <f t="shared" si="14"/>
        <v>0</v>
      </c>
      <c r="AB105" s="123">
        <f t="shared" si="15"/>
        <v>0</v>
      </c>
    </row>
    <row r="106" spans="2:28" ht="21.75" customHeight="1" x14ac:dyDescent="0.25">
      <c r="K106" s="115"/>
      <c r="M106" s="530" t="s">
        <v>29</v>
      </c>
      <c r="N106" s="531"/>
      <c r="O106" s="529"/>
      <c r="P106" s="527"/>
      <c r="Q106" s="526"/>
      <c r="R106" s="539"/>
      <c r="S106" s="525"/>
      <c r="T106" s="526"/>
      <c r="U106" s="527"/>
      <c r="V106" s="528"/>
      <c r="W106" s="529"/>
      <c r="X106" s="527"/>
      <c r="Y106" s="527"/>
      <c r="Z106" s="528"/>
      <c r="AA106" s="182">
        <f t="shared" si="14"/>
        <v>0</v>
      </c>
      <c r="AB106" s="123">
        <f t="shared" si="15"/>
        <v>0</v>
      </c>
    </row>
    <row r="107" spans="2:28" ht="21.75" customHeight="1" x14ac:dyDescent="0.25">
      <c r="K107" s="117" t="s">
        <v>31</v>
      </c>
      <c r="L107" s="118" t="s">
        <v>31</v>
      </c>
      <c r="M107" s="538" t="s">
        <v>31</v>
      </c>
      <c r="N107" s="518"/>
      <c r="O107" s="529"/>
      <c r="P107" s="527"/>
      <c r="Q107" s="526"/>
      <c r="R107" s="539"/>
      <c r="S107" s="525"/>
      <c r="T107" s="526"/>
      <c r="U107" s="527"/>
      <c r="V107" s="528"/>
      <c r="W107" s="529"/>
      <c r="X107" s="527"/>
      <c r="Y107" s="527"/>
      <c r="Z107" s="528"/>
      <c r="AA107" s="182">
        <f t="shared" si="14"/>
        <v>0</v>
      </c>
      <c r="AB107" s="123">
        <f t="shared" si="15"/>
        <v>0</v>
      </c>
    </row>
    <row r="108" spans="2:28" ht="21.75" customHeight="1" x14ac:dyDescent="0.25">
      <c r="K108" s="115"/>
      <c r="L108" s="118" t="s">
        <v>32</v>
      </c>
      <c r="M108" s="538" t="s">
        <v>32</v>
      </c>
      <c r="N108" s="518"/>
      <c r="O108" s="529"/>
      <c r="P108" s="527"/>
      <c r="Q108" s="526"/>
      <c r="R108" s="539"/>
      <c r="S108" s="525"/>
      <c r="T108" s="526"/>
      <c r="U108" s="527"/>
      <c r="V108" s="528"/>
      <c r="W108" s="529"/>
      <c r="X108" s="527"/>
      <c r="Y108" s="527"/>
      <c r="Z108" s="528"/>
      <c r="AA108" s="182">
        <f t="shared" si="14"/>
        <v>0</v>
      </c>
      <c r="AB108" s="123">
        <f t="shared" si="15"/>
        <v>0</v>
      </c>
    </row>
    <row r="109" spans="2:28" ht="21.75" customHeight="1" x14ac:dyDescent="0.25">
      <c r="K109" s="115"/>
      <c r="M109" s="530" t="s">
        <v>34</v>
      </c>
      <c r="N109" s="531"/>
      <c r="O109" s="529"/>
      <c r="P109" s="527"/>
      <c r="Q109" s="526"/>
      <c r="R109" s="539"/>
      <c r="S109" s="525"/>
      <c r="T109" s="526"/>
      <c r="U109" s="527"/>
      <c r="V109" s="528"/>
      <c r="W109" s="529"/>
      <c r="X109" s="527"/>
      <c r="Y109" s="527"/>
      <c r="Z109" s="528"/>
      <c r="AA109" s="182">
        <f t="shared" si="14"/>
        <v>0</v>
      </c>
      <c r="AB109" s="123">
        <f t="shared" si="15"/>
        <v>0</v>
      </c>
    </row>
    <row r="110" spans="2:28" ht="21.75" customHeight="1" x14ac:dyDescent="0.25">
      <c r="B110" s="115"/>
      <c r="L110" s="118" t="s">
        <v>35</v>
      </c>
      <c r="M110" s="538" t="s">
        <v>35</v>
      </c>
      <c r="N110" s="518"/>
      <c r="O110" s="529"/>
      <c r="P110" s="527"/>
      <c r="Q110" s="526"/>
      <c r="R110" s="539"/>
      <c r="S110" s="525"/>
      <c r="T110" s="526"/>
      <c r="U110" s="527"/>
      <c r="V110" s="528"/>
      <c r="W110" s="529"/>
      <c r="X110" s="527"/>
      <c r="Y110" s="527"/>
      <c r="Z110" s="528"/>
      <c r="AA110" s="182">
        <f t="shared" si="14"/>
        <v>0</v>
      </c>
      <c r="AB110" s="123">
        <f t="shared" si="15"/>
        <v>0</v>
      </c>
    </row>
    <row r="111" spans="2:28" ht="21.75" customHeight="1" x14ac:dyDescent="0.25">
      <c r="K111" s="117" t="s">
        <v>37</v>
      </c>
      <c r="L111" s="118" t="s">
        <v>37</v>
      </c>
      <c r="M111" s="538" t="s">
        <v>37</v>
      </c>
      <c r="N111" s="518"/>
      <c r="O111" s="529"/>
      <c r="P111" s="527"/>
      <c r="Q111" s="526"/>
      <c r="R111" s="539"/>
      <c r="S111" s="525"/>
      <c r="T111" s="526"/>
      <c r="U111" s="527"/>
      <c r="V111" s="528"/>
      <c r="W111" s="529"/>
      <c r="X111" s="527"/>
      <c r="Y111" s="527"/>
      <c r="Z111" s="528"/>
      <c r="AA111" s="182">
        <f t="shared" si="14"/>
        <v>0</v>
      </c>
      <c r="AB111" s="123">
        <f t="shared" si="15"/>
        <v>0</v>
      </c>
    </row>
    <row r="112" spans="2:28" ht="21.75" customHeight="1" thickBot="1" x14ac:dyDescent="0.3">
      <c r="K112" s="115"/>
      <c r="M112" s="530" t="s">
        <v>38</v>
      </c>
      <c r="N112" s="531"/>
      <c r="O112" s="532"/>
      <c r="P112" s="533"/>
      <c r="Q112" s="534"/>
      <c r="R112" s="535"/>
      <c r="S112" s="536"/>
      <c r="T112" s="534"/>
      <c r="U112" s="533"/>
      <c r="V112" s="537"/>
      <c r="W112" s="532"/>
      <c r="X112" s="533"/>
      <c r="Y112" s="533"/>
      <c r="Z112" s="537"/>
      <c r="AA112" s="125">
        <f t="shared" si="14"/>
        <v>0</v>
      </c>
      <c r="AB112" s="124">
        <f t="shared" si="15"/>
        <v>0</v>
      </c>
    </row>
    <row r="113" spans="1:33" ht="13.5" customHeight="1" x14ac:dyDescent="0.3">
      <c r="C113" s="115"/>
    </row>
    <row r="114" spans="1:33" x14ac:dyDescent="0.3">
      <c r="C114" s="115"/>
    </row>
    <row r="115" spans="1:33" ht="21.6" thickBot="1" x14ac:dyDescent="0.35">
      <c r="A115" s="102" t="s">
        <v>0</v>
      </c>
      <c r="B115" s="88" t="s">
        <v>1</v>
      </c>
      <c r="C115" s="93"/>
      <c r="D115" s="111"/>
      <c r="E115" s="111"/>
      <c r="F115" s="111"/>
      <c r="G115" s="111" t="str">
        <f>IF($G$1=0," ",$G$1)</f>
        <v xml:space="preserve"> </v>
      </c>
      <c r="H115" s="111"/>
      <c r="I115" s="111"/>
      <c r="J115" s="93"/>
      <c r="K115" s="93"/>
      <c r="L115" s="89" t="s">
        <v>2</v>
      </c>
    </row>
    <row r="116" spans="1:33" ht="13.5" customHeight="1" thickTop="1" x14ac:dyDescent="0.25">
      <c r="B116" s="878" t="s">
        <v>81</v>
      </c>
      <c r="C116" s="88"/>
      <c r="S116" s="88"/>
      <c r="AC116" s="588" t="str">
        <f>IF($W$2=0," ",$W$2)</f>
        <v xml:space="preserve"> </v>
      </c>
      <c r="AD116" s="589"/>
      <c r="AE116" s="590"/>
      <c r="AF116" s="597" t="s">
        <v>3</v>
      </c>
      <c r="AG116" s="600">
        <v>4</v>
      </c>
    </row>
    <row r="117" spans="1:33" ht="12.75" customHeight="1" x14ac:dyDescent="0.25">
      <c r="B117" s="878" t="s">
        <v>82</v>
      </c>
      <c r="C117" s="88"/>
      <c r="AC117" s="591"/>
      <c r="AD117" s="592"/>
      <c r="AE117" s="593"/>
      <c r="AF117" s="598"/>
      <c r="AG117" s="601"/>
    </row>
    <row r="118" spans="1:33" ht="12.75" customHeight="1" x14ac:dyDescent="0.25">
      <c r="B118" s="878" t="s">
        <v>83</v>
      </c>
      <c r="C118" s="88"/>
      <c r="AC118" s="591"/>
      <c r="AD118" s="592"/>
      <c r="AE118" s="593"/>
      <c r="AF118" s="599"/>
      <c r="AG118" s="602"/>
    </row>
    <row r="119" spans="1:33" ht="13.5" customHeight="1" thickBot="1" x14ac:dyDescent="0.35">
      <c r="AC119" s="591"/>
      <c r="AD119" s="592"/>
      <c r="AE119" s="593"/>
      <c r="AF119" s="603" t="s">
        <v>4</v>
      </c>
      <c r="AG119" s="605" t="str">
        <f>IF($L$26=0,"",$L$26)</f>
        <v/>
      </c>
    </row>
    <row r="120" spans="1:33" ht="13.5" customHeight="1" x14ac:dyDescent="0.3">
      <c r="B120" s="99" t="s">
        <v>5</v>
      </c>
      <c r="C120" s="112" t="s">
        <v>6</v>
      </c>
      <c r="D120" s="113" t="s">
        <v>7</v>
      </c>
      <c r="E120" s="517" t="s">
        <v>8</v>
      </c>
      <c r="F120" s="518"/>
      <c r="G120" s="519"/>
      <c r="H120" s="517" t="s">
        <v>9</v>
      </c>
      <c r="I120" s="518"/>
      <c r="J120" s="519"/>
      <c r="K120" s="170">
        <v>1</v>
      </c>
      <c r="L120" s="170">
        <v>2</v>
      </c>
      <c r="M120" s="517">
        <v>3</v>
      </c>
      <c r="N120" s="519"/>
      <c r="O120" s="517">
        <v>4</v>
      </c>
      <c r="P120" s="519"/>
      <c r="Q120" s="517">
        <v>5</v>
      </c>
      <c r="R120" s="519"/>
      <c r="S120" s="562"/>
      <c r="T120" s="565" t="s">
        <v>10</v>
      </c>
      <c r="U120" s="543"/>
      <c r="V120" s="566" t="s">
        <v>11</v>
      </c>
      <c r="W120" s="543"/>
      <c r="X120" s="541" t="s">
        <v>12</v>
      </c>
      <c r="Y120" s="543"/>
      <c r="Z120" s="541" t="s">
        <v>13</v>
      </c>
      <c r="AA120" s="542"/>
      <c r="AB120" s="542"/>
      <c r="AC120" s="591"/>
      <c r="AD120" s="592"/>
      <c r="AE120" s="593"/>
      <c r="AF120" s="598"/>
      <c r="AG120" s="601"/>
    </row>
    <row r="121" spans="1:33" ht="12.75" customHeight="1" thickBot="1" x14ac:dyDescent="0.35">
      <c r="B121" s="99">
        <v>1</v>
      </c>
      <c r="C121" s="112">
        <f>$C23</f>
        <v>0</v>
      </c>
      <c r="D121" s="113" t="str">
        <f>IF(C121=0," ",VLOOKUP(C121,[1]Inschr!B$1:K$65536,3,FALSE))</f>
        <v xml:space="preserve"> </v>
      </c>
      <c r="E121" s="517" t="str">
        <f>IF(C121=0," ",VLOOKUP(C121,[1]Inschr!B$1:K$65536,4,FALSE))</f>
        <v xml:space="preserve"> </v>
      </c>
      <c r="F121" s="518"/>
      <c r="G121" s="519"/>
      <c r="H121" s="517">
        <f>T121*2</f>
        <v>0</v>
      </c>
      <c r="I121" s="518"/>
      <c r="J121" s="519"/>
      <c r="K121" s="181"/>
      <c r="L121" s="180">
        <f>IF(AA130&gt;AB130,1,0)</f>
        <v>0</v>
      </c>
      <c r="M121" s="547">
        <f>IF(AA133&gt;AB133,1,0)</f>
        <v>0</v>
      </c>
      <c r="N121" s="548"/>
      <c r="O121" s="547">
        <f>IF(AA136&gt;AB136,1,0)</f>
        <v>0</v>
      </c>
      <c r="P121" s="548"/>
      <c r="Q121" s="547">
        <f>IF(AA138&gt;AB138,1,0)</f>
        <v>0</v>
      </c>
      <c r="R121" s="548"/>
      <c r="S121" s="563"/>
      <c r="T121" s="551">
        <f>SUM(K121:R121)</f>
        <v>0</v>
      </c>
      <c r="U121" s="519"/>
      <c r="V121" s="517">
        <f>IF(T121=0,0,IF(2&lt;IF(T121=$T$121,1,0)+IF(T121=$T$122,1,0)+IF(T121=$T$123,1,0)+IF(T121=$T$124,1,0)+IF(T121=$T$125,1,0),AA130+AA133+AA136+AA138-AB130-AB133-AB136-AB138,IF(2=IF(T121=$T$121,1,0)+IF(T121=$T$122,1,0)+IF(T121=$T$123,1,0)+IF(T121=$T$124,1,0)+IF(T121=$T$125,1,0),"-","_")))</f>
        <v>0</v>
      </c>
      <c r="W121" s="519"/>
      <c r="X121" s="538">
        <f>IF(OR(V121=0,V121="-",V121="_"),V121,IF(2&lt;IF(V121=$V$121,1,0)+IF(V121=$V$122,1,0)+IF(V121=$V$123,1,0)+IF(V121=$V$124,1,0)+IF(V121=$V$125,1,0),O130+S130+W130+O133+S133+W133+O136+S136+W136+O138+S138+W138-Q130-U130-Y130-Q133-U133-Y133-Q136-U136-Y136-Q138-U138-Y138,IF(2=IF(V121=$V$121,1,0)+IF(V121=$V$122,1,0)+IF(V121=$V$123,1,0)+IF(V121=$V$124,1,0)+IF(V121=$V$125,1,0),"-","_")))</f>
        <v>0</v>
      </c>
      <c r="Y121" s="552"/>
      <c r="Z121" s="553">
        <f>IF(T121=0,0,IF(V121="-",IF(T121=T122,IF(AA130&lt;AB130,"Verliezer","Winnaar"),IF(T121=T123,IF(AA133&lt;AB133,"Verliezer","Winnaar"),IF(T121=T124,IF(AA136&lt;AB136,"Verliezer","Winnaar"),IF(T121=T125,IF(AA138&lt;AB138,"Verliezer","Winnaar"))))),IF(X121="-",IF(V121=V122,IF(AA130&lt;AB130,"Verliezer","Winnaar"),IF(V121=V123,IF(AA133&lt;AB133,"Verliezer","Winnaar"),IF(V121=V124,IF(AA136&lt;AB136,"Verliezer","Winnaar"),IF(V121=V125,IF(AA138&lt;AB138,"Verliezer","Winnaar"))))),"_")))</f>
        <v>0</v>
      </c>
      <c r="AA121" s="554"/>
      <c r="AB121" s="554"/>
      <c r="AC121" s="594"/>
      <c r="AD121" s="595"/>
      <c r="AE121" s="596"/>
      <c r="AF121" s="604"/>
      <c r="AG121" s="606"/>
    </row>
    <row r="122" spans="1:33" ht="12.75" customHeight="1" thickTop="1" x14ac:dyDescent="0.3">
      <c r="B122" s="99">
        <v>2</v>
      </c>
      <c r="C122" s="112">
        <f t="shared" ref="C122:C125" si="16">$C24</f>
        <v>0</v>
      </c>
      <c r="D122" s="113" t="str">
        <f>IF(C122=0," ",VLOOKUP(C122,[1]Inschr!B$1:K$65536,3,FALSE))</f>
        <v xml:space="preserve"> </v>
      </c>
      <c r="E122" s="517" t="str">
        <f>IF(C122=0," ",VLOOKUP(C122,[1]Inschr!B$1:K$65536,4,FALSE))</f>
        <v xml:space="preserve"> </v>
      </c>
      <c r="F122" s="518"/>
      <c r="G122" s="519"/>
      <c r="H122" s="517">
        <f t="shared" ref="H122:H125" si="17">T122*2</f>
        <v>0</v>
      </c>
      <c r="I122" s="518"/>
      <c r="J122" s="519"/>
      <c r="K122" s="180">
        <f>IF(AA130&lt;AB130,1,0)</f>
        <v>0</v>
      </c>
      <c r="L122" s="181"/>
      <c r="M122" s="547">
        <f>IF(AA137&gt;AB137,1,0)</f>
        <v>0</v>
      </c>
      <c r="N122" s="548"/>
      <c r="O122" s="547">
        <f>IF(AA134&gt;AB134,1,0)</f>
        <v>0</v>
      </c>
      <c r="P122" s="548"/>
      <c r="Q122" s="547">
        <f>IF(AA132&gt;AB132,1,0)</f>
        <v>0</v>
      </c>
      <c r="R122" s="548"/>
      <c r="S122" s="563"/>
      <c r="T122" s="551">
        <f t="shared" ref="T122:T125" si="18">SUM(K122:R122)</f>
        <v>0</v>
      </c>
      <c r="U122" s="519"/>
      <c r="V122" s="517">
        <f>IF(T122=0,0,IF(2&lt;IF(T122=$T$121,1,0)+IF(T122=$T$122,1,0)+IF(T122=$T$123,1,0)+IF(T122=$T$124,1,0)+IF(T122=$T$125,1,0),AB130+AA132+AA134+AA137-AA130-AB132-AB134-AB137,IF(2=IF(T122=$T$121,1,0)+IF(T122=$T$122,1,0)+IF(T122=$T$123,1,0)+IF(T122=$T$124,1,0)+IF(T122=$T$125,1,0),"-","_")))</f>
        <v>0</v>
      </c>
      <c r="W122" s="519"/>
      <c r="X122" s="538">
        <f>IF(OR(V122=0,V122="-",V122="_"),V122,IF(2&lt;IF(V122=$V$121,1,0)+IF(V122=$V$122,1,0)+IF(V122=$V$123,1,0)+IF(V122=$V$124,1,0)+IF(V122=$V$125,1,0),Q130+U130+Y130+O132+S132+W132+O134+S134+W134+O137+S137+W137-O130-S130-W130-Q132-U132-Y132-Q134-U134-Y134-Q137-U137-Y137,IF(2=IF(V122=$V$121,1,0)+IF(V122=$V$122,1,0)+IF(V122=$V$123,1,0)+IF(V122=$V$124,1,0)+IF(V122=$V$125,1,0),"-","_")))</f>
        <v>0</v>
      </c>
      <c r="Y122" s="552"/>
      <c r="Z122" s="553">
        <f>IF(T122=0,0,IF(V122="-",IF(T122=T121,IF(AB130&lt;AA130,"Verliezer","Winnaar"),IF(T122=T123,IF(AA137&lt;AB137,"Verliezer","Winnaar"),IF(T122=T124,IF(AA134&lt;AB134,"Verliezer","Winnaar"),IF(T122=T125,IF(AA132&lt;AB132,"Verliezer","Winnaar"))))),IF(X122="-",IF(V122=V121,IF(AB130&lt;AA130,"Verliezer","Winnaar"),IF(V122=V123,IF(AA137&lt;AB137,"Verliezer","Winnaar"),IF(V122=V124,IF(AA134&lt;AB134,"Verliezer","Winnaar"),IF(V122=V125,IF(AA132&lt;AB132,"Verliezer","Winnaar"))))),"_")))</f>
        <v>0</v>
      </c>
      <c r="AA122" s="554"/>
      <c r="AB122" s="555"/>
    </row>
    <row r="123" spans="1:33" ht="14.4" customHeight="1" x14ac:dyDescent="0.3">
      <c r="B123" s="99">
        <v>3</v>
      </c>
      <c r="C123" s="112">
        <f t="shared" si="16"/>
        <v>0</v>
      </c>
      <c r="D123" s="113" t="str">
        <f>IF(C123=0," ",VLOOKUP(C123,[1]Inschr!B$1:K$65536,3,FALSE))</f>
        <v xml:space="preserve"> </v>
      </c>
      <c r="E123" s="517" t="str">
        <f>IF(C123=0," ",VLOOKUP(C123,[1]Inschr!B$1:K$65536,4,FALSE))</f>
        <v xml:space="preserve"> </v>
      </c>
      <c r="F123" s="518"/>
      <c r="G123" s="519"/>
      <c r="H123" s="517">
        <f t="shared" si="17"/>
        <v>0</v>
      </c>
      <c r="I123" s="518"/>
      <c r="J123" s="519"/>
      <c r="K123" s="180">
        <f>IF(AA133&lt;AB133,1,0)</f>
        <v>0</v>
      </c>
      <c r="L123" s="180">
        <f>IF(AA137&lt;AB137,1,0)</f>
        <v>0</v>
      </c>
      <c r="M123" s="549"/>
      <c r="N123" s="550"/>
      <c r="O123" s="547">
        <f>IF(AA131&gt;AB131,1,0)</f>
        <v>0</v>
      </c>
      <c r="P123" s="548"/>
      <c r="Q123" s="547">
        <f>IF(AA135&gt;AB135,1,0)</f>
        <v>0</v>
      </c>
      <c r="R123" s="548"/>
      <c r="S123" s="563"/>
      <c r="T123" s="551">
        <f t="shared" si="18"/>
        <v>0</v>
      </c>
      <c r="U123" s="519"/>
      <c r="V123" s="517">
        <f>IF(T123=0,0,IF(2&lt;IF(T123=$T$121,1,0)+IF(T123=$T$122,1,0)+IF(T123=$T$123,1,0)+IF(T123=$T$124,1,0)+IF(T123=$T$125,1,0),AA131+AB133+AA135+AB137-AB131-AA133-AB135-AA137,IF(2=IF(T123=$T$121,1,0)+IF(T123=$T$122,1,0)+IF(T123=$T$123,1,0)+IF(T123=$T$124,1,0)+IF(T123=$T$125,1,0),"-","_")))</f>
        <v>0</v>
      </c>
      <c r="W123" s="519"/>
      <c r="X123" s="538">
        <f>IF(OR(V123=0,V123="-",V123="_"),V123,IF(2&lt;IF(V123=$V$121,1,0)+IF(V123=$V$122,1,0)+IF(V123=$V$123,1,0)+IF(V123=$V$124,1,0)+IF(V123=$V$125,1,0),O131+S131+W131+Q133+U133+Y133+O135+S135+W135+Q137+U137+Y137-Q131-U131-Y131-O133-S133-W133-Q135-U135-Y135-O137-S137-W137,IF(2=IF(V123=$V$121,1,0)+IF(V123=$V$122,1,0)+IF(V123=$V$123,1,0)+IF(V123=$V$124,1,0)+IF(V123=$V$125,1,0),"-","_")))</f>
        <v>0</v>
      </c>
      <c r="Y123" s="552"/>
      <c r="Z123" s="553">
        <f>IF(T123=0,0,IF(V123="-",IF(T123=T121,IF(AB133&lt;AA133,"Verliezer","Winnaar"),IF(T123=T122,IF(AB137&lt;AA137,"Verliezer","Winnaar"),IF(T123=T124,IF(AA131&lt;AB131,"Verliezer","Winnaar"),IF(T123=T125,IF(AA135&lt;AB135,"Verliezer","Winnaar"))))),IF(X123="-",IF(V123=V121,IF(AB133&lt;AA133,"Verliezer","Winnaar"),IF(V123=V122,IF(AB137&lt;AA137,"Verliezer","Winnaar"),IF(V123=V124,IF(AA131&lt;AB131,"Verliezer","Winnaar"),IF(V123=V125,IF(AA135&lt;AB135,"Verliezer","Winnaar"))))),"_")))</f>
        <v>0</v>
      </c>
      <c r="AA123" s="554"/>
      <c r="AB123" s="555"/>
    </row>
    <row r="124" spans="1:33" ht="14.4" customHeight="1" x14ac:dyDescent="0.3">
      <c r="B124" s="99">
        <v>4</v>
      </c>
      <c r="C124" s="112">
        <f t="shared" si="16"/>
        <v>0</v>
      </c>
      <c r="D124" s="113" t="str">
        <f>IF(C124=0," ",VLOOKUP(C124,[1]Inschr!B$1:K$65536,3,FALSE))</f>
        <v xml:space="preserve"> </v>
      </c>
      <c r="E124" s="517" t="str">
        <f>IF(C124=0," ",VLOOKUP(C124,[1]Inschr!B$1:K$65536,4,FALSE))</f>
        <v xml:space="preserve"> </v>
      </c>
      <c r="F124" s="518"/>
      <c r="G124" s="519"/>
      <c r="H124" s="517">
        <f t="shared" si="17"/>
        <v>0</v>
      </c>
      <c r="I124" s="518"/>
      <c r="J124" s="519"/>
      <c r="K124" s="180">
        <f>IF(AA136&lt;AB136,1,0)</f>
        <v>0</v>
      </c>
      <c r="L124" s="180">
        <f>IF(AA134&lt;AB134,1,0)</f>
        <v>0</v>
      </c>
      <c r="M124" s="547">
        <f>IF(AA131&lt;AB131,1,0)</f>
        <v>0</v>
      </c>
      <c r="N124" s="548"/>
      <c r="O124" s="549"/>
      <c r="P124" s="550"/>
      <c r="Q124" s="547">
        <f>IF(AA129&gt;AB129,1,0)</f>
        <v>0</v>
      </c>
      <c r="R124" s="548"/>
      <c r="S124" s="563"/>
      <c r="T124" s="551">
        <f t="shared" si="18"/>
        <v>0</v>
      </c>
      <c r="U124" s="519"/>
      <c r="V124" s="517">
        <f>IF(T124=0,0,IF(2&lt;IF(T124=$T$121,1,0)+IF(T124=$T$122,1,0)+IF(T124=$T$123,1,0)+IF(T124=$T$124,1,0)+IF(T124=$T$125,1,0),AA129+AB131+AB134+AB136-AB129-AA131-AA134-AA136,IF(2=IF(T124=$T$121,1,0)+IF(T124=$T$122,1,0)+IF(T124=$T$123,1,0)+IF(T124=$T$124,1,0)+IF(T124=$T$125,1,0),"-","_")))</f>
        <v>0</v>
      </c>
      <c r="W124" s="519"/>
      <c r="X124" s="538">
        <f>IF(OR(V124=0,V124="-",V124="_"),V124,IF(2&lt;IF(V124=$V$121,1,0)+IF(V124=$V$122,1,0)+IF(V124=$V$123,1,0)+IF(V124=$V$124,1,0)+IF(V124=$V$125,1,0),O129+S129+W129+Q131+U131+Y131+Q134+U134+Y134+Q136+U136+Y136-Q129-U129-Y129-O131-S131-W131-O134-S134-W134-O136-S136-W136,IF(2=IF(V124=$V$121,1,0)+IF(V124=$V$122,1,0)+IF(V124=$V$123,1,0)+IF(V124=$V$124,1,0)+IF(V124=$V$125,1,0),"-","_")))</f>
        <v>0</v>
      </c>
      <c r="Y124" s="552"/>
      <c r="Z124" s="553">
        <f>IF(T124=0,0,IF(V124="-",IF(T124=T121,IF(AB136&lt;AA136,"Verliezer","Winnaar"),IF(T124=T122,IF(AB134&lt;AA134,"Verliezer","Winnaar"),IF(T124=T123,IF(AB131&lt;AA131,"Verliezer","Winnaar"),IF(T124=T125,IF(AA129&lt;AB129,"Verliezer","Winnaar"))))),IF(X124="-",IF(V124=V121,IF(AB136&lt;AA136,"Verliezer","Winnaar"),IF(V124=V122,IF(AB134&lt;AA134,"Verliezer","Winnaar"),IF(V124=V123,IF(AB131&lt;AA131,"Verliezer","Winnaar"),IF(V124=V125,IF(AA129&lt;AB129,"Verliezer","Winnaar"))))),"_")))</f>
        <v>0</v>
      </c>
      <c r="AA124" s="554"/>
      <c r="AB124" s="555"/>
    </row>
    <row r="125" spans="1:33" ht="15" customHeight="1" thickBot="1" x14ac:dyDescent="0.35">
      <c r="B125" s="99">
        <v>5</v>
      </c>
      <c r="C125" s="112">
        <f t="shared" si="16"/>
        <v>0</v>
      </c>
      <c r="D125" s="113" t="str">
        <f>IF(C125=0," ",VLOOKUP(C125,[1]Inschr!B$1:K$65536,3,FALSE))</f>
        <v xml:space="preserve"> </v>
      </c>
      <c r="E125" s="517" t="str">
        <f>IF(C125=0," ",VLOOKUP(C125,[1]Inschr!B$1:K$65536,4,FALSE))</f>
        <v xml:space="preserve"> </v>
      </c>
      <c r="F125" s="518"/>
      <c r="G125" s="519"/>
      <c r="H125" s="517">
        <f t="shared" si="17"/>
        <v>0</v>
      </c>
      <c r="I125" s="518"/>
      <c r="J125" s="519"/>
      <c r="K125" s="180">
        <f>IF(AA138&lt;AB138,1,0)</f>
        <v>0</v>
      </c>
      <c r="L125" s="180">
        <f>IF(AA132&lt;AB132,1,0)</f>
        <v>0</v>
      </c>
      <c r="M125" s="547">
        <f>IF(AA135&lt;AB135,1,0)</f>
        <v>0</v>
      </c>
      <c r="N125" s="548"/>
      <c r="O125" s="547">
        <f>IF(AA129&lt;AB129,1,0)</f>
        <v>0</v>
      </c>
      <c r="P125" s="548"/>
      <c r="Q125" s="549"/>
      <c r="R125" s="550"/>
      <c r="S125" s="564"/>
      <c r="T125" s="556">
        <f t="shared" si="18"/>
        <v>0</v>
      </c>
      <c r="U125" s="546"/>
      <c r="V125" s="544">
        <f>IF(T125=0,0,IF(2&lt;IF(T125=$T$121,1,0)+IF(T125=$T$122,1,0)+IF(T125=$T$123,1,0)+IF(T125=$T$124,1,0)+IF(T125=$T$125,1,0),AB129+AB132+AB135+AB138-AA129-AA132-AA135-AA138,IF(2=IF(T125=$T$121,1,0)+IF(T125=$T$122,1,0)+IF(T125=$T$123,1,0)+IF(T125=$T$124,1,0)+IF(T125=$T$125,1,0),"-","_")))</f>
        <v>0</v>
      </c>
      <c r="W125" s="546"/>
      <c r="X125" s="557">
        <f>IF(OR(V125=0,V125="-",V125="_"),V125,IF(2&lt;IF(V125=$V$121,1,0)+IF(V125=$V$122,1,0)+IF(V125=$V$123,1,0)+IF(V125=$V$124,1,0)+IF(V125=$V$125,1,0),Q129+U129+Y129+Q132+U132+Y132+Q135+U135+Y135+Q138+U138+Y138-O129-S129-W129-O132-S132-W132-O135-S135-W135-O138-S138-W138,IF(2=IF(V125=$V$121,1,0)+IF(V125=$V$122,1,0)+IF(V125=$V$123,1,0)+IF(V125=$V$124,1,0)+IF(V125=$V$125,1,0),"-","_")))</f>
        <v>0</v>
      </c>
      <c r="Y125" s="558"/>
      <c r="Z125" s="559">
        <f>IF(T125=0,0,IF(V125="-",IF(T125=T121,IF(AB138&lt;AA138,"Verliezer","Winnaar"),IF(T125=T122,IF(AB132&lt;AA132,"Verliezer","Winnaar"),IF(T125=T123,IF(AB135&lt;AA135,"Verliezer","Winnaar"),IF(T125=T124,IF(AB129&lt;AA129,"Verliezer","Winnaar"))))),IF(X125="-",IF(V125=V121,IF(AB138&lt;AA138,"Verliezer","Winnaar"),IF(V125=V122,IF(AB132&lt;AA132,"Verliezer","Winnaar"),IF(V125=V123,IF(AB135&lt;AA135,"Verliezer","Winnaar"),IF(V125=V124,IF(AB129&lt;AA129,"Verliezer","Winnaar"))))),"_")))</f>
        <v>0</v>
      </c>
      <c r="AA125" s="560"/>
      <c r="AB125" s="561"/>
    </row>
    <row r="127" spans="1:33" ht="22.5" customHeight="1" thickBot="1" x14ac:dyDescent="0.35">
      <c r="C127" s="91"/>
      <c r="D127" s="183" t="s">
        <v>54</v>
      </c>
      <c r="E127" s="183"/>
      <c r="F127" s="183"/>
      <c r="G127" s="90"/>
      <c r="H127" s="90"/>
      <c r="I127" s="90"/>
      <c r="K127" s="88" t="s">
        <v>14</v>
      </c>
    </row>
    <row r="128" spans="1:33" ht="22.5" customHeight="1" x14ac:dyDescent="0.3">
      <c r="C128" s="114"/>
      <c r="D128" s="113" t="str">
        <f>IF(C128=0," ",VLOOKUP(C128,[1]Inschr!B$1:K$65536,3,FALSE))</f>
        <v xml:space="preserve"> </v>
      </c>
      <c r="E128" s="517" t="str">
        <f>IF(C128=0," ",VLOOKUP(C128,[1]Inschr!B$1:K$65536,4,FALSE))</f>
        <v xml:space="preserve"> </v>
      </c>
      <c r="F128" s="518"/>
      <c r="G128" s="519"/>
      <c r="H128" s="90"/>
      <c r="I128" s="90"/>
      <c r="K128" s="117" t="s">
        <v>15</v>
      </c>
      <c r="L128" s="118" t="s">
        <v>16</v>
      </c>
      <c r="M128" s="530" t="s">
        <v>17</v>
      </c>
      <c r="N128" s="531"/>
      <c r="O128" s="567" t="s">
        <v>19</v>
      </c>
      <c r="P128" s="568"/>
      <c r="Q128" s="568"/>
      <c r="R128" s="569"/>
      <c r="S128" s="570" t="s">
        <v>20</v>
      </c>
      <c r="T128" s="571"/>
      <c r="U128" s="571"/>
      <c r="V128" s="572"/>
      <c r="W128" s="565" t="s">
        <v>21</v>
      </c>
      <c r="X128" s="542"/>
      <c r="Y128" s="542"/>
      <c r="Z128" s="573"/>
      <c r="AA128" s="565" t="s">
        <v>22</v>
      </c>
      <c r="AB128" s="574"/>
    </row>
    <row r="129" spans="1:31" ht="22.5" customHeight="1" x14ac:dyDescent="0.25">
      <c r="C129" s="110"/>
      <c r="D129" s="91"/>
      <c r="E129" s="91"/>
      <c r="F129" s="91"/>
      <c r="G129" s="90"/>
      <c r="H129" s="90"/>
      <c r="I129" s="90"/>
      <c r="K129" s="115"/>
      <c r="L129" s="115"/>
      <c r="M129" s="538" t="s">
        <v>25</v>
      </c>
      <c r="N129" s="518"/>
      <c r="O129" s="575"/>
      <c r="P129" s="527"/>
      <c r="Q129" s="526"/>
      <c r="R129" s="539"/>
      <c r="S129" s="525"/>
      <c r="T129" s="526"/>
      <c r="U129" s="527"/>
      <c r="V129" s="528"/>
      <c r="W129" s="529"/>
      <c r="X129" s="527"/>
      <c r="Y129" s="527"/>
      <c r="Z129" s="528"/>
      <c r="AA129" s="182">
        <f>IF(O129&gt;Q129,1,0)+IF(S129&gt;U129,1,0)+IF(W129&gt;Y129,1,0)</f>
        <v>0</v>
      </c>
      <c r="AB129" s="123">
        <f>IF(O129&lt;Q129,1,0)+IF(S129&lt;U129,1,0)+IF(W129&lt;Y129,1,0)</f>
        <v>0</v>
      </c>
    </row>
    <row r="130" spans="1:31" ht="22.5" customHeight="1" x14ac:dyDescent="0.25">
      <c r="C130" s="110"/>
      <c r="D130" s="183" t="s">
        <v>55</v>
      </c>
      <c r="E130" s="183"/>
      <c r="F130" s="183"/>
      <c r="G130" s="90"/>
      <c r="H130" s="90"/>
      <c r="I130" s="90"/>
      <c r="K130" s="117" t="s">
        <v>26</v>
      </c>
      <c r="L130" s="118" t="s">
        <v>26</v>
      </c>
      <c r="M130" s="538" t="s">
        <v>26</v>
      </c>
      <c r="N130" s="518"/>
      <c r="O130" s="529"/>
      <c r="P130" s="527"/>
      <c r="Q130" s="526"/>
      <c r="R130" s="539"/>
      <c r="S130" s="525"/>
      <c r="T130" s="526"/>
      <c r="U130" s="527"/>
      <c r="V130" s="528"/>
      <c r="W130" s="529"/>
      <c r="X130" s="527"/>
      <c r="Y130" s="527"/>
      <c r="Z130" s="528"/>
      <c r="AA130" s="182">
        <f t="shared" ref="AA130:AA138" si="19">IF(O130&gt;Q130,1,0)+IF(S130&gt;U130,1,0)+IF(W130&gt;Y130,1,0)</f>
        <v>0</v>
      </c>
      <c r="AB130" s="123">
        <f t="shared" ref="AB130:AB138" si="20">IF(O130&lt;Q130,1,0)+IF(S130&lt;U130,1,0)+IF(W130&lt;Y130,1,0)</f>
        <v>0</v>
      </c>
    </row>
    <row r="131" spans="1:31" ht="22.5" customHeight="1" x14ac:dyDescent="0.25">
      <c r="C131" s="114"/>
      <c r="D131" s="113" t="str">
        <f>IF(C131=0," ",VLOOKUP(C131,[1]Inschr!B$1:K$65536,3,FALSE))</f>
        <v xml:space="preserve"> </v>
      </c>
      <c r="E131" s="517" t="str">
        <f>IF(C131=0," ",VLOOKUP(C131,[1]Inschr!B$1:K$65536,4,FALSE))</f>
        <v xml:space="preserve"> </v>
      </c>
      <c r="F131" s="518"/>
      <c r="G131" s="519"/>
      <c r="H131" s="90"/>
      <c r="I131" s="90"/>
      <c r="K131" s="115"/>
      <c r="L131" s="118" t="s">
        <v>28</v>
      </c>
      <c r="M131" s="538" t="s">
        <v>28</v>
      </c>
      <c r="N131" s="518"/>
      <c r="O131" s="529"/>
      <c r="P131" s="527"/>
      <c r="Q131" s="526"/>
      <c r="R131" s="539"/>
      <c r="S131" s="525"/>
      <c r="T131" s="526"/>
      <c r="U131" s="527"/>
      <c r="V131" s="528"/>
      <c r="W131" s="529"/>
      <c r="X131" s="527"/>
      <c r="Y131" s="527"/>
      <c r="Z131" s="528"/>
      <c r="AA131" s="182">
        <f t="shared" si="19"/>
        <v>0</v>
      </c>
      <c r="AB131" s="123">
        <f t="shared" si="20"/>
        <v>0</v>
      </c>
    </row>
    <row r="132" spans="1:31" ht="22.5" customHeight="1" x14ac:dyDescent="0.25">
      <c r="K132" s="115"/>
      <c r="M132" s="530" t="s">
        <v>29</v>
      </c>
      <c r="N132" s="531"/>
      <c r="O132" s="529"/>
      <c r="P132" s="527"/>
      <c r="Q132" s="526"/>
      <c r="R132" s="539"/>
      <c r="S132" s="525"/>
      <c r="T132" s="526"/>
      <c r="U132" s="527"/>
      <c r="V132" s="528"/>
      <c r="W132" s="529"/>
      <c r="X132" s="527"/>
      <c r="Y132" s="527"/>
      <c r="Z132" s="528"/>
      <c r="AA132" s="182">
        <f t="shared" si="19"/>
        <v>0</v>
      </c>
      <c r="AB132" s="123">
        <f t="shared" si="20"/>
        <v>0</v>
      </c>
    </row>
    <row r="133" spans="1:31" ht="22.5" customHeight="1" x14ac:dyDescent="0.25">
      <c r="K133" s="117" t="s">
        <v>31</v>
      </c>
      <c r="L133" s="118" t="s">
        <v>31</v>
      </c>
      <c r="M133" s="538" t="s">
        <v>31</v>
      </c>
      <c r="N133" s="518"/>
      <c r="O133" s="529"/>
      <c r="P133" s="527"/>
      <c r="Q133" s="526"/>
      <c r="R133" s="539"/>
      <c r="S133" s="525"/>
      <c r="T133" s="526"/>
      <c r="U133" s="527"/>
      <c r="V133" s="528"/>
      <c r="W133" s="529"/>
      <c r="X133" s="527"/>
      <c r="Y133" s="527"/>
      <c r="Z133" s="528"/>
      <c r="AA133" s="182">
        <f t="shared" si="19"/>
        <v>0</v>
      </c>
      <c r="AB133" s="123">
        <f t="shared" si="20"/>
        <v>0</v>
      </c>
    </row>
    <row r="134" spans="1:31" ht="22.5" customHeight="1" x14ac:dyDescent="0.25">
      <c r="K134" s="115"/>
      <c r="L134" s="118" t="s">
        <v>32</v>
      </c>
      <c r="M134" s="538" t="s">
        <v>32</v>
      </c>
      <c r="N134" s="518"/>
      <c r="O134" s="529"/>
      <c r="P134" s="527"/>
      <c r="Q134" s="526"/>
      <c r="R134" s="539"/>
      <c r="S134" s="525"/>
      <c r="T134" s="526"/>
      <c r="U134" s="527"/>
      <c r="V134" s="528"/>
      <c r="W134" s="529"/>
      <c r="X134" s="527"/>
      <c r="Y134" s="527"/>
      <c r="Z134" s="528"/>
      <c r="AA134" s="182">
        <f t="shared" si="19"/>
        <v>0</v>
      </c>
      <c r="AB134" s="123">
        <f t="shared" si="20"/>
        <v>0</v>
      </c>
    </row>
    <row r="135" spans="1:31" ht="22.5" customHeight="1" x14ac:dyDescent="0.25">
      <c r="K135" s="115"/>
      <c r="M135" s="530" t="s">
        <v>34</v>
      </c>
      <c r="N135" s="531"/>
      <c r="O135" s="529"/>
      <c r="P135" s="527"/>
      <c r="Q135" s="526"/>
      <c r="R135" s="539"/>
      <c r="S135" s="525"/>
      <c r="T135" s="526"/>
      <c r="U135" s="527"/>
      <c r="V135" s="528"/>
      <c r="W135" s="529"/>
      <c r="X135" s="527"/>
      <c r="Y135" s="527"/>
      <c r="Z135" s="528"/>
      <c r="AA135" s="182">
        <f t="shared" si="19"/>
        <v>0</v>
      </c>
      <c r="AB135" s="123">
        <f t="shared" si="20"/>
        <v>0</v>
      </c>
    </row>
    <row r="136" spans="1:31" ht="22.5" customHeight="1" x14ac:dyDescent="0.25">
      <c r="B136" s="115"/>
      <c r="L136" s="118" t="s">
        <v>35</v>
      </c>
      <c r="M136" s="538" t="s">
        <v>35</v>
      </c>
      <c r="N136" s="518"/>
      <c r="O136" s="529"/>
      <c r="P136" s="527"/>
      <c r="Q136" s="526"/>
      <c r="R136" s="539"/>
      <c r="S136" s="525"/>
      <c r="T136" s="526"/>
      <c r="U136" s="527"/>
      <c r="V136" s="528"/>
      <c r="W136" s="529"/>
      <c r="X136" s="527"/>
      <c r="Y136" s="527"/>
      <c r="Z136" s="528"/>
      <c r="AA136" s="182">
        <f t="shared" si="19"/>
        <v>0</v>
      </c>
      <c r="AB136" s="123">
        <f t="shared" si="20"/>
        <v>0</v>
      </c>
    </row>
    <row r="137" spans="1:31" ht="21.75" customHeight="1" x14ac:dyDescent="0.25">
      <c r="K137" s="117" t="s">
        <v>37</v>
      </c>
      <c r="L137" s="118" t="s">
        <v>37</v>
      </c>
      <c r="M137" s="538" t="s">
        <v>37</v>
      </c>
      <c r="N137" s="518"/>
      <c r="O137" s="529"/>
      <c r="P137" s="527"/>
      <c r="Q137" s="526"/>
      <c r="R137" s="539"/>
      <c r="S137" s="525"/>
      <c r="T137" s="526"/>
      <c r="U137" s="527"/>
      <c r="V137" s="528"/>
      <c r="W137" s="529"/>
      <c r="X137" s="527"/>
      <c r="Y137" s="527"/>
      <c r="Z137" s="528"/>
      <c r="AA137" s="182">
        <f t="shared" si="19"/>
        <v>0</v>
      </c>
      <c r="AB137" s="123">
        <f t="shared" si="20"/>
        <v>0</v>
      </c>
    </row>
    <row r="138" spans="1:31" ht="21.75" customHeight="1" thickBot="1" x14ac:dyDescent="0.3">
      <c r="K138" s="115"/>
      <c r="M138" s="530" t="s">
        <v>38</v>
      </c>
      <c r="N138" s="531"/>
      <c r="O138" s="532"/>
      <c r="P138" s="533"/>
      <c r="Q138" s="534"/>
      <c r="R138" s="535"/>
      <c r="S138" s="536"/>
      <c r="T138" s="534"/>
      <c r="U138" s="533"/>
      <c r="V138" s="537"/>
      <c r="W138" s="532"/>
      <c r="X138" s="533"/>
      <c r="Y138" s="533"/>
      <c r="Z138" s="537"/>
      <c r="AA138" s="125">
        <f t="shared" si="19"/>
        <v>0</v>
      </c>
      <c r="AB138" s="124">
        <f t="shared" si="20"/>
        <v>0</v>
      </c>
    </row>
    <row r="139" spans="1:31" x14ac:dyDescent="0.3">
      <c r="C139" s="115"/>
    </row>
    <row r="141" spans="1:31" ht="21" x14ac:dyDescent="0.3">
      <c r="A141" s="102" t="s">
        <v>0</v>
      </c>
      <c r="B141" s="88" t="s">
        <v>1</v>
      </c>
      <c r="C141" s="93"/>
      <c r="D141" s="111"/>
      <c r="E141" s="111"/>
      <c r="F141" s="111"/>
      <c r="G141" s="111" t="str">
        <f>IF($G$1=0," ",$G$1)</f>
        <v xml:space="preserve"> </v>
      </c>
      <c r="H141" s="111"/>
      <c r="I141" s="111"/>
      <c r="J141" s="93"/>
      <c r="K141" s="93"/>
      <c r="L141" s="89" t="s">
        <v>2</v>
      </c>
    </row>
    <row r="142" spans="1:31" s="85" customFormat="1" ht="12.75" customHeight="1" thickBot="1" x14ac:dyDescent="0.35">
      <c r="C142" s="115"/>
      <c r="D142" s="89"/>
      <c r="E142" s="89"/>
      <c r="F142" s="89"/>
      <c r="G142" s="171"/>
      <c r="H142" s="171"/>
      <c r="I142" s="171"/>
      <c r="J142" s="89"/>
      <c r="K142" s="89"/>
      <c r="AB142" s="172"/>
      <c r="AD142" s="172"/>
    </row>
    <row r="143" spans="1:31" s="85" customFormat="1" ht="13.5" customHeight="1" thickTop="1" x14ac:dyDescent="0.25">
      <c r="A143" s="89"/>
      <c r="B143" s="878" t="s">
        <v>81</v>
      </c>
      <c r="C143" s="88"/>
      <c r="D143" s="89"/>
      <c r="E143" s="89"/>
      <c r="F143" s="89"/>
      <c r="G143" s="91"/>
      <c r="H143" s="91"/>
      <c r="I143" s="91"/>
      <c r="J143" s="89"/>
      <c r="K143" s="89"/>
      <c r="Q143" s="83"/>
      <c r="R143" s="83"/>
      <c r="AB143" s="614" t="str">
        <f>IF($W$2=0," ",$W$2)</f>
        <v xml:space="preserve"> </v>
      </c>
      <c r="AC143" s="615"/>
      <c r="AD143" s="615" t="str">
        <f>IF($Y$2=0," ",$Y$2)</f>
        <v xml:space="preserve"> </v>
      </c>
      <c r="AE143" s="616"/>
    </row>
    <row r="144" spans="1:31" s="85" customFormat="1" ht="12.75" customHeight="1" x14ac:dyDescent="0.25">
      <c r="A144" s="89"/>
      <c r="B144" s="878" t="s">
        <v>82</v>
      </c>
      <c r="C144" s="88"/>
      <c r="D144" s="89"/>
      <c r="E144" s="89"/>
      <c r="F144" s="89"/>
      <c r="G144" s="91"/>
      <c r="H144" s="91"/>
      <c r="I144" s="91"/>
      <c r="J144" s="89"/>
      <c r="K144" s="89"/>
      <c r="AB144" s="617"/>
      <c r="AC144" s="618"/>
      <c r="AD144" s="618"/>
      <c r="AE144" s="619"/>
    </row>
    <row r="145" spans="1:33" s="85" customFormat="1" ht="12.75" customHeight="1" x14ac:dyDescent="0.25">
      <c r="B145" s="878" t="s">
        <v>83</v>
      </c>
      <c r="C145" s="88"/>
      <c r="D145" s="89"/>
      <c r="E145" s="89"/>
      <c r="F145" s="89"/>
      <c r="G145" s="91"/>
      <c r="H145" s="91"/>
      <c r="I145" s="91"/>
      <c r="J145" s="89"/>
      <c r="K145" s="89"/>
      <c r="AB145" s="617"/>
      <c r="AC145" s="618"/>
      <c r="AD145" s="618"/>
      <c r="AE145" s="619"/>
    </row>
    <row r="146" spans="1:33" s="85" customFormat="1" ht="13.5" customHeight="1" x14ac:dyDescent="0.3">
      <c r="B146" s="83"/>
      <c r="C146" s="88"/>
      <c r="D146" s="89"/>
      <c r="E146" s="89"/>
      <c r="F146" s="89"/>
      <c r="G146" s="91"/>
      <c r="H146" s="91"/>
      <c r="I146" s="91"/>
      <c r="J146" s="89"/>
      <c r="K146" s="89"/>
      <c r="AB146" s="617"/>
      <c r="AC146" s="618"/>
      <c r="AD146" s="618"/>
      <c r="AE146" s="619"/>
    </row>
    <row r="147" spans="1:33" s="85" customFormat="1" ht="13.5" customHeight="1" x14ac:dyDescent="0.3">
      <c r="B147" s="83"/>
      <c r="C147" s="88"/>
      <c r="D147" s="89"/>
      <c r="E147" s="89"/>
      <c r="F147" s="89"/>
      <c r="G147" s="91"/>
      <c r="H147" s="91"/>
      <c r="I147" s="91"/>
      <c r="J147" s="89"/>
      <c r="K147" s="89"/>
      <c r="AB147" s="617"/>
      <c r="AC147" s="618"/>
      <c r="AD147" s="618"/>
      <c r="AE147" s="619"/>
      <c r="AF147" s="173"/>
    </row>
    <row r="148" spans="1:33" s="85" customFormat="1" ht="13.5" customHeight="1" thickBot="1" x14ac:dyDescent="0.35">
      <c r="B148" s="83"/>
      <c r="C148" s="88"/>
      <c r="D148" s="89"/>
      <c r="E148" s="89"/>
      <c r="F148" s="89"/>
      <c r="G148" s="91"/>
      <c r="H148" s="91"/>
      <c r="I148" s="91"/>
      <c r="J148" s="89"/>
      <c r="K148" s="89"/>
      <c r="AB148" s="620"/>
      <c r="AC148" s="621"/>
      <c r="AD148" s="621"/>
      <c r="AE148" s="622"/>
      <c r="AF148" s="173"/>
    </row>
    <row r="149" spans="1:33" s="85" customFormat="1" ht="13.5" customHeight="1" thickTop="1" x14ac:dyDescent="0.3">
      <c r="A149" s="89"/>
      <c r="B149" s="88"/>
      <c r="C149" s="88"/>
      <c r="D149" s="89"/>
      <c r="E149" s="89"/>
      <c r="F149" s="89"/>
      <c r="G149" s="91"/>
      <c r="H149" s="91"/>
      <c r="I149" s="91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89"/>
      <c r="AC149" s="174"/>
      <c r="AD149" s="174"/>
      <c r="AE149" s="174"/>
      <c r="AF149" s="173"/>
    </row>
    <row r="150" spans="1:33" s="85" customFormat="1" x14ac:dyDescent="0.3">
      <c r="B150" s="89"/>
      <c r="C150" s="89" t="s">
        <v>40</v>
      </c>
      <c r="D150" s="89"/>
      <c r="E150" s="89"/>
      <c r="F150" s="89"/>
      <c r="G150" s="91"/>
      <c r="H150" s="91"/>
      <c r="I150" s="91"/>
      <c r="J150" s="91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  <c r="AA150" s="89"/>
      <c r="AB150" s="89"/>
      <c r="AC150" s="89"/>
      <c r="AD150" s="89"/>
      <c r="AE150" s="89"/>
      <c r="AF150" s="89"/>
      <c r="AG150" s="89"/>
    </row>
    <row r="151" spans="1:33" s="85" customFormat="1" x14ac:dyDescent="0.3">
      <c r="B151" s="89"/>
      <c r="C151" s="99">
        <f>$C$50</f>
        <v>0</v>
      </c>
      <c r="D151" s="108" t="str">
        <f>IF(C151=0," ",VLOOKUP(C151,[1]Inschr!$B$1:$K$65536,3,FALSE))</f>
        <v xml:space="preserve"> </v>
      </c>
      <c r="E151" s="109"/>
      <c r="F151" s="109"/>
      <c r="G151" s="91"/>
      <c r="H151" s="91"/>
      <c r="I151" s="91"/>
      <c r="J151" s="91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</row>
    <row r="152" spans="1:33" s="85" customFormat="1" ht="14.4" customHeight="1" x14ac:dyDescent="0.3">
      <c r="B152" s="89"/>
      <c r="C152" s="89"/>
      <c r="D152" s="89"/>
      <c r="E152" s="508" t="s">
        <v>42</v>
      </c>
      <c r="F152" s="509"/>
      <c r="G152" s="509"/>
      <c r="H152" s="91"/>
      <c r="I152" s="91"/>
      <c r="J152" s="91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  <c r="AA152" s="89"/>
      <c r="AB152" s="89"/>
      <c r="AC152" s="89"/>
      <c r="AD152" s="89"/>
      <c r="AE152" s="89"/>
      <c r="AF152" s="89"/>
      <c r="AG152" s="89"/>
    </row>
    <row r="153" spans="1:33" s="85" customFormat="1" ht="14.4" customHeight="1" x14ac:dyDescent="0.3">
      <c r="B153" s="89"/>
      <c r="C153" s="89"/>
      <c r="D153" s="89"/>
      <c r="E153" s="185"/>
      <c r="F153" s="184"/>
      <c r="G153" s="91"/>
      <c r="H153" s="509" t="s">
        <v>40</v>
      </c>
      <c r="I153" s="509"/>
      <c r="J153" s="509"/>
      <c r="K153" s="89"/>
      <c r="L153" s="89" t="s">
        <v>41</v>
      </c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89"/>
      <c r="AC153" s="89"/>
      <c r="AD153" s="89"/>
      <c r="AE153" s="89"/>
      <c r="AF153" s="89"/>
      <c r="AG153" s="89"/>
    </row>
    <row r="154" spans="1:33" s="85" customFormat="1" ht="13.8" thickBot="1" x14ac:dyDescent="0.35">
      <c r="B154" s="89"/>
      <c r="C154" s="109" t="s">
        <v>4</v>
      </c>
      <c r="D154" s="89"/>
      <c r="E154" s="507"/>
      <c r="F154" s="507"/>
      <c r="G154" s="612"/>
      <c r="H154" s="110"/>
      <c r="I154" s="110"/>
      <c r="J154" s="110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89"/>
      <c r="AB154" s="89"/>
      <c r="AC154" s="89"/>
      <c r="AD154" s="89"/>
      <c r="AE154" s="89"/>
      <c r="AF154" s="89"/>
      <c r="AG154" s="89"/>
    </row>
    <row r="155" spans="1:33" s="85" customFormat="1" ht="12.75" customHeight="1" x14ac:dyDescent="0.3">
      <c r="B155" s="89"/>
      <c r="C155" s="623" t="str">
        <f>IF($R$9=0,"",$R$9)</f>
        <v/>
      </c>
      <c r="D155" s="89"/>
      <c r="E155" s="507"/>
      <c r="F155" s="507"/>
      <c r="G155" s="613"/>
      <c r="H155" s="507" t="str">
        <f>IF(IF(E154&gt;E156,1,0)+IF(F154&gt;F156,1,0)+IF(G154&gt;G156,1,0)=IF(E156&gt;E154,1,0)+IF(F156&gt;F154,1,0)+IF(G156&gt;G154,1,0)," ",IF(IF(E154&gt;E156,1,0)+IF(F154&gt;F156,1,0)+IF(G154&gt;G156,1,0)&gt;IF(E156&gt;E154,1,0)+IF(F156&gt;F154,1,0)+IF(G156&gt;G154,1,0),C151,C160))</f>
        <v xml:space="preserve"> </v>
      </c>
      <c r="I155" s="507"/>
      <c r="J155" s="507"/>
      <c r="K155" s="520" t="str">
        <f>IF(H155=" "," ",VLOOKUP(H155,[1]Inschr!$B$1:$K$65536,3,FALSE))</f>
        <v xml:space="preserve"> </v>
      </c>
      <c r="L155" s="609"/>
      <c r="M155" s="609"/>
      <c r="N155" s="609"/>
      <c r="O155" s="609"/>
      <c r="P155" s="609"/>
      <c r="Q155" s="609"/>
      <c r="R155" s="609"/>
      <c r="S155" s="609"/>
      <c r="T155" s="521"/>
      <c r="U155" s="90"/>
      <c r="V155" s="90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</row>
    <row r="156" spans="1:33" s="85" customFormat="1" ht="13.5" customHeight="1" thickBot="1" x14ac:dyDescent="0.35">
      <c r="B156" s="89"/>
      <c r="C156" s="624"/>
      <c r="D156" s="89"/>
      <c r="E156" s="507"/>
      <c r="F156" s="507"/>
      <c r="G156" s="612"/>
      <c r="H156" s="507"/>
      <c r="I156" s="507"/>
      <c r="J156" s="507"/>
      <c r="K156" s="522"/>
      <c r="L156" s="610"/>
      <c r="M156" s="610"/>
      <c r="N156" s="610"/>
      <c r="O156" s="610"/>
      <c r="P156" s="610"/>
      <c r="Q156" s="610"/>
      <c r="R156" s="610"/>
      <c r="S156" s="610"/>
      <c r="T156" s="523"/>
      <c r="U156" s="90"/>
      <c r="V156" s="90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  <c r="AG156" s="89"/>
    </row>
    <row r="157" spans="1:33" s="85" customFormat="1" x14ac:dyDescent="0.3">
      <c r="B157" s="89"/>
      <c r="C157" s="89"/>
      <c r="D157" s="89"/>
      <c r="E157" s="507"/>
      <c r="F157" s="507"/>
      <c r="G157" s="613"/>
      <c r="H157" s="110"/>
      <c r="I157" s="110"/>
      <c r="J157" s="91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175"/>
      <c r="V157" s="89"/>
      <c r="W157" s="89"/>
      <c r="X157" s="89"/>
      <c r="Y157" s="89"/>
      <c r="Z157" s="89"/>
      <c r="AA157" s="89"/>
      <c r="AB157" s="89"/>
      <c r="AC157" s="89"/>
      <c r="AD157" s="89"/>
      <c r="AE157" s="89"/>
      <c r="AF157" s="89"/>
      <c r="AG157" s="89"/>
    </row>
    <row r="158" spans="1:33" s="85" customFormat="1" x14ac:dyDescent="0.3">
      <c r="B158" s="89"/>
      <c r="C158" s="89"/>
      <c r="D158" s="89"/>
      <c r="E158" s="175"/>
      <c r="F158" s="89"/>
      <c r="G158" s="110"/>
      <c r="H158" s="110"/>
      <c r="I158" s="110"/>
      <c r="J158" s="91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524" t="s">
        <v>42</v>
      </c>
      <c r="V158" s="509"/>
      <c r="W158" s="509"/>
      <c r="X158" s="509"/>
      <c r="Y158" s="509"/>
      <c r="Z158" s="509"/>
      <c r="AA158" s="89"/>
      <c r="AB158" s="89"/>
      <c r="AC158" s="89"/>
      <c r="AD158" s="89"/>
      <c r="AE158" s="89"/>
      <c r="AF158" s="89"/>
      <c r="AG158" s="89"/>
    </row>
    <row r="159" spans="1:33" s="85" customFormat="1" ht="14.4" customHeight="1" x14ac:dyDescent="0.3">
      <c r="B159" s="89"/>
      <c r="C159" s="89"/>
      <c r="D159" s="89"/>
      <c r="E159" s="175"/>
      <c r="F159" s="89"/>
      <c r="G159" s="110"/>
      <c r="H159" s="110"/>
      <c r="I159" s="110"/>
      <c r="J159" s="91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175"/>
      <c r="V159" s="89"/>
      <c r="W159" s="89"/>
      <c r="X159" s="89"/>
      <c r="AA159" s="509" t="s">
        <v>40</v>
      </c>
      <c r="AB159" s="509"/>
      <c r="AC159" s="89"/>
      <c r="AD159" s="89" t="s">
        <v>41</v>
      </c>
      <c r="AE159" s="89"/>
      <c r="AF159" s="89"/>
      <c r="AG159" s="89"/>
    </row>
    <row r="160" spans="1:33" s="85" customFormat="1" ht="15" customHeight="1" thickBot="1" x14ac:dyDescent="0.35">
      <c r="B160" s="89"/>
      <c r="C160" s="99">
        <f>$C$76</f>
        <v>0</v>
      </c>
      <c r="D160" s="108" t="str">
        <f>IF($C160=0," ",VLOOKUP($C160,[1]Inschr!$B$1:$K$65536,3,FALSE))</f>
        <v xml:space="preserve"> </v>
      </c>
      <c r="E160" s="109"/>
      <c r="F160" s="109"/>
      <c r="G160" s="110"/>
      <c r="H160" s="110"/>
      <c r="I160" s="110"/>
      <c r="J160" s="91"/>
      <c r="K160" s="89"/>
      <c r="L160" s="89"/>
      <c r="M160" s="89"/>
      <c r="N160" s="89"/>
      <c r="O160" s="109" t="s">
        <v>4</v>
      </c>
      <c r="P160" s="109"/>
      <c r="Q160" s="89"/>
      <c r="R160" s="89"/>
      <c r="S160" s="89"/>
      <c r="T160" s="89"/>
      <c r="U160" s="507"/>
      <c r="V160" s="507"/>
      <c r="W160" s="510"/>
      <c r="X160" s="510"/>
      <c r="Y160" s="507"/>
      <c r="Z160" s="507"/>
      <c r="AC160" s="89"/>
      <c r="AD160" s="89"/>
      <c r="AE160" s="89"/>
      <c r="AF160" s="89"/>
      <c r="AG160" s="89"/>
    </row>
    <row r="161" spans="2:33" s="85" customFormat="1" ht="21" customHeight="1" x14ac:dyDescent="0.3">
      <c r="B161" s="89"/>
      <c r="C161" s="89"/>
      <c r="D161" s="89"/>
      <c r="E161" s="89"/>
      <c r="F161" s="89"/>
      <c r="G161" s="110"/>
      <c r="H161" s="110"/>
      <c r="I161" s="110"/>
      <c r="J161" s="91"/>
      <c r="K161" s="89"/>
      <c r="L161" s="89"/>
      <c r="M161" s="89"/>
      <c r="N161" s="511" t="str">
        <f>IF($R$17=0,"",$R$17)</f>
        <v/>
      </c>
      <c r="O161" s="512"/>
      <c r="P161" s="513"/>
      <c r="Q161" s="89"/>
      <c r="R161" s="89"/>
      <c r="S161" s="89"/>
      <c r="T161" s="89"/>
      <c r="U161" s="507"/>
      <c r="V161" s="507"/>
      <c r="W161" s="510"/>
      <c r="X161" s="510"/>
      <c r="Y161" s="507"/>
      <c r="Z161" s="507"/>
      <c r="AA161" s="520" t="str">
        <f>IF(IF(U160&gt;U162,1,0)+IF(W160&gt;W162,1,0)+IF(Y160&gt;Y162,1,0)=IF(U162&gt;U160,1,0)+IF(W162&gt;W160,1,0)+IF(Y162&gt;Y160,1,0)," ",IF(IF(U160&gt;U162,1,0)+IF(W160&gt;W162,1,0)+IF(Y160&gt;Y162,1,0)&gt;IF(U162&gt;U160,1,0)+IF(W162&gt;W160,1,0)+IF(Y162&gt;Y160,1,0),H155,H167))</f>
        <v xml:space="preserve"> </v>
      </c>
      <c r="AB161" s="521"/>
      <c r="AC161" s="520" t="str">
        <f>IF(AA161=" "," ",VLOOKUP(AA161,[1]Inschr!$B$1:$K$65536,3,FALSE))</f>
        <v xml:space="preserve"> </v>
      </c>
      <c r="AD161" s="609"/>
      <c r="AE161" s="609"/>
      <c r="AF161" s="609"/>
      <c r="AG161" s="521"/>
    </row>
    <row r="162" spans="2:33" s="85" customFormat="1" ht="21" customHeight="1" thickBot="1" x14ac:dyDescent="0.35">
      <c r="B162" s="89"/>
      <c r="C162" s="89"/>
      <c r="D162" s="89"/>
      <c r="E162" s="89"/>
      <c r="F162" s="89"/>
      <c r="G162" s="110"/>
      <c r="H162" s="110"/>
      <c r="I162" s="110"/>
      <c r="J162" s="91"/>
      <c r="K162" s="89"/>
      <c r="L162" s="89"/>
      <c r="M162" s="89"/>
      <c r="N162" s="514"/>
      <c r="O162" s="515"/>
      <c r="P162" s="516"/>
      <c r="Q162" s="89"/>
      <c r="R162" s="89"/>
      <c r="S162" s="89"/>
      <c r="T162" s="89"/>
      <c r="U162" s="507"/>
      <c r="V162" s="507"/>
      <c r="W162" s="510"/>
      <c r="X162" s="510"/>
      <c r="Y162" s="507"/>
      <c r="Z162" s="507"/>
      <c r="AA162" s="522"/>
      <c r="AB162" s="523"/>
      <c r="AC162" s="522"/>
      <c r="AD162" s="610"/>
      <c r="AE162" s="610"/>
      <c r="AF162" s="610"/>
      <c r="AG162" s="523"/>
    </row>
    <row r="163" spans="2:33" s="85" customFormat="1" x14ac:dyDescent="0.3">
      <c r="B163" s="89"/>
      <c r="C163" s="99">
        <f>$C$102</f>
        <v>0</v>
      </c>
      <c r="D163" s="108" t="str">
        <f>IF($C163=0," ",VLOOKUP($C163,[1]Inschr!$B$1:$K$65536,3,FALSE))</f>
        <v xml:space="preserve"> </v>
      </c>
      <c r="E163" s="109"/>
      <c r="F163" s="109"/>
      <c r="G163" s="110"/>
      <c r="H163" s="110"/>
      <c r="I163" s="110"/>
      <c r="J163" s="91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507"/>
      <c r="V163" s="507"/>
      <c r="W163" s="510"/>
      <c r="X163" s="510"/>
      <c r="Y163" s="507"/>
      <c r="Z163" s="507"/>
      <c r="AC163" s="89"/>
      <c r="AD163" s="89"/>
      <c r="AE163" s="89"/>
      <c r="AF163" s="89"/>
      <c r="AG163" s="89"/>
    </row>
    <row r="164" spans="2:33" s="85" customFormat="1" x14ac:dyDescent="0.3">
      <c r="B164" s="89"/>
      <c r="C164" s="89"/>
      <c r="D164" s="89"/>
      <c r="E164" s="175"/>
      <c r="F164" s="89"/>
      <c r="G164" s="110"/>
      <c r="H164" s="110"/>
      <c r="I164" s="110"/>
      <c r="J164" s="91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175"/>
      <c r="V164" s="89"/>
      <c r="W164" s="89"/>
      <c r="X164" s="89"/>
      <c r="Y164" s="89"/>
      <c r="Z164" s="89"/>
      <c r="AA164" s="89"/>
      <c r="AB164" s="89"/>
      <c r="AC164" s="89"/>
      <c r="AD164" s="89"/>
      <c r="AE164" s="89" t="str">
        <f>IF($D164=0," ",VLOOKUP($D164,[1]Inschr!$B$1:$K$65536,2,FALSE))</f>
        <v xml:space="preserve"> </v>
      </c>
      <c r="AF164" s="89"/>
      <c r="AG164" s="89"/>
    </row>
    <row r="165" spans="2:33" s="85" customFormat="1" x14ac:dyDescent="0.3">
      <c r="B165" s="89"/>
      <c r="C165" s="89"/>
      <c r="D165" s="89"/>
      <c r="E165" s="175"/>
      <c r="F165" s="89"/>
      <c r="G165" s="110"/>
      <c r="H165" s="110"/>
      <c r="I165" s="110"/>
      <c r="J165" s="91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175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  <c r="AG165" s="90"/>
    </row>
    <row r="166" spans="2:33" s="85" customFormat="1" ht="13.8" thickBot="1" x14ac:dyDescent="0.35">
      <c r="B166" s="89"/>
      <c r="C166" s="109" t="s">
        <v>4</v>
      </c>
      <c r="D166" s="89"/>
      <c r="E166" s="507"/>
      <c r="F166" s="507"/>
      <c r="G166" s="612"/>
      <c r="H166" s="110"/>
      <c r="I166" s="110"/>
      <c r="J166" s="91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175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  <c r="AF166" s="89"/>
      <c r="AG166" s="89"/>
    </row>
    <row r="167" spans="2:33" s="85" customFormat="1" ht="12.75" customHeight="1" x14ac:dyDescent="0.3">
      <c r="B167" s="89"/>
      <c r="C167" s="623" t="str">
        <f>IF($R$25=0,"",$R$25)</f>
        <v/>
      </c>
      <c r="D167" s="89"/>
      <c r="E167" s="507"/>
      <c r="F167" s="507"/>
      <c r="G167" s="613"/>
      <c r="H167" s="507" t="str">
        <f>IF(IF(E166&gt;E168,1,0)+IF(F166&gt;F168,1,0)+IF(G166&gt;G168,1,0)=IF(E168&gt;E166,1,0)+IF(F168&gt;F166,1,0)+IF(G168&gt;G166,1,0)," ",IF(IF(E166&gt;E168,1,0)+IF(F166&gt;F168,1,0)+IF(G166&gt;G168,1,0)&gt;IF(E168&gt;E166,1,0)+IF(F168&gt;F166,1,0)+IF(G168&gt;G166,1,0),C163,C172))</f>
        <v xml:space="preserve"> </v>
      </c>
      <c r="I167" s="507"/>
      <c r="J167" s="507"/>
      <c r="K167" s="520" t="str">
        <f>IF(H167=" "," ",VLOOKUP(H167,[1]Inschr!$B$1:$K$65536,3,FALSE))</f>
        <v xml:space="preserve"> </v>
      </c>
      <c r="L167" s="609"/>
      <c r="M167" s="609"/>
      <c r="N167" s="609"/>
      <c r="O167" s="609"/>
      <c r="P167" s="609"/>
      <c r="Q167" s="609"/>
      <c r="R167" s="609"/>
      <c r="S167" s="609"/>
      <c r="T167" s="521"/>
      <c r="U167" s="90"/>
      <c r="V167" s="90"/>
      <c r="W167" s="89"/>
      <c r="X167" s="89"/>
      <c r="Y167" s="89"/>
      <c r="Z167" s="89"/>
      <c r="AA167" s="89"/>
      <c r="AB167" s="89"/>
      <c r="AC167" s="89"/>
      <c r="AD167" s="89"/>
      <c r="AE167" s="89"/>
      <c r="AF167" s="89"/>
      <c r="AG167" s="89"/>
    </row>
    <row r="168" spans="2:33" s="85" customFormat="1" ht="13.5" customHeight="1" thickBot="1" x14ac:dyDescent="0.35">
      <c r="B168" s="89"/>
      <c r="C168" s="624"/>
      <c r="D168" s="89"/>
      <c r="E168" s="507"/>
      <c r="F168" s="507"/>
      <c r="G168" s="612"/>
      <c r="H168" s="507"/>
      <c r="I168" s="507"/>
      <c r="J168" s="507"/>
      <c r="K168" s="522"/>
      <c r="L168" s="610"/>
      <c r="M168" s="610"/>
      <c r="N168" s="610"/>
      <c r="O168" s="610"/>
      <c r="P168" s="610"/>
      <c r="Q168" s="610"/>
      <c r="R168" s="610"/>
      <c r="S168" s="610"/>
      <c r="T168" s="523"/>
      <c r="U168" s="90"/>
      <c r="V168" s="90"/>
      <c r="W168" s="89"/>
      <c r="X168" s="89"/>
      <c r="Y168" s="89"/>
      <c r="Z168" s="89"/>
      <c r="AA168" s="89"/>
      <c r="AB168" s="89"/>
      <c r="AC168" s="89"/>
      <c r="AD168" s="89"/>
      <c r="AE168" s="89"/>
      <c r="AF168" s="89"/>
      <c r="AG168" s="89"/>
    </row>
    <row r="169" spans="2:33" s="85" customFormat="1" x14ac:dyDescent="0.3">
      <c r="B169" s="89"/>
      <c r="C169" s="89"/>
      <c r="D169" s="89"/>
      <c r="E169" s="507"/>
      <c r="F169" s="507"/>
      <c r="G169" s="613"/>
      <c r="H169" s="110"/>
      <c r="I169" s="110"/>
      <c r="J169" s="110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89"/>
      <c r="AB169" s="89"/>
      <c r="AC169" s="89"/>
      <c r="AD169" s="89"/>
      <c r="AE169" s="89"/>
      <c r="AF169" s="89"/>
      <c r="AG169" s="89"/>
    </row>
    <row r="170" spans="2:33" s="85" customFormat="1" x14ac:dyDescent="0.3">
      <c r="B170" s="89"/>
      <c r="C170" s="89"/>
      <c r="D170" s="89"/>
      <c r="E170" s="175"/>
      <c r="F170" s="89"/>
      <c r="G170" s="91"/>
      <c r="H170" s="91"/>
      <c r="I170" s="91"/>
      <c r="J170" s="91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  <c r="AA170" s="89"/>
      <c r="AB170" s="89"/>
      <c r="AC170" s="89"/>
      <c r="AD170" s="89"/>
      <c r="AE170" s="89"/>
      <c r="AF170" s="89"/>
      <c r="AG170" s="89"/>
    </row>
    <row r="171" spans="2:33" s="85" customFormat="1" x14ac:dyDescent="0.3">
      <c r="B171" s="89"/>
      <c r="C171" s="89"/>
      <c r="D171" s="89"/>
      <c r="E171" s="175"/>
      <c r="F171" s="89"/>
      <c r="G171" s="91"/>
      <c r="H171" s="91"/>
      <c r="I171" s="91"/>
      <c r="J171" s="91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  <c r="AA171" s="89"/>
      <c r="AB171" s="89"/>
      <c r="AC171" s="89"/>
      <c r="AD171" s="89"/>
      <c r="AE171" s="89"/>
      <c r="AF171" s="89"/>
      <c r="AG171" s="89"/>
    </row>
    <row r="172" spans="2:33" s="85" customFormat="1" x14ac:dyDescent="0.3">
      <c r="B172" s="89"/>
      <c r="C172" s="99">
        <f>$C$128</f>
        <v>0</v>
      </c>
      <c r="D172" s="108" t="str">
        <f>IF($C172=0," ",VLOOKUP($C172,[1]Inschr!$B$1:$K$65536,3,FALSE))</f>
        <v xml:space="preserve"> </v>
      </c>
      <c r="E172" s="109"/>
      <c r="F172" s="109"/>
      <c r="G172" s="91"/>
      <c r="H172" s="91"/>
      <c r="I172" s="91"/>
      <c r="J172" s="91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  <c r="AF172" s="89"/>
      <c r="AG172" s="89"/>
    </row>
    <row r="173" spans="2:33" s="85" customFormat="1" x14ac:dyDescent="0.3">
      <c r="B173" s="89"/>
      <c r="C173" s="89"/>
      <c r="D173" s="90"/>
      <c r="E173" s="90"/>
      <c r="F173" s="90"/>
      <c r="G173" s="91"/>
      <c r="H173" s="91"/>
      <c r="I173" s="91"/>
      <c r="J173" s="91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  <c r="AA173" s="89"/>
      <c r="AB173" s="89"/>
      <c r="AC173" s="89"/>
      <c r="AD173" s="89"/>
      <c r="AE173" s="89"/>
      <c r="AF173" s="89"/>
      <c r="AG173" s="89"/>
    </row>
  </sheetData>
  <mergeCells count="645">
    <mergeCell ref="Y85:Z85"/>
    <mergeCell ref="M86:N86"/>
    <mergeCell ref="O86:P86"/>
    <mergeCell ref="Q86:R86"/>
    <mergeCell ref="S86:T86"/>
    <mergeCell ref="U86:V86"/>
    <mergeCell ref="W86:X86"/>
    <mergeCell ref="Y86:Z86"/>
    <mergeCell ref="M85:N85"/>
    <mergeCell ref="O85:P85"/>
    <mergeCell ref="Q85:R85"/>
    <mergeCell ref="S85:T85"/>
    <mergeCell ref="U85:V85"/>
    <mergeCell ref="W85:X85"/>
    <mergeCell ref="Y83:Z83"/>
    <mergeCell ref="M84:N84"/>
    <mergeCell ref="O84:P84"/>
    <mergeCell ref="Q84:R84"/>
    <mergeCell ref="S84:T84"/>
    <mergeCell ref="U84:V84"/>
    <mergeCell ref="W84:X84"/>
    <mergeCell ref="Y84:Z84"/>
    <mergeCell ref="M83:N83"/>
    <mergeCell ref="O83:P83"/>
    <mergeCell ref="Q83:R83"/>
    <mergeCell ref="S83:T83"/>
    <mergeCell ref="U83:V83"/>
    <mergeCell ref="W83:X83"/>
    <mergeCell ref="Y81:Z81"/>
    <mergeCell ref="M82:N82"/>
    <mergeCell ref="O82:P82"/>
    <mergeCell ref="Q82:R82"/>
    <mergeCell ref="S82:T82"/>
    <mergeCell ref="U82:V82"/>
    <mergeCell ref="W82:X82"/>
    <mergeCell ref="Y82:Z82"/>
    <mergeCell ref="M81:N81"/>
    <mergeCell ref="O81:P81"/>
    <mergeCell ref="Q81:R81"/>
    <mergeCell ref="S81:T81"/>
    <mergeCell ref="U81:V81"/>
    <mergeCell ref="W81:X81"/>
    <mergeCell ref="M80:N80"/>
    <mergeCell ref="O80:P80"/>
    <mergeCell ref="Q80:R80"/>
    <mergeCell ref="S80:T80"/>
    <mergeCell ref="U80:V80"/>
    <mergeCell ref="W80:X80"/>
    <mergeCell ref="M79:N79"/>
    <mergeCell ref="O79:P79"/>
    <mergeCell ref="Q79:R79"/>
    <mergeCell ref="S79:T79"/>
    <mergeCell ref="U79:V79"/>
    <mergeCell ref="W79:X79"/>
    <mergeCell ref="M78:N78"/>
    <mergeCell ref="O78:P78"/>
    <mergeCell ref="Q78:R78"/>
    <mergeCell ref="S78:T78"/>
    <mergeCell ref="U78:V78"/>
    <mergeCell ref="W78:X78"/>
    <mergeCell ref="M77:N77"/>
    <mergeCell ref="O77:P77"/>
    <mergeCell ref="Q77:R77"/>
    <mergeCell ref="S77:T77"/>
    <mergeCell ref="U77:V77"/>
    <mergeCell ref="W77:X77"/>
    <mergeCell ref="M76:N76"/>
    <mergeCell ref="O76:R76"/>
    <mergeCell ref="S76:V76"/>
    <mergeCell ref="W76:Z76"/>
    <mergeCell ref="AA76:AB76"/>
    <mergeCell ref="H73:J73"/>
    <mergeCell ref="M73:N73"/>
    <mergeCell ref="O73:P73"/>
    <mergeCell ref="Q73:R73"/>
    <mergeCell ref="T73:U73"/>
    <mergeCell ref="V73:W73"/>
    <mergeCell ref="H72:J72"/>
    <mergeCell ref="M72:N72"/>
    <mergeCell ref="O72:P72"/>
    <mergeCell ref="Q72:R72"/>
    <mergeCell ref="T72:U72"/>
    <mergeCell ref="V72:W72"/>
    <mergeCell ref="X72:Y72"/>
    <mergeCell ref="Z72:AB72"/>
    <mergeCell ref="H71:J71"/>
    <mergeCell ref="M71:N71"/>
    <mergeCell ref="O71:P71"/>
    <mergeCell ref="Q71:R71"/>
    <mergeCell ref="T71:U71"/>
    <mergeCell ref="V71:W71"/>
    <mergeCell ref="H70:J70"/>
    <mergeCell ref="M70:N70"/>
    <mergeCell ref="O70:P70"/>
    <mergeCell ref="Q70:R70"/>
    <mergeCell ref="T70:U70"/>
    <mergeCell ref="V70:W70"/>
    <mergeCell ref="X70:Y70"/>
    <mergeCell ref="Z70:AB70"/>
    <mergeCell ref="X71:Y71"/>
    <mergeCell ref="Z71:AB71"/>
    <mergeCell ref="T68:U68"/>
    <mergeCell ref="V68:W68"/>
    <mergeCell ref="X68:Y68"/>
    <mergeCell ref="Z68:AB68"/>
    <mergeCell ref="H69:J69"/>
    <mergeCell ref="M69:N69"/>
    <mergeCell ref="O69:P69"/>
    <mergeCell ref="Q69:R69"/>
    <mergeCell ref="T69:U69"/>
    <mergeCell ref="V69:W69"/>
    <mergeCell ref="X69:Y69"/>
    <mergeCell ref="Z69:AB69"/>
    <mergeCell ref="Z44:AB44"/>
    <mergeCell ref="Z45:AB45"/>
    <mergeCell ref="Z46:AB46"/>
    <mergeCell ref="Z47:AB47"/>
    <mergeCell ref="AA50:AB50"/>
    <mergeCell ref="H68:J68"/>
    <mergeCell ref="M68:N68"/>
    <mergeCell ref="O68:P68"/>
    <mergeCell ref="Q68:R68"/>
    <mergeCell ref="S68:S73"/>
    <mergeCell ref="Y60:Z60"/>
    <mergeCell ref="W50:Z50"/>
    <mergeCell ref="Y55:Z55"/>
    <mergeCell ref="Y56:Z56"/>
    <mergeCell ref="Y57:Z57"/>
    <mergeCell ref="Y58:Z58"/>
    <mergeCell ref="Y59:Z59"/>
    <mergeCell ref="W55:X55"/>
    <mergeCell ref="W56:X56"/>
    <mergeCell ref="W57:X57"/>
    <mergeCell ref="W58:X58"/>
    <mergeCell ref="W59:X59"/>
    <mergeCell ref="W60:X60"/>
    <mergeCell ref="T44:U44"/>
    <mergeCell ref="H42:J42"/>
    <mergeCell ref="H43:J43"/>
    <mergeCell ref="H44:J44"/>
    <mergeCell ref="H45:J45"/>
    <mergeCell ref="H46:J46"/>
    <mergeCell ref="H47:J47"/>
    <mergeCell ref="Z42:AB42"/>
    <mergeCell ref="Z43:AB43"/>
    <mergeCell ref="Y54:Z54"/>
    <mergeCell ref="X47:Y47"/>
    <mergeCell ref="W51:X51"/>
    <mergeCell ref="W52:X52"/>
    <mergeCell ref="W53:X53"/>
    <mergeCell ref="W54:X54"/>
    <mergeCell ref="Y51:Z51"/>
    <mergeCell ref="Y52:Z52"/>
    <mergeCell ref="Y53:Z53"/>
    <mergeCell ref="S52:T52"/>
    <mergeCell ref="S53:T53"/>
    <mergeCell ref="S51:T51"/>
    <mergeCell ref="U51:V51"/>
    <mergeCell ref="S42:S47"/>
    <mergeCell ref="T42:U42"/>
    <mergeCell ref="T43:U43"/>
    <mergeCell ref="X17:Y18"/>
    <mergeCell ref="X42:Y42"/>
    <mergeCell ref="X43:Y43"/>
    <mergeCell ref="X44:Y44"/>
    <mergeCell ref="X45:Y45"/>
    <mergeCell ref="X46:Y46"/>
    <mergeCell ref="S60:T60"/>
    <mergeCell ref="U52:V52"/>
    <mergeCell ref="U53:V53"/>
    <mergeCell ref="U54:V54"/>
    <mergeCell ref="U55:V55"/>
    <mergeCell ref="U56:V56"/>
    <mergeCell ref="U57:V57"/>
    <mergeCell ref="U58:V58"/>
    <mergeCell ref="U59:V59"/>
    <mergeCell ref="U60:V60"/>
    <mergeCell ref="S54:T54"/>
    <mergeCell ref="S55:T55"/>
    <mergeCell ref="S56:T56"/>
    <mergeCell ref="S57:T57"/>
    <mergeCell ref="S58:T58"/>
    <mergeCell ref="S59:T59"/>
    <mergeCell ref="V46:W46"/>
    <mergeCell ref="V47:W47"/>
    <mergeCell ref="O60:P60"/>
    <mergeCell ref="Q51:R51"/>
    <mergeCell ref="Q52:R52"/>
    <mergeCell ref="Q53:R53"/>
    <mergeCell ref="Q54:R54"/>
    <mergeCell ref="Q55:R55"/>
    <mergeCell ref="Q56:R56"/>
    <mergeCell ref="Q57:R57"/>
    <mergeCell ref="Q58:R58"/>
    <mergeCell ref="O54:P54"/>
    <mergeCell ref="O55:P55"/>
    <mergeCell ref="O56:P56"/>
    <mergeCell ref="O57:P57"/>
    <mergeCell ref="O58:P58"/>
    <mergeCell ref="O59:P59"/>
    <mergeCell ref="O51:P51"/>
    <mergeCell ref="O52:P52"/>
    <mergeCell ref="O53:P53"/>
    <mergeCell ref="M55:N55"/>
    <mergeCell ref="M56:N56"/>
    <mergeCell ref="M57:N57"/>
    <mergeCell ref="M58:N58"/>
    <mergeCell ref="M59:N59"/>
    <mergeCell ref="M60:N60"/>
    <mergeCell ref="M50:N50"/>
    <mergeCell ref="M51:N51"/>
    <mergeCell ref="M52:N52"/>
    <mergeCell ref="M53:N53"/>
    <mergeCell ref="M54:N54"/>
    <mergeCell ref="V42:W42"/>
    <mergeCell ref="V43:W43"/>
    <mergeCell ref="V45:W45"/>
    <mergeCell ref="V44:W44"/>
    <mergeCell ref="Q46:R46"/>
    <mergeCell ref="Q47:R47"/>
    <mergeCell ref="T47:U47"/>
    <mergeCell ref="O46:P46"/>
    <mergeCell ref="O47:P47"/>
    <mergeCell ref="T45:U45"/>
    <mergeCell ref="T46:U46"/>
    <mergeCell ref="Q42:R42"/>
    <mergeCell ref="Q43:R43"/>
    <mergeCell ref="Q44:R44"/>
    <mergeCell ref="M46:N46"/>
    <mergeCell ref="M47:N47"/>
    <mergeCell ref="P12:Q13"/>
    <mergeCell ref="P22:Q23"/>
    <mergeCell ref="P21:S21"/>
    <mergeCell ref="P11:S11"/>
    <mergeCell ref="O42:P42"/>
    <mergeCell ref="O43:P43"/>
    <mergeCell ref="O44:P44"/>
    <mergeCell ref="O45:P45"/>
    <mergeCell ref="M42:N42"/>
    <mergeCell ref="M43:N43"/>
    <mergeCell ref="M44:N44"/>
    <mergeCell ref="M45:N45"/>
    <mergeCell ref="Q45:R45"/>
    <mergeCell ref="H27:J27"/>
    <mergeCell ref="H13:J13"/>
    <mergeCell ref="H14:J14"/>
    <mergeCell ref="H15:J15"/>
    <mergeCell ref="H16:J16"/>
    <mergeCell ref="H17:J17"/>
    <mergeCell ref="H18:J18"/>
    <mergeCell ref="R9:S10"/>
    <mergeCell ref="R25:S26"/>
    <mergeCell ref="R17:S18"/>
    <mergeCell ref="Q16:T16"/>
    <mergeCell ref="C167:C168"/>
    <mergeCell ref="K167:T168"/>
    <mergeCell ref="G168:G169"/>
    <mergeCell ref="H6:J6"/>
    <mergeCell ref="H8:J8"/>
    <mergeCell ref="H9:J9"/>
    <mergeCell ref="H10:J10"/>
    <mergeCell ref="H11:J11"/>
    <mergeCell ref="H12:J12"/>
    <mergeCell ref="C155:C156"/>
    <mergeCell ref="Q59:R59"/>
    <mergeCell ref="Q60:R60"/>
    <mergeCell ref="O50:R50"/>
    <mergeCell ref="S50:V50"/>
    <mergeCell ref="M96:N96"/>
    <mergeCell ref="O96:P96"/>
    <mergeCell ref="Q96:R96"/>
    <mergeCell ref="T96:U96"/>
    <mergeCell ref="V96:W96"/>
    <mergeCell ref="H98:J98"/>
    <mergeCell ref="M98:N98"/>
    <mergeCell ref="O98:P98"/>
    <mergeCell ref="H22:J22"/>
    <mergeCell ref="H23:J23"/>
    <mergeCell ref="AC161:AG162"/>
    <mergeCell ref="G166:G167"/>
    <mergeCell ref="AB143:AE148"/>
    <mergeCell ref="G154:G155"/>
    <mergeCell ref="K155:T156"/>
    <mergeCell ref="G156:G157"/>
    <mergeCell ref="M128:N128"/>
    <mergeCell ref="O128:R128"/>
    <mergeCell ref="S128:V128"/>
    <mergeCell ref="W128:Z128"/>
    <mergeCell ref="AA128:AB128"/>
    <mergeCell ref="M129:N129"/>
    <mergeCell ref="O129:P129"/>
    <mergeCell ref="Q129:R129"/>
    <mergeCell ref="S129:T129"/>
    <mergeCell ref="U129:V129"/>
    <mergeCell ref="W129:X129"/>
    <mergeCell ref="Y129:Z129"/>
    <mergeCell ref="M130:N130"/>
    <mergeCell ref="O130:P130"/>
    <mergeCell ref="Q130:R130"/>
    <mergeCell ref="S130:T130"/>
    <mergeCell ref="U130:V130"/>
    <mergeCell ref="W130:X130"/>
    <mergeCell ref="AC116:AE121"/>
    <mergeCell ref="AF116:AF118"/>
    <mergeCell ref="AG116:AG118"/>
    <mergeCell ref="AF119:AF121"/>
    <mergeCell ref="AG119:AG121"/>
    <mergeCell ref="AC90:AE95"/>
    <mergeCell ref="AF90:AF92"/>
    <mergeCell ref="AG90:AG92"/>
    <mergeCell ref="AF93:AF95"/>
    <mergeCell ref="AG93:AG95"/>
    <mergeCell ref="Y77:Z77"/>
    <mergeCell ref="Y78:Z78"/>
    <mergeCell ref="Y79:Z79"/>
    <mergeCell ref="Y80:Z80"/>
    <mergeCell ref="AC64:AE69"/>
    <mergeCell ref="AF64:AF66"/>
    <mergeCell ref="AG64:AG66"/>
    <mergeCell ref="AF67:AF69"/>
    <mergeCell ref="AG67:AG69"/>
    <mergeCell ref="X73:Y73"/>
    <mergeCell ref="Z73:AB73"/>
    <mergeCell ref="AC38:AE43"/>
    <mergeCell ref="AF38:AF40"/>
    <mergeCell ref="AG38:AG40"/>
    <mergeCell ref="AF41:AF43"/>
    <mergeCell ref="AG41:AG43"/>
    <mergeCell ref="U32:V33"/>
    <mergeCell ref="L18:L19"/>
    <mergeCell ref="B23:B27"/>
    <mergeCell ref="L26:L27"/>
    <mergeCell ref="K32:K33"/>
    <mergeCell ref="L32:S33"/>
    <mergeCell ref="H19:J19"/>
    <mergeCell ref="H20:J20"/>
    <mergeCell ref="H21:J21"/>
    <mergeCell ref="E25:G25"/>
    <mergeCell ref="E26:G26"/>
    <mergeCell ref="E27:G27"/>
    <mergeCell ref="E31:G31"/>
    <mergeCell ref="E34:G34"/>
    <mergeCell ref="E42:G42"/>
    <mergeCell ref="E43:G43"/>
    <mergeCell ref="H24:J24"/>
    <mergeCell ref="H25:J25"/>
    <mergeCell ref="H26:J26"/>
    <mergeCell ref="W2:AF5"/>
    <mergeCell ref="B8:B12"/>
    <mergeCell ref="L8:L9"/>
    <mergeCell ref="B13:B17"/>
    <mergeCell ref="L16:L17"/>
    <mergeCell ref="B18:B22"/>
    <mergeCell ref="H94:J94"/>
    <mergeCell ref="M94:N94"/>
    <mergeCell ref="O94:P94"/>
    <mergeCell ref="Q94:R94"/>
    <mergeCell ref="S94:S99"/>
    <mergeCell ref="T94:U94"/>
    <mergeCell ref="V94:W94"/>
    <mergeCell ref="X94:Y94"/>
    <mergeCell ref="Z94:AB94"/>
    <mergeCell ref="H95:J95"/>
    <mergeCell ref="M95:N95"/>
    <mergeCell ref="O95:P95"/>
    <mergeCell ref="Q95:R95"/>
    <mergeCell ref="T95:U95"/>
    <mergeCell ref="V95:W95"/>
    <mergeCell ref="X95:Y95"/>
    <mergeCell ref="Z95:AB95"/>
    <mergeCell ref="H96:J96"/>
    <mergeCell ref="X96:Y96"/>
    <mergeCell ref="Z96:AB96"/>
    <mergeCell ref="H97:J97"/>
    <mergeCell ref="M97:N97"/>
    <mergeCell ref="O97:P97"/>
    <mergeCell ref="Q97:R97"/>
    <mergeCell ref="T97:U97"/>
    <mergeCell ref="V97:W97"/>
    <mergeCell ref="X97:Y97"/>
    <mergeCell ref="Z97:AB97"/>
    <mergeCell ref="Q98:R98"/>
    <mergeCell ref="T98:U98"/>
    <mergeCell ref="V98:W98"/>
    <mergeCell ref="X98:Y98"/>
    <mergeCell ref="Z98:AB98"/>
    <mergeCell ref="H99:J99"/>
    <mergeCell ref="M99:N99"/>
    <mergeCell ref="O99:P99"/>
    <mergeCell ref="Q99:R99"/>
    <mergeCell ref="T99:U99"/>
    <mergeCell ref="V99:W99"/>
    <mergeCell ref="X99:Y99"/>
    <mergeCell ref="Z99:AB99"/>
    <mergeCell ref="M102:N102"/>
    <mergeCell ref="O102:R102"/>
    <mergeCell ref="S102:V102"/>
    <mergeCell ref="W102:Z102"/>
    <mergeCell ref="AA102:AB102"/>
    <mergeCell ref="M103:N103"/>
    <mergeCell ref="O103:P103"/>
    <mergeCell ref="Q103:R103"/>
    <mergeCell ref="S103:T103"/>
    <mergeCell ref="U103:V103"/>
    <mergeCell ref="W103:X103"/>
    <mergeCell ref="Y103:Z103"/>
    <mergeCell ref="M104:N104"/>
    <mergeCell ref="O104:P104"/>
    <mergeCell ref="Q104:R104"/>
    <mergeCell ref="S104:T104"/>
    <mergeCell ref="U104:V104"/>
    <mergeCell ref="W104:X104"/>
    <mergeCell ref="Y104:Z104"/>
    <mergeCell ref="M105:N105"/>
    <mergeCell ref="O105:P105"/>
    <mergeCell ref="Q105:R105"/>
    <mergeCell ref="S105:T105"/>
    <mergeCell ref="U105:V105"/>
    <mergeCell ref="W105:X105"/>
    <mergeCell ref="Y105:Z105"/>
    <mergeCell ref="M106:N106"/>
    <mergeCell ref="O106:P106"/>
    <mergeCell ref="Q106:R106"/>
    <mergeCell ref="S106:T106"/>
    <mergeCell ref="U106:V106"/>
    <mergeCell ref="W106:X106"/>
    <mergeCell ref="Y106:Z106"/>
    <mergeCell ref="M107:N107"/>
    <mergeCell ref="O107:P107"/>
    <mergeCell ref="Q107:R107"/>
    <mergeCell ref="S107:T107"/>
    <mergeCell ref="U107:V107"/>
    <mergeCell ref="W107:X107"/>
    <mergeCell ref="Y107:Z107"/>
    <mergeCell ref="M108:N108"/>
    <mergeCell ref="O108:P108"/>
    <mergeCell ref="Q108:R108"/>
    <mergeCell ref="S108:T108"/>
    <mergeCell ref="U108:V108"/>
    <mergeCell ref="W108:X108"/>
    <mergeCell ref="Y108:Z108"/>
    <mergeCell ref="M109:N109"/>
    <mergeCell ref="O109:P109"/>
    <mergeCell ref="Q109:R109"/>
    <mergeCell ref="S109:T109"/>
    <mergeCell ref="U109:V109"/>
    <mergeCell ref="W109:X109"/>
    <mergeCell ref="Y109:Z109"/>
    <mergeCell ref="M110:N110"/>
    <mergeCell ref="O110:P110"/>
    <mergeCell ref="Q110:R110"/>
    <mergeCell ref="S110:T110"/>
    <mergeCell ref="U110:V110"/>
    <mergeCell ref="W110:X110"/>
    <mergeCell ref="Y110:Z110"/>
    <mergeCell ref="M111:N111"/>
    <mergeCell ref="O111:P111"/>
    <mergeCell ref="Q111:R111"/>
    <mergeCell ref="S111:T111"/>
    <mergeCell ref="U111:V111"/>
    <mergeCell ref="W111:X111"/>
    <mergeCell ref="Y111:Z111"/>
    <mergeCell ref="M112:N112"/>
    <mergeCell ref="O112:P112"/>
    <mergeCell ref="Q112:R112"/>
    <mergeCell ref="S112:T112"/>
    <mergeCell ref="U112:V112"/>
    <mergeCell ref="W112:X112"/>
    <mergeCell ref="Y112:Z112"/>
    <mergeCell ref="H120:J120"/>
    <mergeCell ref="M120:N120"/>
    <mergeCell ref="O120:P120"/>
    <mergeCell ref="Q120:R120"/>
    <mergeCell ref="S120:S125"/>
    <mergeCell ref="T120:U120"/>
    <mergeCell ref="V120:W120"/>
    <mergeCell ref="X120:Y120"/>
    <mergeCell ref="Z120:AB120"/>
    <mergeCell ref="H121:J121"/>
    <mergeCell ref="M121:N121"/>
    <mergeCell ref="O121:P121"/>
    <mergeCell ref="Q121:R121"/>
    <mergeCell ref="T121:U121"/>
    <mergeCell ref="V121:W121"/>
    <mergeCell ref="X121:Y121"/>
    <mergeCell ref="Z121:AB121"/>
    <mergeCell ref="H122:J122"/>
    <mergeCell ref="M122:N122"/>
    <mergeCell ref="O122:P122"/>
    <mergeCell ref="Q122:R122"/>
    <mergeCell ref="T122:U122"/>
    <mergeCell ref="V122:W122"/>
    <mergeCell ref="X122:Y122"/>
    <mergeCell ref="Z122:AB122"/>
    <mergeCell ref="H123:J123"/>
    <mergeCell ref="M123:N123"/>
    <mergeCell ref="O123:P123"/>
    <mergeCell ref="Q123:R123"/>
    <mergeCell ref="T123:U123"/>
    <mergeCell ref="V123:W123"/>
    <mergeCell ref="X123:Y123"/>
    <mergeCell ref="Z123:AB123"/>
    <mergeCell ref="H124:J124"/>
    <mergeCell ref="M124:N124"/>
    <mergeCell ref="O124:P124"/>
    <mergeCell ref="Q124:R124"/>
    <mergeCell ref="T124:U124"/>
    <mergeCell ref="V124:W124"/>
    <mergeCell ref="X124:Y124"/>
    <mergeCell ref="Z124:AB124"/>
    <mergeCell ref="H125:J125"/>
    <mergeCell ref="M125:N125"/>
    <mergeCell ref="O125:P125"/>
    <mergeCell ref="Q125:R125"/>
    <mergeCell ref="T125:U125"/>
    <mergeCell ref="V125:W125"/>
    <mergeCell ref="X125:Y125"/>
    <mergeCell ref="Z125:AB125"/>
    <mergeCell ref="S136:T136"/>
    <mergeCell ref="U136:V136"/>
    <mergeCell ref="W136:X136"/>
    <mergeCell ref="Y136:Z136"/>
    <mergeCell ref="M137:N137"/>
    <mergeCell ref="O137:P137"/>
    <mergeCell ref="Q137:R137"/>
    <mergeCell ref="M133:N133"/>
    <mergeCell ref="O133:P133"/>
    <mergeCell ref="Q133:R133"/>
    <mergeCell ref="S133:T133"/>
    <mergeCell ref="U133:V133"/>
    <mergeCell ref="W133:X133"/>
    <mergeCell ref="Y133:Z133"/>
    <mergeCell ref="M134:N134"/>
    <mergeCell ref="O134:P134"/>
    <mergeCell ref="Q134:R134"/>
    <mergeCell ref="S134:T134"/>
    <mergeCell ref="U134:V134"/>
    <mergeCell ref="W134:X134"/>
    <mergeCell ref="Y134:Z134"/>
    <mergeCell ref="E44:G44"/>
    <mergeCell ref="E45:G45"/>
    <mergeCell ref="M135:N135"/>
    <mergeCell ref="O135:P135"/>
    <mergeCell ref="Q135:R135"/>
    <mergeCell ref="S135:T135"/>
    <mergeCell ref="U135:V135"/>
    <mergeCell ref="W135:X135"/>
    <mergeCell ref="Y135:Z135"/>
    <mergeCell ref="Y130:Z130"/>
    <mergeCell ref="M131:N131"/>
    <mergeCell ref="O131:P131"/>
    <mergeCell ref="Q131:R131"/>
    <mergeCell ref="S131:T131"/>
    <mergeCell ref="U131:V131"/>
    <mergeCell ref="W131:X131"/>
    <mergeCell ref="Y131:Z131"/>
    <mergeCell ref="M132:N132"/>
    <mergeCell ref="O132:P132"/>
    <mergeCell ref="Q132:R132"/>
    <mergeCell ref="S132:T132"/>
    <mergeCell ref="U132:V132"/>
    <mergeCell ref="W132:X132"/>
    <mergeCell ref="Y132:Z132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6:G6"/>
    <mergeCell ref="E8:G8"/>
    <mergeCell ref="E9:G9"/>
    <mergeCell ref="E10:G10"/>
    <mergeCell ref="E11:G11"/>
    <mergeCell ref="E12:G12"/>
    <mergeCell ref="E13:G13"/>
    <mergeCell ref="E14:G14"/>
    <mergeCell ref="E15:G15"/>
    <mergeCell ref="E46:G46"/>
    <mergeCell ref="E47:G47"/>
    <mergeCell ref="E50:G50"/>
    <mergeCell ref="E53:G53"/>
    <mergeCell ref="E68:G68"/>
    <mergeCell ref="E69:G69"/>
    <mergeCell ref="E70:G70"/>
    <mergeCell ref="E71:G71"/>
    <mergeCell ref="E72:G72"/>
    <mergeCell ref="E73:G73"/>
    <mergeCell ref="E76:G76"/>
    <mergeCell ref="E79:G79"/>
    <mergeCell ref="E94:G94"/>
    <mergeCell ref="E95:G95"/>
    <mergeCell ref="E96:G96"/>
    <mergeCell ref="E97:G97"/>
    <mergeCell ref="E98:G98"/>
    <mergeCell ref="E99:G99"/>
    <mergeCell ref="E102:G102"/>
    <mergeCell ref="E105:G105"/>
    <mergeCell ref="E120:G120"/>
    <mergeCell ref="E121:G121"/>
    <mergeCell ref="E122:G122"/>
    <mergeCell ref="E123:G123"/>
    <mergeCell ref="E124:G124"/>
    <mergeCell ref="E125:G125"/>
    <mergeCell ref="E128:G128"/>
    <mergeCell ref="E131:G131"/>
    <mergeCell ref="E154:E155"/>
    <mergeCell ref="F154:F155"/>
    <mergeCell ref="F156:F157"/>
    <mergeCell ref="E156:E157"/>
    <mergeCell ref="E166:E167"/>
    <mergeCell ref="F166:F167"/>
    <mergeCell ref="AA161:AB162"/>
    <mergeCell ref="U158:Z158"/>
    <mergeCell ref="AA159:AB159"/>
    <mergeCell ref="S137:T137"/>
    <mergeCell ref="U137:V137"/>
    <mergeCell ref="W137:X137"/>
    <mergeCell ref="Y137:Z137"/>
    <mergeCell ref="M138:N138"/>
    <mergeCell ref="O138:P138"/>
    <mergeCell ref="Q138:R138"/>
    <mergeCell ref="S138:T138"/>
    <mergeCell ref="U138:V138"/>
    <mergeCell ref="W138:X138"/>
    <mergeCell ref="Y138:Z138"/>
    <mergeCell ref="M136:N136"/>
    <mergeCell ref="O136:P136"/>
    <mergeCell ref="Q136:R136"/>
    <mergeCell ref="F168:F169"/>
    <mergeCell ref="E168:E169"/>
    <mergeCell ref="E152:G152"/>
    <mergeCell ref="H155:J156"/>
    <mergeCell ref="H153:J153"/>
    <mergeCell ref="H167:J168"/>
    <mergeCell ref="U160:V161"/>
    <mergeCell ref="W160:X161"/>
    <mergeCell ref="Y160:Z161"/>
    <mergeCell ref="U162:V163"/>
    <mergeCell ref="W162:X163"/>
    <mergeCell ref="Y162:Z163"/>
    <mergeCell ref="N161:P162"/>
  </mergeCells>
  <printOptions horizontalCentered="1" verticalCentered="1"/>
  <pageMargins left="0" right="0" top="0.98425196850393704" bottom="0.98425196850393704" header="0.51181102362204722" footer="0.51181102362204722"/>
  <pageSetup paperSize="9" scale="88" orientation="landscape" horizontalDpi="360" verticalDpi="360" r:id="rId1"/>
  <headerFooter alignWithMargins="0"/>
  <rowBreaks count="5" manualBreakCount="5">
    <brk id="36" max="16383" man="1"/>
    <brk id="62" max="16383" man="1"/>
    <brk id="88" max="16383" man="1"/>
    <brk id="114" max="16383" man="1"/>
    <brk id="140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6D1C8-8511-4F46-B6E3-A6ED17B84AA3}">
  <dimension ref="A1:T31"/>
  <sheetViews>
    <sheetView zoomScale="80" zoomScaleNormal="80" workbookViewId="0">
      <selection activeCell="B3" sqref="B3:B5"/>
    </sheetView>
  </sheetViews>
  <sheetFormatPr defaultRowHeight="14.4" x14ac:dyDescent="0.3"/>
  <cols>
    <col min="1" max="1" width="3.109375" style="3" bestFit="1" customWidth="1"/>
    <col min="2" max="2" width="3.5546875" style="3" customWidth="1"/>
    <col min="3" max="3" width="6.5546875" style="3" customWidth="1"/>
    <col min="4" max="4" width="19.88671875" style="3" customWidth="1"/>
    <col min="5" max="5" width="21.109375" style="3" customWidth="1"/>
    <col min="6" max="6" width="6.88671875" style="3" customWidth="1"/>
    <col min="7" max="18" width="5.109375" style="3" customWidth="1"/>
    <col min="19" max="20" width="8" style="3" customWidth="1"/>
  </cols>
  <sheetData>
    <row r="1" spans="1:20" ht="21.6" thickTop="1" x14ac:dyDescent="0.3">
      <c r="A1" s="1" t="s">
        <v>0</v>
      </c>
      <c r="B1" s="2" t="s">
        <v>1</v>
      </c>
      <c r="I1" s="3" t="s">
        <v>2</v>
      </c>
      <c r="P1" s="414"/>
      <c r="Q1" s="415"/>
      <c r="R1" s="416"/>
      <c r="S1" s="494" t="s">
        <v>3</v>
      </c>
      <c r="T1" s="497"/>
    </row>
    <row r="2" spans="1:20" x14ac:dyDescent="0.3">
      <c r="A2" s="4"/>
      <c r="P2" s="417"/>
      <c r="Q2" s="418"/>
      <c r="R2" s="419"/>
      <c r="S2" s="495"/>
      <c r="T2" s="498"/>
    </row>
    <row r="3" spans="1:20" x14ac:dyDescent="0.3">
      <c r="B3" s="878" t="s">
        <v>81</v>
      </c>
      <c r="P3" s="417"/>
      <c r="Q3" s="418"/>
      <c r="R3" s="419"/>
      <c r="S3" s="496"/>
      <c r="T3" s="499"/>
    </row>
    <row r="4" spans="1:20" x14ac:dyDescent="0.3">
      <c r="B4" s="878" t="s">
        <v>82</v>
      </c>
      <c r="C4" s="2"/>
      <c r="P4" s="417"/>
      <c r="Q4" s="418"/>
      <c r="R4" s="419"/>
      <c r="S4" s="500" t="s">
        <v>4</v>
      </c>
      <c r="T4" s="645"/>
    </row>
    <row r="5" spans="1:20" x14ac:dyDescent="0.3">
      <c r="B5" s="878" t="s">
        <v>83</v>
      </c>
      <c r="C5" s="2"/>
      <c r="P5" s="417"/>
      <c r="Q5" s="418"/>
      <c r="R5" s="419"/>
      <c r="S5" s="495"/>
      <c r="T5" s="498"/>
    </row>
    <row r="6" spans="1:20" ht="15" thickBot="1" x14ac:dyDescent="0.35">
      <c r="C6" s="2"/>
      <c r="P6" s="442"/>
      <c r="Q6" s="420"/>
      <c r="R6" s="421"/>
      <c r="S6" s="501"/>
      <c r="T6" s="646"/>
    </row>
    <row r="7" spans="1:20" ht="15.6" thickTop="1" thickBot="1" x14ac:dyDescent="0.35"/>
    <row r="8" spans="1:20" x14ac:dyDescent="0.3">
      <c r="B8" s="6" t="s">
        <v>5</v>
      </c>
      <c r="C8" s="7" t="s">
        <v>6</v>
      </c>
      <c r="D8" s="8" t="s">
        <v>7</v>
      </c>
      <c r="E8" s="8" t="s">
        <v>8</v>
      </c>
      <c r="F8" s="6" t="s">
        <v>9</v>
      </c>
      <c r="G8" s="9">
        <v>1</v>
      </c>
      <c r="H8" s="9">
        <v>2</v>
      </c>
      <c r="I8" s="9">
        <v>3</v>
      </c>
      <c r="J8" s="9">
        <v>4</v>
      </c>
      <c r="K8" s="9">
        <v>5</v>
      </c>
      <c r="L8" s="10">
        <v>6</v>
      </c>
      <c r="M8" s="11" t="s">
        <v>10</v>
      </c>
      <c r="N8" s="12" t="s">
        <v>11</v>
      </c>
      <c r="O8" s="13" t="s">
        <v>12</v>
      </c>
      <c r="P8" s="643" t="s">
        <v>13</v>
      </c>
      <c r="Q8" s="644"/>
    </row>
    <row r="9" spans="1:20" x14ac:dyDescent="0.3">
      <c r="B9" s="6">
        <v>1</v>
      </c>
      <c r="C9" s="14"/>
      <c r="D9" s="8" t="str">
        <f>IF(C9=0," ",VLOOKUP(C9,[1]Inschr!B$1:K$65536,3,FALSE))</f>
        <v xml:space="preserve"> </v>
      </c>
      <c r="E9" s="8" t="str">
        <f>IF(C9=0," ",VLOOKUP(C9,[1]Inschr!B$1:K$65536,4,FALSE))</f>
        <v xml:space="preserve"> </v>
      </c>
      <c r="F9" s="6">
        <f t="shared" ref="F9:F14" si="0">M9*2+1</f>
        <v>1</v>
      </c>
      <c r="G9" s="15"/>
      <c r="H9" s="6">
        <f>IF(S19&gt;T19,1,0)</f>
        <v>0</v>
      </c>
      <c r="I9" s="6">
        <f>IF(S24&gt;T24,1,0)</f>
        <v>0</v>
      </c>
      <c r="J9" s="6">
        <f>IF(S28&gt;T28,1,0)</f>
        <v>0</v>
      </c>
      <c r="K9" s="6">
        <f>IF(S31&gt;T31,1,0)</f>
        <v>0</v>
      </c>
      <c r="L9" s="7">
        <f>IF(S20&gt;T20,1,0)</f>
        <v>0</v>
      </c>
      <c r="M9" s="16">
        <f t="shared" ref="M9:M14" si="1">SUM(G9:L9)</f>
        <v>0</v>
      </c>
      <c r="N9" s="17">
        <f>IF(M9=0,0,IF(2&lt;IF(M9=$M$9,1,0)+IF(M9=$M$10,1,0)+IF(M9=$M$11,1,0)+IF(M9=$M$12,1,0)+IF(M9=$M$13,1,0)+IF(M9=$M$14,1,0),S19+S20+S24+S28+S31-T19-T20-T24-T28-T31,IF(2=IF(M9=$M$9,1,0)+IF(M9=$M$10,1,0)+IF(M9=$M$11,1,0)+IF(M9=$M$12,1,0)+IF(M9=$M$13,1,0)+IF(M9=$M$14,1,0),"-","_")))</f>
        <v>0</v>
      </c>
      <c r="O9" s="18">
        <f>IF(OR(N9=0,N9="-",N9="_"),N9,IF(2&lt;IF(N9=$N$9,1,0)+IF(N9=$N$10,1,0)+IF(N9=$N$11,1,0)+IF(N9=$N$12,1,0)+IF(N9=$N$13,1,0)+IF(N9=$N$14,1,0),M19+O19+Q19+M20+O20+Q20+M24+O24+Q24+M28+O28+Q28+M31+O31+Q31-N19-P19-R19-N20-P20-R20-N24-P24-R24-N28-P28-R28-N31-P31-R31,IF(2=IF(N9=$N$9,1,0)+IF(N9=$N$10,1,0)+IF(N9=$N$11,1,0)+IF(N9=$N$12,1,0)+IF(N9=$N$13,1,0)+IF(N9=$N$14,1,0),"-","_")))</f>
        <v>0</v>
      </c>
      <c r="P9" s="386">
        <f>IF(M9=0,0,IF(N9="-",IF(M9=M10,IF(S19&lt;T19,"Verliezer","Winnaar"),IF(M9=M11,IF(S24&lt;T24,"Verliezer","Winnaar"),IF(M9=M12,IF(S28&lt;T28,"Verliezer","Winnaar"),IF(M9=M13,IF(S31&lt;T31,"Verliezer","Winnaar"),IF(M9=M14,IF(S20&lt;T20,"Verliezer","Winnaar")))))),IF(O9="-",IF(N9=N10,IF(S19&lt;T19,"Verliezer","Winnaar"),IF(N9=N11,IF(S24&lt;T24,"Verliezer","Winnaar"),IF(N9=N12,IF(S28&lt;T28,"Verliezer","Winnaar"),IF(N9=N13,IF(S31&lt;T31,"Verliezer","Winnaar"),IF(N9=N14,IF(S20&lt;T20,"Verliezer","Winnaar")))))),"_")))</f>
        <v>0</v>
      </c>
      <c r="Q9" s="640"/>
    </row>
    <row r="10" spans="1:20" x14ac:dyDescent="0.3">
      <c r="B10" s="6">
        <v>2</v>
      </c>
      <c r="C10" s="14"/>
      <c r="D10" s="8" t="str">
        <f>IF(C10=0," ",VLOOKUP(C10,[1]Inschr!B$1:K$65536,3,FALSE))</f>
        <v xml:space="preserve"> </v>
      </c>
      <c r="E10" s="8" t="str">
        <f>IF(C10=0," ",VLOOKUP(C10,[1]Inschr!B$1:K$65536,4,FALSE))</f>
        <v xml:space="preserve"> </v>
      </c>
      <c r="F10" s="6">
        <f t="shared" si="0"/>
        <v>1</v>
      </c>
      <c r="G10" s="6">
        <f>IF(T19&gt;S19,1,0)</f>
        <v>0</v>
      </c>
      <c r="H10" s="15"/>
      <c r="I10" s="6">
        <f>IF(S30&gt;T30,1,0)</f>
        <v>0</v>
      </c>
      <c r="J10" s="6">
        <f>IF(S25&gt;T25,1,0)</f>
        <v>0</v>
      </c>
      <c r="K10" s="6">
        <f>IF(S22&gt;T22,1,0)</f>
        <v>0</v>
      </c>
      <c r="L10" s="7">
        <f>IF(S26&gt;T26,1,0)</f>
        <v>0</v>
      </c>
      <c r="M10" s="16">
        <f t="shared" si="1"/>
        <v>0</v>
      </c>
      <c r="N10" s="17">
        <f>IF(M10=0,0,IF(2&lt;IF(M10=$M$9,1,0)+IF(M10=$M$10,1,0)+IF(M10=$M$11,1,0)+IF(M10=$M$12,1,0)+IF(M10=$M$13,1,0)+IF(M10=$M$14,1,0),T19+S22+S25+S26+S30-S19-T22-T25-T26-T30,IF(2=IF(M10=$M$9,1,0)+IF(M10=$M$10,1,0)+IF(M10=$M$11,1,0)+IF(M10=$M$12,1,0)+IF(M10=$M$13,1,0)+IF(M10=$M$14,1,0),"-","_")))</f>
        <v>0</v>
      </c>
      <c r="O10" s="18">
        <f>IF(OR(N10=0,N10="-",N10="_"),N10,IF(2&lt;IF(N10=$N$9,1,0)+IF(N10=$N$10,1,0)+IF(N10=$N$11,1,0)+IF(N10=$N$12,1,0)+IF(N10=$N$13,1,0)+IF(N10=$N$14,1,0),N19+P19+R19+M22+O22+Q22+M25+O25+Q25+M26+O26+Q26+M30+O30+Q30-M19-O19-Q19-N22-P22-R22-N25-P25-R25-N26-P26-R26-N30-P30-R30,IF(2=IF(N10=$N$9,1,0)+IF(N10=$N$10,1,0)+IF(N10=$N$11,1,0)+IF(N10=$N$12,1,0)+IF(N10=$N$13,1,0)+IF(N10=$N$14,1,0),"-","_")))</f>
        <v>0</v>
      </c>
      <c r="P10" s="386">
        <f>IF(M10=0,0,IF(N10="-",IF(M10=M9,IF(T19&lt;S19,"Verliezer","Winnaar"),IF(M10=M11,IF(S30&lt;T30,"Verliezer","Winnaar"),IF(M10=M12,IF(S25&lt;T25,"Verliezer","Winnaar"),IF(M10=M13,IF(S22&lt;T22,"Verliezer","Winnaar"),IF(M10=M14,IF(S26&lt;T26,"Verliezer","Winnaar")))))),IF(O10="-",IF(N10=N9,IF(T19&lt;S19,"Verliezer","Winnaar"),IF(N10=N11,IF(S30&lt;T30,"Verliezer","Winnaar"),IF(N10=N12,IF(S25&lt;T25,"Verliezer","Winnaar"),IF(N10=N13,IF(S22&lt;T22,"Verliezer","Winnaar"),IF(N10=N14,IF(S26&lt;T26,"Verliezer","Winnaar")))))),"_")))</f>
        <v>0</v>
      </c>
      <c r="Q10" s="640"/>
      <c r="R10" s="20"/>
      <c r="S10" s="20"/>
    </row>
    <row r="11" spans="1:20" x14ac:dyDescent="0.3">
      <c r="B11" s="6">
        <v>3</v>
      </c>
      <c r="C11" s="14"/>
      <c r="D11" s="8" t="str">
        <f>IF(C11=0," ",VLOOKUP(C11,[1]Inschr!B$1:K$65536,3,FALSE))</f>
        <v xml:space="preserve"> </v>
      </c>
      <c r="E11" s="8" t="str">
        <f>IF(C11=0," ",VLOOKUP(C11,[1]Inschr!B$1:K$65536,4,FALSE))</f>
        <v xml:space="preserve"> </v>
      </c>
      <c r="F11" s="6">
        <f t="shared" si="0"/>
        <v>1</v>
      </c>
      <c r="G11" s="6">
        <f>IF(T24&gt;S24,1,0)</f>
        <v>0</v>
      </c>
      <c r="H11" s="6">
        <f>IF(T30&gt;S30,1,0)</f>
        <v>0</v>
      </c>
      <c r="I11" s="15"/>
      <c r="J11" s="6">
        <f>IF(S21&gt;T21,1,0)</f>
        <v>0</v>
      </c>
      <c r="K11" s="6">
        <f>IF(S27&gt;T27,1,0)</f>
        <v>0</v>
      </c>
      <c r="L11" s="7">
        <f>IF(S17&gt;T17,1,0)</f>
        <v>0</v>
      </c>
      <c r="M11" s="16">
        <f t="shared" si="1"/>
        <v>0</v>
      </c>
      <c r="N11" s="17">
        <f>IF(M11=0,0,IF(2&lt;IF(M11=$M$9,1,0)+IF(M11=$M$10,1,0)+IF(M11=$M$11,1,0)+IF(M11=$M$12,1,0)+IF(M11=$M$13,1,0)+IF(M11=$M$14,1,0),S17+S21+T24+S27+T30-T17-T21-S24-T27-S30,IF(2=IF(M11=$M$9,1,0)+IF(M11=$M$10,1,0)+IF(M11=$M$11,1,0)+IF(M11=$M$12,1,0)+IF(M11=$M$13,1,0)+IF(M11=$M$14,1,0),"-","_")))</f>
        <v>0</v>
      </c>
      <c r="O11" s="18">
        <f>IF(OR(N11=0,N11="-",N11="_"),N11,IF(2&lt;IF(N11=$N$9,1,0)+IF(N11=$N$10,1,0)+IF(N11=$N$11,1,0)+IF(N11=$N$12,1,0)+IF(N11=$N$13,1,0)+IF(N11=$N$14,1,0),M17+O17+Q17+M21+O21+Q21+N24+P24+R24+M27+O27+Q27+N30+P30+R30-N17-P17-R17-N21-P21-R21-M24-O24-Q24-N27-P27-R27-M30-O30-Q30,IF(2=IF(N11=$N$9,1,0)+IF(N11=$N$10,1,0)+IF(N11=$N$11,1,0)+IF(N11=$N$12,1,0)+IF(N11=$N$13,1,0)+IF(N11=$N$14,1,0),"-","_")))</f>
        <v>0</v>
      </c>
      <c r="P11" s="386">
        <f>IF(M11=0,0,IF(N11="-",IF(M11=M9,IF(T24&lt;S24,"Verliezer","Winnaar"),IF(M11=M10,IF(T30&lt;S30,"Verliezer","Winnaar"),IF(M11=M12,IF(S21&lt;T21,"Verliezer","Winnaar"),IF(M11=M13,IF(S27&lt;T27,"Verliezer","Winnaar"),IF(M11=M14,IF(S17&lt;T17,"Verliezer","Winnaar")))))),IF(O11="-",IF(N11=N9,IF(T24&lt;S24,"Verliezer","Winnaar"),IF(N11=N10,IF(T30&lt;S30,"Verliezer","Winnaar"),IF(N11=N12,IF(S21&lt;T21,"Verliezer","Winnaar"),IF(N11=N13,IF(S27&lt;T27,"Verliezer","Winnaar"),IF(N11=N14,IF(S17&lt;T17,"Verliezer","Winnaar")))))),"_")))</f>
        <v>0</v>
      </c>
      <c r="Q11" s="640"/>
      <c r="R11" s="20"/>
      <c r="S11" s="20"/>
    </row>
    <row r="12" spans="1:20" x14ac:dyDescent="0.3">
      <c r="B12" s="6">
        <v>4</v>
      </c>
      <c r="C12" s="14"/>
      <c r="D12" s="8" t="str">
        <f>IF(C12=0," ",VLOOKUP(C12,[1]Inschr!B$1:K$65536,3,FALSE))</f>
        <v xml:space="preserve"> </v>
      </c>
      <c r="E12" s="8" t="str">
        <f>IF(C12=0," ",VLOOKUP(C12,[1]Inschr!B$1:K$65536,4,FALSE))</f>
        <v xml:space="preserve"> </v>
      </c>
      <c r="F12" s="6">
        <f t="shared" si="0"/>
        <v>1</v>
      </c>
      <c r="G12" s="6">
        <f>IF(T28&gt;S28,1,0)</f>
        <v>0</v>
      </c>
      <c r="H12" s="6">
        <f>IF(T25&gt;S25,1,0)</f>
        <v>0</v>
      </c>
      <c r="I12" s="6">
        <f>IF(T21&gt;S21,1,0)</f>
        <v>0</v>
      </c>
      <c r="J12" s="15"/>
      <c r="K12" s="6">
        <f>IF(S18&gt;T18,1,0)</f>
        <v>0</v>
      </c>
      <c r="L12" s="7">
        <f>IF(S29&gt;T29,1,0)</f>
        <v>0</v>
      </c>
      <c r="M12" s="16">
        <f t="shared" si="1"/>
        <v>0</v>
      </c>
      <c r="N12" s="17">
        <f>IF(M12=0,0,IF(2&lt;IF(M12=$M$9,1,0)+IF(M12=$M$10,1,0)+IF(M12=$M$11,1,0)+IF(M12=$M$12,1,0)+IF(M12=$M$13,1,0)+IF(M12=$M$14,1,0),S18+T21+T25+T28+S29-T18-S21-S25-S28-T29,IF(2=IF(M12=$M$9,1,0)+IF(M12=$M$10,1,0)+IF(M12=$M$11,1,0)+IF(M12=$M$12,1,0)+IF(M12=$M$13,1,0)+IF(M12=$M$14,1,0),"-","_")))</f>
        <v>0</v>
      </c>
      <c r="O12" s="18">
        <f>IF(OR(N12=0,N12="-",N12="_"),N12,IF(2&lt;IF(N12=$N$9,1,0)+IF(N12=$N$10,1,0)+IF(N12=$N$11,1,0)+IF(N12=$N$12,1,0)+IF(N12=$N$13,1,0)+IF(N12=$N$14,1,0),M18+O18+Q18+N21+P21+R21+N25+P25+R25+N28+P28+R28+M29+O29+Q29-N18-P18-R18-M21-O21-Q21-M25-O25-Q25-M28-O28-Q28-N29-P29-R29,IF(2=IF(N12=$N$9,1,0)+IF(N12=$N$10,1,0)+IF(N12=$N$11,1,0)+IF(N12=$N$12,1,0)+IF(N12=$N$13,1,0)+IF(N12=$N$14,1,0),"-","_")))</f>
        <v>0</v>
      </c>
      <c r="P12" s="386">
        <f>IF(M12=0,0,IF(N12="-",IF(M12=M9,IF(T28&lt;S28,"Verliezer","Winnaar"),IF(M12=M10,IF(T25&lt;S25,"Verliezer","Winnaar"),IF(M12=M11,IF(T21&lt;S21,"Verliezer","Winnaar"),IF(M12=M13,IF(S18&lt;T18,"Verliezer","Winnaar"),IF(M12=M14,IF(S29&lt;T29,"Verliezer","Winnaar")))))),IF(O12="-",IF(N12=N9,IF(T28&lt;S28,"Verliezer","Winnaar"),IF(N12=N10,IF(T25&lt;S25,"Verliezer","Winnaar"),IF(N12=N11,IF(T21&lt;S21,"Verliezer","Winnaar"),IF(N12=N13,IF(S18&lt;T18,"Verliezer","Winnaar"),IF(N12=N14,IF(S29&lt;T29,"Verliezer","Winnaar")))))),"_")))</f>
        <v>0</v>
      </c>
      <c r="Q12" s="640"/>
      <c r="R12" s="20"/>
      <c r="S12" s="20"/>
    </row>
    <row r="13" spans="1:20" x14ac:dyDescent="0.3">
      <c r="B13" s="6">
        <v>5</v>
      </c>
      <c r="C13" s="14"/>
      <c r="D13" s="8" t="str">
        <f>IF(C13=0," ",VLOOKUP(C13,[1]Inschr!B$1:K$65536,3,FALSE))</f>
        <v xml:space="preserve"> </v>
      </c>
      <c r="E13" s="8" t="str">
        <f>IF(C13=0," ",VLOOKUP(C13,[1]Inschr!B$1:K$65536,4,FALSE))</f>
        <v xml:space="preserve"> </v>
      </c>
      <c r="F13" s="6">
        <f t="shared" si="0"/>
        <v>1</v>
      </c>
      <c r="G13" s="6">
        <f>IF(T31&gt;S31,1,0)</f>
        <v>0</v>
      </c>
      <c r="H13" s="6">
        <f>IF(T22&gt;S22,1,0)</f>
        <v>0</v>
      </c>
      <c r="I13" s="6">
        <f>IF(T27&gt;S27,1,0)</f>
        <v>0</v>
      </c>
      <c r="J13" s="6">
        <f>IF(T18&gt;S18,1,0)</f>
        <v>0</v>
      </c>
      <c r="K13" s="15"/>
      <c r="L13" s="7">
        <f>IF(S23&gt;T23,1,0)</f>
        <v>0</v>
      </c>
      <c r="M13" s="16">
        <f t="shared" si="1"/>
        <v>0</v>
      </c>
      <c r="N13" s="17">
        <f>IF(M13=0,0,IF(2&lt;IF(M13=$M$9,1,0)+IF(M13=$M$10,1,0)+IF(M13=$M$11,1,0)+IF(M13=$M$12,1,0)+IF(M13=$M$13,1,0)+IF(M13=$M$14,1,0),T18+T22+S23+T27+T31-S18-S22-T23-S27-S31,IF(2=IF(M13=$M$9,1,0)+IF(M13=$M$10,1,0)+IF(M13=$M$11,1,0)+IF(M13=$M$12,1,0)+IF(M13=$M$13,1,0)+IF(M13=$M$14,1,0),"-","_")))</f>
        <v>0</v>
      </c>
      <c r="O13" s="18">
        <f>IF(OR(N13=0,N13="-",N13="_"),N13,IF(2&lt;IF(N13=$N$9,1,0)+IF(N13=$N$10,1,0)+IF(N13=$N$11,1,0)+IF(N13=$N$12,1,0)+IF(N13=$N$13,1,0)+IF(N13=$N$14,1,0),N18+P18+R18+N22+P22+R22+M23+O23+Q23+N27+P27+R27+N31+P31+R31-M18-O18-Q18-M22-O22-Q22-N23-P23-R23-M27-O27-Q27-M31-O31-Q31,IF(2=IF(N13=$N$9,1,0)+IF(N13=$N$10,1,0)+IF(N13=$N$11,1,0)+IF(N13=$N$12,1,0)+IF(N13=$N$13,1,0)+IF(N13=$N$14,1,0),"-","_")))</f>
        <v>0</v>
      </c>
      <c r="P13" s="386">
        <f>IF(M13=0,0,IF(N13="-",IF(M13=M9,IF(T31&lt;S31,"Verliezer","Winnaar"),IF(M13=M10,IF(T22&lt;S22,"Verliezer","Winnaar"),IF(M13=M11,IF(T27&lt;S27,"Verliezer","Winnaar"),IF(M13=M12,IF(T18&lt;S18,"Verliezer","Winnaar"),IF(M13=M14,IF(S23&lt;T23,"Verliezer","Winnaar")))))),IF(O13="-",IF(N13=N9,IF(T31&lt;S31,"Verliezer","Winnaar"),IF(N13=N10,IF(T22&lt;S22,"Verliezer","Winnaar"),IF(N13=N11,IF(T27&lt;S27,"Verliezer","Winnaar"),IF(N13=N12,IF(T18&lt;S18,"Verliezer","Winnaar"),IF(N13=N14,IF(S23&lt;T23,"Verliezer","Winnaar")))))),"_")))</f>
        <v>0</v>
      </c>
      <c r="Q13" s="640"/>
      <c r="R13" s="20"/>
      <c r="S13" s="20"/>
    </row>
    <row r="14" spans="1:20" ht="15" thickBot="1" x14ac:dyDescent="0.35">
      <c r="B14" s="6">
        <v>6</v>
      </c>
      <c r="C14" s="14"/>
      <c r="D14" s="8" t="str">
        <f>IF(C14=0," ",VLOOKUP(C14,[1]Inschr!B$1:K$65536,3,FALSE))</f>
        <v xml:space="preserve"> </v>
      </c>
      <c r="E14" s="8" t="str">
        <f>IF(C14=0," ",VLOOKUP(C14,[1]Inschr!B$1:K$65536,4,FALSE))</f>
        <v xml:space="preserve"> </v>
      </c>
      <c r="F14" s="6">
        <f t="shared" si="0"/>
        <v>1</v>
      </c>
      <c r="G14" s="6">
        <f>IF(T20&gt;S20,1,0)</f>
        <v>0</v>
      </c>
      <c r="H14" s="6">
        <f>IF(T26&gt;S26,1,0)</f>
        <v>0</v>
      </c>
      <c r="I14" s="6">
        <f>IF(T17&gt;S17,1,0)</f>
        <v>0</v>
      </c>
      <c r="J14" s="6">
        <f>IF(T29&gt;S29,1,0)</f>
        <v>0</v>
      </c>
      <c r="K14" s="6">
        <f>IF(T23&gt;S23,1,0)</f>
        <v>0</v>
      </c>
      <c r="L14" s="21"/>
      <c r="M14" s="22">
        <f t="shared" si="1"/>
        <v>0</v>
      </c>
      <c r="N14" s="23">
        <f>IF(M14=0,0,IF(2&lt;IF(M14=$M$9,1,0)+IF(M14=$M$10,1,0)+IF(M14=$M$11,1,0)+IF(M14=$M$12,1,0)+IF(M14=$M$13,1,0)+IF(M14=$M$14,1,0),T17+T20+T23+T26+T29-S17-S20-S23-S26-S29,IF(2=IF(M14=$M$9,1,0)+IF(M14=$M$10,1,0)+IF(M14=$M$11,1,0)+IF(M14=$M$12,1,0)+IF(M14=$M$13,1,0)+IF(M14=$M$14,1,0),"-","_")))</f>
        <v>0</v>
      </c>
      <c r="O14" s="23">
        <f>IF(OR(N14=0,N14="-",N14="_"),N14,IF(2&lt;IF(N14=$N$9,1,0)+IF(N14=$N$10,1,0)+IF(N14=$N$11,1,0)+IF(N14=$N$12,1,0)+IF(N14=$N$13,1,0)+IF(N14=$N$14,1,0),N17+P17+R17+N20+P20+R20+N23+P23+R23+N26+P26+R26+N29+P29+R29-M17-O17-Q17-M20-O20-Q20-M23-O23-Q23-M26-O26-Q26-M29-O29-Q29,IF(2=IF(N14=$N$9,1,0)+IF(N14=$N$10,1,0)+IF(N14=$N$11,1,0)+IF(N14=$N$12,1,0)+IF(N14=$N$13,1,0)+IF(N14=$N$14,1,0),"-","_")))</f>
        <v>0</v>
      </c>
      <c r="P14" s="641">
        <f>IF(M14=0,0,IF(N14="-",IF(M14=M9,IF(T20&lt;S20,"Verliezer","Winnaar"),IF(M14=M10,IF(T26&lt;S26,"Verliezer","Winnaar"),IF(M14=M11,IF(T17&lt;S17,"Verliezer","Winnaar"),IF(M14=M12,IF(T29&lt;S29,"Verliezer","Winnaar"),IF(M14=M13,IF(T23&lt;S23,"Verliezer","Winnaar")))))),IF(O14="-",IF(N14=N9,IF(T20&lt;S20,"Verliezer","Winnaar"),IF(N14=N10,IF(T26&lt;S26,"Verliezer","Winnaar"),IF(N14=N11,IF(T17&lt;S17,"Verliezer","Winnaar"),IF(N14=N12,IF(T29&lt;S29,"Verliezer","Winnaar"),IF(N14=N13,IF(T23&lt;S23,"Verliezer","Winnaar")))))),"_")))</f>
        <v>0</v>
      </c>
      <c r="Q14" s="642"/>
      <c r="R14" s="20"/>
      <c r="S14" s="20"/>
    </row>
    <row r="15" spans="1:20" ht="15" thickBot="1" x14ac:dyDescent="0.35">
      <c r="C15" s="24"/>
      <c r="D15" s="24"/>
      <c r="E15" s="4"/>
      <c r="G15" s="25"/>
      <c r="H15" s="26" t="s">
        <v>14</v>
      </c>
      <c r="I15" s="26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</row>
    <row r="16" spans="1:20" x14ac:dyDescent="0.3">
      <c r="C16" s="20"/>
      <c r="D16" s="4"/>
      <c r="E16" s="4"/>
      <c r="G16" s="25"/>
      <c r="I16" s="27" t="s">
        <v>15</v>
      </c>
      <c r="J16" s="27" t="s">
        <v>16</v>
      </c>
      <c r="K16" s="27" t="s">
        <v>17</v>
      </c>
      <c r="L16" s="28" t="s">
        <v>18</v>
      </c>
      <c r="M16" s="634" t="s">
        <v>19</v>
      </c>
      <c r="N16" s="635"/>
      <c r="O16" s="636" t="s">
        <v>20</v>
      </c>
      <c r="P16" s="637"/>
      <c r="Q16" s="636" t="s">
        <v>21</v>
      </c>
      <c r="R16" s="638"/>
      <c r="S16" s="639" t="s">
        <v>22</v>
      </c>
      <c r="T16" s="638"/>
    </row>
    <row r="17" spans="2:20" x14ac:dyDescent="0.3">
      <c r="C17" s="29"/>
      <c r="D17" s="30" t="s">
        <v>23</v>
      </c>
      <c r="E17" s="30"/>
      <c r="G17" s="25"/>
      <c r="L17" s="31" t="s">
        <v>24</v>
      </c>
      <c r="M17" s="32"/>
      <c r="N17" s="33"/>
      <c r="O17" s="32"/>
      <c r="P17" s="34"/>
      <c r="Q17" s="32"/>
      <c r="R17" s="33"/>
      <c r="S17" s="35">
        <f>IF(M17&gt;N17,1,0)+IF(O17&gt;P17,1,0)+IF(Q17&gt;R17,1,0)</f>
        <v>0</v>
      </c>
      <c r="T17" s="33">
        <f>IF(M17&lt;N17,1,0)+IF(O17&lt;P17,1,0)+IF(Q17&lt;R17,1,0)</f>
        <v>0</v>
      </c>
    </row>
    <row r="18" spans="2:20" x14ac:dyDescent="0.3">
      <c r="C18" s="36"/>
      <c r="D18" s="37" t="str">
        <f>IF(C18=0," ",VLOOKUP(C18,[1]Inschr!B$1:K$65536,3,FALSE))</f>
        <v xml:space="preserve"> </v>
      </c>
      <c r="E18" s="38" t="str">
        <f>IF(C18=0," ",VLOOKUP(C18,[1]Inschr!B$1:K$65536,4,FALSE))</f>
        <v xml:space="preserve"> </v>
      </c>
      <c r="G18" s="25"/>
      <c r="I18" s="39"/>
      <c r="J18" s="39"/>
      <c r="K18" s="31" t="s">
        <v>25</v>
      </c>
      <c r="L18" s="31" t="s">
        <v>25</v>
      </c>
      <c r="M18" s="32"/>
      <c r="N18" s="33"/>
      <c r="O18" s="32"/>
      <c r="P18" s="34"/>
      <c r="Q18" s="32"/>
      <c r="R18" s="33"/>
      <c r="S18" s="35">
        <f t="shared" ref="S18:S31" si="2">IF(M18&gt;N18,1,0)+IF(O18&gt;P18,1,0)+IF(Q18&gt;R18,1,0)</f>
        <v>0</v>
      </c>
      <c r="T18" s="33">
        <f t="shared" ref="T18:T31" si="3">IF(M18&lt;N18,1,0)+IF(O18&lt;P18,1,0)+IF(Q18&lt;R18,1,0)</f>
        <v>0</v>
      </c>
    </row>
    <row r="19" spans="2:20" x14ac:dyDescent="0.3">
      <c r="C19" s="20"/>
      <c r="D19" s="4"/>
      <c r="E19" s="4"/>
      <c r="G19" s="25"/>
      <c r="I19" s="40" t="s">
        <v>26</v>
      </c>
      <c r="J19" s="31" t="s">
        <v>26</v>
      </c>
      <c r="K19" s="31" t="s">
        <v>26</v>
      </c>
      <c r="L19" s="31" t="s">
        <v>26</v>
      </c>
      <c r="M19" s="32"/>
      <c r="N19" s="33"/>
      <c r="O19" s="32"/>
      <c r="P19" s="34"/>
      <c r="Q19" s="32"/>
      <c r="R19" s="33"/>
      <c r="S19" s="35">
        <f t="shared" si="2"/>
        <v>0</v>
      </c>
      <c r="T19" s="33">
        <f t="shared" si="3"/>
        <v>0</v>
      </c>
    </row>
    <row r="20" spans="2:20" x14ac:dyDescent="0.3">
      <c r="C20" s="20"/>
      <c r="D20" s="4"/>
      <c r="E20" s="4"/>
      <c r="G20" s="25"/>
      <c r="L20" s="31" t="s">
        <v>27</v>
      </c>
      <c r="M20" s="32"/>
      <c r="N20" s="33"/>
      <c r="O20" s="32"/>
      <c r="P20" s="34"/>
      <c r="Q20" s="32"/>
      <c r="R20" s="33"/>
      <c r="S20" s="35">
        <f t="shared" si="2"/>
        <v>0</v>
      </c>
      <c r="T20" s="33">
        <f t="shared" si="3"/>
        <v>0</v>
      </c>
    </row>
    <row r="21" spans="2:20" x14ac:dyDescent="0.3">
      <c r="C21" s="20"/>
      <c r="D21" s="4"/>
      <c r="E21" s="4"/>
      <c r="G21" s="25"/>
      <c r="I21" s="39"/>
      <c r="J21" s="31" t="s">
        <v>28</v>
      </c>
      <c r="K21" s="31" t="s">
        <v>28</v>
      </c>
      <c r="L21" s="31" t="s">
        <v>28</v>
      </c>
      <c r="M21" s="32"/>
      <c r="N21" s="33"/>
      <c r="O21" s="32"/>
      <c r="P21" s="34"/>
      <c r="Q21" s="32"/>
      <c r="R21" s="33"/>
      <c r="S21" s="35">
        <f t="shared" si="2"/>
        <v>0</v>
      </c>
      <c r="T21" s="33">
        <f t="shared" si="3"/>
        <v>0</v>
      </c>
    </row>
    <row r="22" spans="2:20" x14ac:dyDescent="0.3">
      <c r="G22" s="25"/>
      <c r="I22" s="39"/>
      <c r="J22" s="20"/>
      <c r="K22" s="31" t="s">
        <v>29</v>
      </c>
      <c r="L22" s="31" t="s">
        <v>29</v>
      </c>
      <c r="M22" s="32"/>
      <c r="N22" s="33"/>
      <c r="O22" s="32"/>
      <c r="P22" s="34"/>
      <c r="Q22" s="32"/>
      <c r="R22" s="33"/>
      <c r="S22" s="35">
        <f t="shared" si="2"/>
        <v>0</v>
      </c>
      <c r="T22" s="33">
        <f t="shared" si="3"/>
        <v>0</v>
      </c>
    </row>
    <row r="23" spans="2:20" x14ac:dyDescent="0.3">
      <c r="G23" s="25"/>
      <c r="L23" s="31" t="s">
        <v>30</v>
      </c>
      <c r="M23" s="32"/>
      <c r="N23" s="33"/>
      <c r="O23" s="32"/>
      <c r="P23" s="34"/>
      <c r="Q23" s="32"/>
      <c r="R23" s="33"/>
      <c r="S23" s="35">
        <f t="shared" si="2"/>
        <v>0</v>
      </c>
      <c r="T23" s="33">
        <f t="shared" si="3"/>
        <v>0</v>
      </c>
    </row>
    <row r="24" spans="2:20" x14ac:dyDescent="0.3">
      <c r="B24" s="41"/>
      <c r="G24" s="25"/>
      <c r="I24" s="40" t="s">
        <v>31</v>
      </c>
      <c r="J24" s="31" t="s">
        <v>31</v>
      </c>
      <c r="K24" s="31" t="s">
        <v>31</v>
      </c>
      <c r="L24" s="31" t="s">
        <v>31</v>
      </c>
      <c r="M24" s="32"/>
      <c r="N24" s="33"/>
      <c r="O24" s="32"/>
      <c r="P24" s="34"/>
      <c r="Q24" s="32"/>
      <c r="R24" s="33"/>
      <c r="S24" s="35">
        <f t="shared" si="2"/>
        <v>0</v>
      </c>
      <c r="T24" s="33">
        <f t="shared" si="3"/>
        <v>0</v>
      </c>
    </row>
    <row r="25" spans="2:20" x14ac:dyDescent="0.3">
      <c r="G25" s="25"/>
      <c r="I25" s="39"/>
      <c r="J25" s="31" t="s">
        <v>32</v>
      </c>
      <c r="K25" s="31" t="s">
        <v>32</v>
      </c>
      <c r="L25" s="31" t="s">
        <v>32</v>
      </c>
      <c r="M25" s="32"/>
      <c r="N25" s="33"/>
      <c r="O25" s="32"/>
      <c r="P25" s="34"/>
      <c r="Q25" s="32"/>
      <c r="R25" s="33"/>
      <c r="S25" s="35">
        <f t="shared" si="2"/>
        <v>0</v>
      </c>
      <c r="T25" s="33">
        <f t="shared" si="3"/>
        <v>0</v>
      </c>
    </row>
    <row r="26" spans="2:20" x14ac:dyDescent="0.3">
      <c r="G26" s="25"/>
      <c r="L26" s="31" t="s">
        <v>33</v>
      </c>
      <c r="M26" s="32"/>
      <c r="N26" s="33"/>
      <c r="O26" s="32"/>
      <c r="P26" s="34"/>
      <c r="Q26" s="32"/>
      <c r="R26" s="33"/>
      <c r="S26" s="35">
        <f t="shared" si="2"/>
        <v>0</v>
      </c>
      <c r="T26" s="33">
        <f t="shared" si="3"/>
        <v>0</v>
      </c>
    </row>
    <row r="27" spans="2:20" x14ac:dyDescent="0.3">
      <c r="C27" s="41"/>
      <c r="I27" s="39"/>
      <c r="J27" s="20"/>
      <c r="K27" s="31" t="s">
        <v>34</v>
      </c>
      <c r="L27" s="31" t="s">
        <v>34</v>
      </c>
      <c r="M27" s="32"/>
      <c r="N27" s="33"/>
      <c r="O27" s="32"/>
      <c r="P27" s="34"/>
      <c r="Q27" s="32"/>
      <c r="R27" s="33"/>
      <c r="S27" s="35">
        <f t="shared" si="2"/>
        <v>0</v>
      </c>
      <c r="T27" s="33">
        <f t="shared" si="3"/>
        <v>0</v>
      </c>
    </row>
    <row r="28" spans="2:20" x14ac:dyDescent="0.3">
      <c r="I28" s="20"/>
      <c r="J28" s="31" t="s">
        <v>35</v>
      </c>
      <c r="K28" s="31" t="s">
        <v>35</v>
      </c>
      <c r="L28" s="31" t="s">
        <v>35</v>
      </c>
      <c r="M28" s="32"/>
      <c r="N28" s="33"/>
      <c r="O28" s="32"/>
      <c r="P28" s="34"/>
      <c r="Q28" s="32"/>
      <c r="R28" s="33"/>
      <c r="S28" s="35">
        <f t="shared" si="2"/>
        <v>0</v>
      </c>
      <c r="T28" s="33">
        <f t="shared" si="3"/>
        <v>0</v>
      </c>
    </row>
    <row r="29" spans="2:20" x14ac:dyDescent="0.3">
      <c r="L29" s="31" t="s">
        <v>36</v>
      </c>
      <c r="M29" s="32"/>
      <c r="N29" s="33"/>
      <c r="O29" s="32"/>
      <c r="P29" s="34"/>
      <c r="Q29" s="32"/>
      <c r="R29" s="33"/>
      <c r="S29" s="35">
        <f t="shared" si="2"/>
        <v>0</v>
      </c>
      <c r="T29" s="33">
        <f t="shared" si="3"/>
        <v>0</v>
      </c>
    </row>
    <row r="30" spans="2:20" x14ac:dyDescent="0.3">
      <c r="I30" s="40" t="s">
        <v>37</v>
      </c>
      <c r="J30" s="31" t="s">
        <v>37</v>
      </c>
      <c r="K30" s="31" t="s">
        <v>37</v>
      </c>
      <c r="L30" s="31" t="s">
        <v>37</v>
      </c>
      <c r="M30" s="32"/>
      <c r="N30" s="33"/>
      <c r="O30" s="32"/>
      <c r="P30" s="34"/>
      <c r="Q30" s="32"/>
      <c r="R30" s="33"/>
      <c r="S30" s="35">
        <f t="shared" si="2"/>
        <v>0</v>
      </c>
      <c r="T30" s="33">
        <f t="shared" si="3"/>
        <v>0</v>
      </c>
    </row>
    <row r="31" spans="2:20" ht="15" thickBot="1" x14ac:dyDescent="0.35">
      <c r="I31" s="39"/>
      <c r="J31" s="20"/>
      <c r="K31" s="31" t="s">
        <v>38</v>
      </c>
      <c r="L31" s="31" t="s">
        <v>38</v>
      </c>
      <c r="M31" s="42"/>
      <c r="N31" s="43"/>
      <c r="O31" s="42"/>
      <c r="P31" s="44"/>
      <c r="Q31" s="42"/>
      <c r="R31" s="43"/>
      <c r="S31" s="42">
        <f t="shared" si="2"/>
        <v>0</v>
      </c>
      <c r="T31" s="43">
        <f t="shared" si="3"/>
        <v>0</v>
      </c>
    </row>
  </sheetData>
  <mergeCells count="16">
    <mergeCell ref="P8:Q8"/>
    <mergeCell ref="P1:R6"/>
    <mergeCell ref="S1:S3"/>
    <mergeCell ref="T1:T3"/>
    <mergeCell ref="S4:S6"/>
    <mergeCell ref="T4:T6"/>
    <mergeCell ref="M16:N16"/>
    <mergeCell ref="O16:P16"/>
    <mergeCell ref="Q16:R16"/>
    <mergeCell ref="S16:T16"/>
    <mergeCell ref="P9:Q9"/>
    <mergeCell ref="P10:Q10"/>
    <mergeCell ref="P11:Q11"/>
    <mergeCell ref="P12:Q12"/>
    <mergeCell ref="P13:Q13"/>
    <mergeCell ref="P14:Q14"/>
  </mergeCells>
  <pageMargins left="0.39370078740157483" right="0.39370078740157483" top="0.98425196850393704" bottom="0.59055118110236227" header="0.51181102362204722" footer="0.51181102362204722"/>
  <pageSetup paperSize="9" scale="99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173AF-40C1-4956-A7A5-7F5C6221D6A7}">
  <dimension ref="A1:U30"/>
  <sheetViews>
    <sheetView workbookViewId="0">
      <selection activeCell="B2" sqref="B2:B4"/>
    </sheetView>
  </sheetViews>
  <sheetFormatPr defaultRowHeight="14.4" x14ac:dyDescent="0.3"/>
  <cols>
    <col min="1" max="1" width="3.33203125" style="29" bestFit="1" customWidth="1"/>
    <col min="2" max="2" width="2.88671875" style="29" customWidth="1"/>
    <col min="3" max="3" width="6.44140625" style="29" bestFit="1" customWidth="1"/>
    <col min="4" max="4" width="19.44140625" style="29" customWidth="1"/>
    <col min="5" max="5" width="20.109375" style="29" customWidth="1"/>
    <col min="6" max="6" width="6.88671875" style="30" bestFit="1" customWidth="1"/>
    <col min="7" max="11" width="5.109375" style="29" customWidth="1"/>
    <col min="12" max="13" width="5" style="29" customWidth="1"/>
    <col min="14" max="16" width="4.88671875" style="29" customWidth="1"/>
    <col min="17" max="17" width="7.77734375" style="29" customWidth="1"/>
    <col min="18" max="18" width="7.88671875" style="29" customWidth="1"/>
    <col min="19" max="19" width="4.77734375" style="29" customWidth="1"/>
    <col min="20" max="20" width="8.5546875" style="29" bestFit="1" customWidth="1"/>
    <col min="21" max="21" width="7.88671875" style="29" customWidth="1"/>
  </cols>
  <sheetData>
    <row r="1" spans="1:21" ht="21.6" thickBot="1" x14ac:dyDescent="0.35">
      <c r="A1" s="45" t="s">
        <v>0</v>
      </c>
      <c r="B1" s="5" t="s">
        <v>1</v>
      </c>
      <c r="C1" s="46"/>
      <c r="D1" s="46"/>
      <c r="E1" s="46"/>
      <c r="F1" s="29"/>
      <c r="I1" s="29" t="s">
        <v>2</v>
      </c>
    </row>
    <row r="2" spans="1:21" ht="15" thickTop="1" x14ac:dyDescent="0.3">
      <c r="B2" s="878" t="s">
        <v>81</v>
      </c>
      <c r="C2" s="5"/>
      <c r="K2" s="5"/>
      <c r="Q2" s="648"/>
      <c r="R2" s="649"/>
      <c r="S2" s="650"/>
      <c r="T2" s="656" t="s">
        <v>3</v>
      </c>
      <c r="U2" s="664"/>
    </row>
    <row r="3" spans="1:21" x14ac:dyDescent="0.3">
      <c r="B3" s="878" t="s">
        <v>82</v>
      </c>
      <c r="C3" s="5"/>
      <c r="Q3" s="651"/>
      <c r="R3" s="652"/>
      <c r="S3" s="653"/>
      <c r="T3" s="657"/>
      <c r="U3" s="665"/>
    </row>
    <row r="4" spans="1:21" x14ac:dyDescent="0.3">
      <c r="B4" s="878" t="s">
        <v>83</v>
      </c>
      <c r="C4" s="5"/>
      <c r="Q4" s="651"/>
      <c r="R4" s="652"/>
      <c r="S4" s="653"/>
      <c r="T4" s="658"/>
      <c r="U4" s="666"/>
    </row>
    <row r="5" spans="1:21" ht="15" thickBot="1" x14ac:dyDescent="0.35">
      <c r="Q5" s="651"/>
      <c r="R5" s="652"/>
      <c r="S5" s="653"/>
      <c r="T5" s="667" t="s">
        <v>4</v>
      </c>
      <c r="U5" s="669"/>
    </row>
    <row r="6" spans="1:21" x14ac:dyDescent="0.3">
      <c r="B6" s="47" t="s">
        <v>5</v>
      </c>
      <c r="C6" s="36" t="s">
        <v>6</v>
      </c>
      <c r="D6" s="48" t="s">
        <v>7</v>
      </c>
      <c r="E6" s="48" t="s">
        <v>8</v>
      </c>
      <c r="F6" s="49" t="s">
        <v>9</v>
      </c>
      <c r="G6" s="47">
        <v>1</v>
      </c>
      <c r="H6" s="47">
        <v>2</v>
      </c>
      <c r="I6" s="47">
        <v>3</v>
      </c>
      <c r="J6" s="47">
        <v>4</v>
      </c>
      <c r="K6" s="36">
        <v>5</v>
      </c>
      <c r="L6" s="50" t="s">
        <v>10</v>
      </c>
      <c r="M6" s="51" t="s">
        <v>11</v>
      </c>
      <c r="N6" s="52" t="s">
        <v>12</v>
      </c>
      <c r="O6" s="671" t="s">
        <v>13</v>
      </c>
      <c r="P6" s="672"/>
      <c r="Q6" s="652"/>
      <c r="R6" s="652"/>
      <c r="S6" s="653"/>
      <c r="T6" s="657"/>
      <c r="U6" s="665"/>
    </row>
    <row r="7" spans="1:21" ht="15" thickBot="1" x14ac:dyDescent="0.35">
      <c r="B7" s="47">
        <v>1</v>
      </c>
      <c r="C7" s="36"/>
      <c r="D7" s="37" t="str">
        <f>IF(C7=0," ",VLOOKUP(C7,[1]Inschr!B$1:K$65536,3,FALSE))</f>
        <v xml:space="preserve"> </v>
      </c>
      <c r="E7" s="37" t="str">
        <f>IF(C7=0," ",VLOOKUP(C7,[1]Inschr!B$1:K$65536,4,FALSE))</f>
        <v xml:space="preserve"> </v>
      </c>
      <c r="F7" s="38">
        <f>L7*2+1</f>
        <v>1</v>
      </c>
      <c r="G7" s="53"/>
      <c r="H7" s="54">
        <f>IF(Q16&gt;R16,1,0)</f>
        <v>0</v>
      </c>
      <c r="I7" s="55">
        <f>IF(Q19&gt;R19,1,0)</f>
        <v>0</v>
      </c>
      <c r="J7" s="55">
        <f>IF(Q22&gt;R22,1,0)</f>
        <v>0</v>
      </c>
      <c r="K7" s="56">
        <f>IF(Q24&gt;R24,1,0)</f>
        <v>0</v>
      </c>
      <c r="L7" s="57">
        <f>SUM(G7:K7)</f>
        <v>0</v>
      </c>
      <c r="M7" s="38">
        <f>IF(L7=0,0,IF(2&lt;IF(L7=$L$7,1,0)+IF(L7=$L$8,1,0)+IF(L7=$L$9,1,0)+IF(L7=$L$10,1,0)+IF(L7=$L$11,1,0),Q16+Q19+Q22+Q24-R16-R19-R22-R24,IF(2=IF(L7=$L$7,1,0)+IF(L7=$L$8,1,0)+IF(L7=$L$9,1,0)+IF(L7=$L$10,1,0)+IF(L7=$L$11,1,0),"-","_")))</f>
        <v>0</v>
      </c>
      <c r="N7" s="58">
        <f>IF(OR(M7=0,M7="-",M7="_"),M7,IF(2&lt;IF(M7=$M$7,1,0)+IF(M7=$M$8,1,0)+IF(M7=$M$9,1,0)+IF(M7=$M$10,1,0)+IF(M7=$M$11,1,0),K16+M16+O16+K19+M19+O19+K22+M22+O22+K24+M24+O24-L16-N16-P16-L19-N19-P19-L22-N22-P22-L24-N24-P24,IF(2=IF(M7=$M$7,1,0)+IF(M7=$M$8,1,0)+IF(M7=$M$9,1,0)+IF(M7=$M$10,1,0)+IF(M7=$M$11,1,0),"-","_")))</f>
        <v>0</v>
      </c>
      <c r="O7" s="660">
        <f>IF(L7=0,0,IF(M7="-",IF(L7=L8,IF(Q16&lt;R16,"Verliezer","Winnaar"),IF(L7=L9,IF(Q19&lt;R19,"Verliezer","Winnaar"),IF(L7=L10,IF(Q22&lt;R22,"Verliezer","Winnaar"),IF(L7=L11,IF(Q24&lt;R24,"Verliezer","Winnaar"))))),IF(N7="-",IF(M7=M8,IF(Q16&lt;R16,"Verliezer","Winnaar"),IF(M7=M9,IF(Q19&lt;R19,"Verliezer","Winnaar"),IF(M7=M10,IF(Q22&lt;R22,"Verliezer","Winnaar"),IF(M7=M11,IF(Q24&lt;R24,"Verliezer","Winnaar"))))),"_")))</f>
        <v>0</v>
      </c>
      <c r="P7" s="661"/>
      <c r="Q7" s="654"/>
      <c r="R7" s="654"/>
      <c r="S7" s="655"/>
      <c r="T7" s="668"/>
      <c r="U7" s="670"/>
    </row>
    <row r="8" spans="1:21" ht="15" thickTop="1" x14ac:dyDescent="0.3">
      <c r="B8" s="47">
        <v>2</v>
      </c>
      <c r="C8" s="36"/>
      <c r="D8" s="37" t="str">
        <f>IF(C8=0," ",VLOOKUP(C8,[1]Inschr!B$1:K$65536,3,FALSE))</f>
        <v xml:space="preserve"> </v>
      </c>
      <c r="E8" s="37" t="str">
        <f>IF(C8=0," ",VLOOKUP(C8,[1]Inschr!B$1:K$65536,4,FALSE))</f>
        <v xml:space="preserve"> </v>
      </c>
      <c r="F8" s="38">
        <f>L8*2+1</f>
        <v>1</v>
      </c>
      <c r="G8" s="55">
        <f>IF(R16&gt;Q16,1,0)</f>
        <v>0</v>
      </c>
      <c r="H8" s="53"/>
      <c r="I8" s="55">
        <f>IF(Q23&gt;R23,1,0)</f>
        <v>0</v>
      </c>
      <c r="J8" s="55">
        <f>IF(Q20&gt;R20,1,0)</f>
        <v>0</v>
      </c>
      <c r="K8" s="56">
        <f>IF(Q18&gt;R18,1,0)</f>
        <v>0</v>
      </c>
      <c r="L8" s="57">
        <f>SUM(G8:K8)</f>
        <v>0</v>
      </c>
      <c r="M8" s="38">
        <f>IF(L8=0,0,IF(2&lt;IF(L8=$L$7,1,0)+IF(L8=$L$8,1,0)+IF(L8=$L$9,1,0)+IF(L8=$L$10,1,0)+IF(L8=$L$11,1,0),R16+Q18+Q20+Q23-Q16-R18-R20-R23,IF(2=IF(L8=$L$7,1,0)+IF(L8=$L$8,1,0)+IF(L8=$L$9,1,0)+IF(L8=$L$10,1,0)+IF(L8=$L$11,1,0),"-","_")))</f>
        <v>0</v>
      </c>
      <c r="N8" s="58">
        <f>IF(OR(M8=0,M8="-",M8="_"),M8,IF(2&lt;IF(M8=$M$7,1,0)+IF(M8=$M$8,1,0)+IF(M8=$M$9,1,0)+IF(M8=$M$10,1,0)+IF(M8=$M$11,1,0),L16+N16+P16+K18+M18+O18+K20+M20+O20+K23+M23+O23-K16-M16-O16-L18-N18-P18-L20-N20-P20-L23-N23-P23,IF(2=IF(M8=$M$7,1,0)+IF(M8=$M$8,1,0)+IF(M8=$M$9,1,0)+IF(M8=$M$10,1,0)+IF(M8=$M$11,1,0),"-","_")))</f>
        <v>0</v>
      </c>
      <c r="O8" s="660">
        <f>IF(L8=0,0,IF(M8="-",IF(L8=L7,IF(R16&lt;Q16,"Verliezer","Winnaar"),IF(L8=L9,IF(Q23&lt;R23,"Verliezer","Winnaar"),IF(L8=L10,IF(Q20&lt;R20,"Verliezer","Winnaar"),IF(L8=L11,IF(Q18&lt;R18,"Verliezer","Winnaar"))))),IF(N8="-",IF(M8=M7,IF(R16&lt;Q16,"Verliezer","Winnaar"),IF(M8=M9,IF(Q23&lt;R23,"Verliezer","Winnaar"),IF(M8=M10,IF(Q20&lt;R20,"Verliezer","Winnaar"),IF(M8=M11,IF(Q18&lt;R18,"Verliezer","Winnaar"))))),"_")))</f>
        <v>0</v>
      </c>
      <c r="P8" s="661"/>
    </row>
    <row r="9" spans="1:21" x14ac:dyDescent="0.3">
      <c r="B9" s="47">
        <v>3</v>
      </c>
      <c r="C9" s="36"/>
      <c r="D9" s="37" t="str">
        <f>IF(C9=0," ",VLOOKUP(C9,[1]Inschr!B$1:K$65536,3,FALSE))</f>
        <v xml:space="preserve"> </v>
      </c>
      <c r="E9" s="37" t="str">
        <f>IF(C9=0," ",VLOOKUP(C9,[1]Inschr!B$1:K$65536,4,FALSE))</f>
        <v xml:space="preserve"> </v>
      </c>
      <c r="F9" s="38">
        <f>L9*2+1</f>
        <v>1</v>
      </c>
      <c r="G9" s="55">
        <f>IF(R19&gt;Q19,1,0)</f>
        <v>0</v>
      </c>
      <c r="H9" s="55">
        <f>IF(R23&gt;Q23,1,0)</f>
        <v>0</v>
      </c>
      <c r="I9" s="53"/>
      <c r="J9" s="55">
        <f>IF(Q17&gt;R17,1,0)</f>
        <v>0</v>
      </c>
      <c r="K9" s="56">
        <f>IF(Q21&gt;R21,1,0)</f>
        <v>0</v>
      </c>
      <c r="L9" s="57">
        <f>SUM(G9:K9)</f>
        <v>0</v>
      </c>
      <c r="M9" s="38">
        <f>IF(L9=0,0,IF(2&lt;IF(L9=$L$7,1,0)+IF(L9=$L$8,1,0)+IF(L9=$L$9,1,0)+IF(L9=$L$10,1,0)+IF(L9=$L$11,1,0),Q17+R19+Q21+R23-R17-Q19-R21-Q23,IF(2=IF(L9=$L$7,1,0)+IF(L9=$L$8,1,0)+IF(L9=$L$9,1,0)+IF(L9=$L$10,1,0)+IF(L9=$L$11,1,0),"-","_")))</f>
        <v>0</v>
      </c>
      <c r="N9" s="58">
        <f>IF(OR(M9=0,M9="-",M9="_"),M9,IF(2&lt;IF(M9=$M$7,1,0)+IF(M9=$M$8,1,0)+IF(M9=$M$9,1,0)+IF(M9=$M$10,1,0)+IF(M9=$M$11,1,0),K17+M17+O17+L19+N19+P19+K21+M21+O21+L23+N23+P23-L17-N17-P17-K19-M19-O19-L21-N21-P21-K23-M23-O23,IF(2=IF(M9=$M$7,1,0)+IF(M9=$M$8,1,0)+IF(M9=$M$9,1,0)+IF(M9=$M$10,1,0)+IF(M9=$M$11,1,0),"-","_")))</f>
        <v>0</v>
      </c>
      <c r="O9" s="660">
        <f>IF(L9=0,0,IF(M9="-",IF(L9=L7,IF(R19&lt;Q19,"Verliezer","Winnaar"),IF(L9=L8,IF(R23&lt;Q23,"Verliezer","Winnaar"),IF(L9=L10,IF(Q17&lt;R17,"Verliezer","Winnaar"),IF(L9=L11,IF(Q21&lt;R21,"Verliezer","Winnaar"))))),IF(N9="-",IF(M9=M7,IF(R19&lt;Q19,"Verliezer","Winnaar"),IF(M9=M8,IF(R23&lt;Q23,"Verliezer","Winnaar"),IF(M9=M10,IF(Q17&lt;R17,"Verliezer","Winnaar"),IF(M9=M11,IF(Q21&lt;R21,"Verliezer","Winnaar"))))),"_")))</f>
        <v>0</v>
      </c>
      <c r="P9" s="661"/>
    </row>
    <row r="10" spans="1:21" x14ac:dyDescent="0.3">
      <c r="B10" s="47">
        <v>4</v>
      </c>
      <c r="C10" s="36"/>
      <c r="D10" s="37" t="str">
        <f>IF(C10=0," ",VLOOKUP(C10,[1]Inschr!B$1:K$65536,3,FALSE))</f>
        <v xml:space="preserve"> </v>
      </c>
      <c r="E10" s="37" t="str">
        <f>IF(C10=0," ",VLOOKUP(C10,[1]Inschr!B$1:K$65536,4,FALSE))</f>
        <v xml:space="preserve"> </v>
      </c>
      <c r="F10" s="38">
        <f>L10*2+1</f>
        <v>1</v>
      </c>
      <c r="G10" s="55">
        <f>IF(R22&gt;Q22,1,0)</f>
        <v>0</v>
      </c>
      <c r="H10" s="55">
        <f>IF(R20&gt;Q20,1,0)</f>
        <v>0</v>
      </c>
      <c r="I10" s="55">
        <f>IF(R17&gt;Q17,1,0)</f>
        <v>0</v>
      </c>
      <c r="J10" s="53"/>
      <c r="K10" s="56">
        <f>IF(Q15&gt;R15,1,0)</f>
        <v>0</v>
      </c>
      <c r="L10" s="57">
        <f>SUM(G10:K10)</f>
        <v>0</v>
      </c>
      <c r="M10" s="38">
        <f>IF(L10=0,0,IF(2&lt;IF(L10=$L$7,1,0)+IF(L10=$L$8,1,0)+IF(L10=$L$9,1,0)+IF(L10=$L$10,1,0)+IF(L10=$L$11,1,0),Q15+R17+R20+R22-R15-Q17-Q20-Q22,IF(2=IF(L10=$L$7,1,0)+IF(L10=$L$8,1,0)+IF(L10=$L$9,1,0)+IF(L10=$L$10,1,0)+IF(L10=$L$11,1,0),"-","_")))</f>
        <v>0</v>
      </c>
      <c r="N10" s="58">
        <f>IF(OR(M10=0,M10="-",M10="_"),M10,IF(2&lt;IF(M10=$M$7,1,0)+IF(M10=$M$8,1,0)+IF(M10=$M$9,1,0)+IF(M10=$M$10,1,0)+IF(M10=$M$11,1,0),K15+M15+O15+L17+N17+P17+L20+N20+P20+L22+N22+P22-L15-N15-P15-K17-M17-O17-K20-M20-O20-K22-M22-O22,IF(2=IF(M10=$M$7,1,0)+IF(M10=$M$8,1,0)+IF(M10=$M$9,1,0)+IF(M10=$M$10,1,0)+IF(M10=$M$11,1,0),"-","_")))</f>
        <v>0</v>
      </c>
      <c r="O10" s="660">
        <f>IF(L10=0,0,IF(M10="-",IF(L10=L7,IF(R22&lt;Q22,"Verliezer","Winnaar"),IF(L10=L8,IF(R20&lt;Q20,"Verliezer","Winnaar"),IF(L10=L9,IF(R17&lt;Q17,"Verliezer","Winnaar"),IF(L10=L11,IF(Q15&lt;R15,"Verliezer","Winnaar"))))),IF(N10="-",IF(M10=M7,IF(R22&lt;Q22,"Verliezer","Winnaar"),IF(M10=M8,IF(R20&lt;Q20,"Verliezer","Winnaar"),IF(M10=M9,IF(R17&lt;Q17,"Verliezer","Winnaar"),IF(M10=M11,IF(Q15&lt;R15,"Verliezer","Winnaar"))))),"_")))</f>
        <v>0</v>
      </c>
      <c r="P10" s="661"/>
    </row>
    <row r="11" spans="1:21" ht="15" thickBot="1" x14ac:dyDescent="0.35">
      <c r="B11" s="47">
        <v>5</v>
      </c>
      <c r="C11" s="36"/>
      <c r="D11" s="37" t="str">
        <f>IF(C11=0," ",VLOOKUP(C11,[1]Inschr!B$1:K$65536,3,FALSE))</f>
        <v xml:space="preserve"> </v>
      </c>
      <c r="E11" s="37" t="str">
        <f>IF(C11=0," ",VLOOKUP(C11,[1]Inschr!B$1:K$65536,4,FALSE))</f>
        <v xml:space="preserve"> </v>
      </c>
      <c r="F11" s="38">
        <f>L11*2+1</f>
        <v>1</v>
      </c>
      <c r="G11" s="55">
        <f>IF(R24&gt;Q24,1,0)</f>
        <v>0</v>
      </c>
      <c r="H11" s="55">
        <f>IF(R18&gt;Q18,1,0)</f>
        <v>0</v>
      </c>
      <c r="I11" s="55">
        <f>IF(R21&gt;Q21,1,0)</f>
        <v>0</v>
      </c>
      <c r="J11" s="55">
        <f>IF(R15&gt;Q15,1,0)</f>
        <v>0</v>
      </c>
      <c r="K11" s="59"/>
      <c r="L11" s="60">
        <f>SUM(G11:K11)</f>
        <v>0</v>
      </c>
      <c r="M11" s="61">
        <f>IF(L11=0,0,IF(2&lt;IF(L11=$L$7,1,0)+IF(L11=$L$8,1,0)+IF(L11=$L$9,1,0)+IF(L11=$L$10,1,0)+IF(L11=$L$11,1,0),R15+R18+R21+R24-Q15-Q18-Q21-Q24,IF(2=IF(L11=$L$7,1,0)+IF(L11=$L$8,1,0)+IF(L11=$L$9,1,0)+IF(L11=$L$10,1,0)+IF(L11=$L$11,1,0),"-","_")))</f>
        <v>0</v>
      </c>
      <c r="N11" s="62">
        <f>IF(OR(M11=0,M11="-",M11="_"),M11,IF(2&lt;IF(M11=$M$7,1,0)+IF(M11=$M$8,1,0)+IF(M11=$M$9,1,0)+IF(M11=$M$10,1,0)+IF(M11=$M$11,1,0),L15+N15+P15+L18+N18+P18+L21+N21+P21+L24+N24+P24-K15-M15-O15-K18-M18-O18-K21-M21-O21-K24-M24-O24,IF(2=IF(M11=$M$7,1,0)+IF(M11=$M$8,1,0)+IF(M11=$M$9,1,0)+IF(M11=$M$10,1,0)+IF(M11=$M$11,1,0),"-","_")))</f>
        <v>0</v>
      </c>
      <c r="O11" s="662">
        <f>IF(L11=0,0,IF(M11="-",IF(L11=L7,IF(R24&lt;Q24,"Verliezer","Winnaar"),IF(L11=L8,IF(R18&lt;Q18,"Verliezer","Winnaar"),IF(L11=L9,IF(R21&lt;Q21,"Verliezer","Winnaar"),IF(L11=L10,IF(R15&lt;Q15,"Verliezer","Winnaar"))))),IF(N11="-",IF(M11=M7,IF(R24&lt;Q24,"Verliezer","Winnaar"),IF(M11=M8,IF(R18&lt;Q18,"Verliezer","Winnaar"),IF(M11=M9,IF(R21&lt;Q21,"Verliezer","Winnaar"),IF(M11=M10,IF(R15&lt;Q15,"Verliezer","Winnaar"))))),"_")))</f>
        <v>0</v>
      </c>
      <c r="P11" s="663"/>
    </row>
    <row r="13" spans="1:21" ht="15" thickBot="1" x14ac:dyDescent="0.35">
      <c r="H13" s="5" t="s">
        <v>14</v>
      </c>
    </row>
    <row r="14" spans="1:21" x14ac:dyDescent="0.3">
      <c r="H14" s="63" t="s">
        <v>15</v>
      </c>
      <c r="I14" s="63" t="s">
        <v>16</v>
      </c>
      <c r="J14" s="64" t="s">
        <v>17</v>
      </c>
      <c r="K14" s="647" t="s">
        <v>19</v>
      </c>
      <c r="L14" s="647"/>
      <c r="M14" s="647" t="s">
        <v>20</v>
      </c>
      <c r="N14" s="647"/>
      <c r="O14" s="647" t="s">
        <v>21</v>
      </c>
      <c r="P14" s="647"/>
      <c r="Q14" s="647" t="s">
        <v>22</v>
      </c>
      <c r="R14" s="659"/>
    </row>
    <row r="15" spans="1:21" x14ac:dyDescent="0.3">
      <c r="D15" s="30" t="s">
        <v>23</v>
      </c>
      <c r="E15" s="30"/>
      <c r="H15" s="65"/>
      <c r="I15" s="65"/>
      <c r="J15" s="66" t="s">
        <v>25</v>
      </c>
      <c r="K15" s="67"/>
      <c r="L15" s="68"/>
      <c r="M15" s="67"/>
      <c r="N15" s="68"/>
      <c r="O15" s="69"/>
      <c r="P15" s="70"/>
      <c r="Q15" s="71">
        <f>IF(K15&gt;L15,1,0)+IF(M15&gt;N15,1,0)+IF(O15&gt;P15,1,0)</f>
        <v>0</v>
      </c>
      <c r="R15" s="72">
        <f>IF(L15&gt;K15,1,0)+IF(N15&gt;M15,1,0)+IF(P15&gt;O15,1,0)</f>
        <v>0</v>
      </c>
    </row>
    <row r="16" spans="1:21" x14ac:dyDescent="0.3">
      <c r="C16" s="36"/>
      <c r="D16" s="37" t="str">
        <f>IF(C16=0," ",VLOOKUP(C16,[1]Inschr!B$1:K$65536,3,FALSE))</f>
        <v xml:space="preserve"> </v>
      </c>
      <c r="E16" s="38" t="str">
        <f>IF(C16=0," ",VLOOKUP(C16,[1]Inschr!B$1:K$65536,4,FALSE))</f>
        <v xml:space="preserve"> </v>
      </c>
      <c r="H16" s="63" t="s">
        <v>26</v>
      </c>
      <c r="I16" s="66" t="s">
        <v>26</v>
      </c>
      <c r="J16" s="66" t="s">
        <v>26</v>
      </c>
      <c r="K16" s="67"/>
      <c r="L16" s="68"/>
      <c r="M16" s="67"/>
      <c r="N16" s="68"/>
      <c r="O16" s="69"/>
      <c r="P16" s="70"/>
      <c r="Q16" s="71">
        <f t="shared" ref="Q16:Q24" si="0">IF(K16&gt;L16,1,0)+IF(M16&gt;N16,1,0)+IF(O16&gt;P16,1,0)</f>
        <v>0</v>
      </c>
      <c r="R16" s="72">
        <f t="shared" ref="R16:R24" si="1">IF(L16&gt;K16,1,0)+IF(N16&gt;M16,1,0)+IF(P16&gt;O16,1,0)</f>
        <v>0</v>
      </c>
    </row>
    <row r="17" spans="2:18" x14ac:dyDescent="0.3">
      <c r="H17" s="65"/>
      <c r="I17" s="66" t="s">
        <v>28</v>
      </c>
      <c r="J17" s="66" t="s">
        <v>28</v>
      </c>
      <c r="K17" s="67"/>
      <c r="L17" s="68"/>
      <c r="M17" s="67"/>
      <c r="N17" s="68"/>
      <c r="O17" s="69"/>
      <c r="P17" s="70"/>
      <c r="Q17" s="71">
        <f t="shared" si="0"/>
        <v>0</v>
      </c>
      <c r="R17" s="72">
        <f t="shared" si="1"/>
        <v>0</v>
      </c>
    </row>
    <row r="18" spans="2:18" x14ac:dyDescent="0.3">
      <c r="H18" s="65"/>
      <c r="J18" s="66" t="s">
        <v>29</v>
      </c>
      <c r="K18" s="67"/>
      <c r="L18" s="68"/>
      <c r="M18" s="67"/>
      <c r="N18" s="68"/>
      <c r="O18" s="69"/>
      <c r="P18" s="70"/>
      <c r="Q18" s="71">
        <f t="shared" si="0"/>
        <v>0</v>
      </c>
      <c r="R18" s="72">
        <f t="shared" si="1"/>
        <v>0</v>
      </c>
    </row>
    <row r="19" spans="2:18" x14ac:dyDescent="0.3">
      <c r="H19" s="63" t="s">
        <v>31</v>
      </c>
      <c r="I19" s="66" t="s">
        <v>31</v>
      </c>
      <c r="J19" s="66" t="s">
        <v>31</v>
      </c>
      <c r="K19" s="67"/>
      <c r="L19" s="68"/>
      <c r="M19" s="67"/>
      <c r="N19" s="68"/>
      <c r="O19" s="69"/>
      <c r="P19" s="70"/>
      <c r="Q19" s="71">
        <f t="shared" si="0"/>
        <v>0</v>
      </c>
      <c r="R19" s="72">
        <f t="shared" si="1"/>
        <v>0</v>
      </c>
    </row>
    <row r="20" spans="2:18" x14ac:dyDescent="0.3">
      <c r="H20" s="65"/>
      <c r="I20" s="66" t="s">
        <v>32</v>
      </c>
      <c r="J20" s="66" t="s">
        <v>32</v>
      </c>
      <c r="K20" s="67"/>
      <c r="L20" s="68"/>
      <c r="M20" s="67"/>
      <c r="N20" s="68"/>
      <c r="O20" s="69"/>
      <c r="P20" s="70"/>
      <c r="Q20" s="71">
        <f t="shared" si="0"/>
        <v>0</v>
      </c>
      <c r="R20" s="72">
        <f t="shared" si="1"/>
        <v>0</v>
      </c>
    </row>
    <row r="21" spans="2:18" x14ac:dyDescent="0.3">
      <c r="H21" s="65"/>
      <c r="J21" s="66" t="s">
        <v>34</v>
      </c>
      <c r="K21" s="67"/>
      <c r="L21" s="68"/>
      <c r="M21" s="67"/>
      <c r="N21" s="68"/>
      <c r="O21" s="69"/>
      <c r="P21" s="70"/>
      <c r="Q21" s="71">
        <f t="shared" si="0"/>
        <v>0</v>
      </c>
      <c r="R21" s="72">
        <f t="shared" si="1"/>
        <v>0</v>
      </c>
    </row>
    <row r="22" spans="2:18" x14ac:dyDescent="0.3">
      <c r="B22" s="65"/>
      <c r="I22" s="66" t="s">
        <v>35</v>
      </c>
      <c r="J22" s="66" t="s">
        <v>35</v>
      </c>
      <c r="K22" s="67"/>
      <c r="L22" s="68"/>
      <c r="M22" s="67"/>
      <c r="N22" s="68"/>
      <c r="O22" s="69"/>
      <c r="P22" s="70"/>
      <c r="Q22" s="71">
        <f t="shared" si="0"/>
        <v>0</v>
      </c>
      <c r="R22" s="72">
        <f t="shared" si="1"/>
        <v>0</v>
      </c>
    </row>
    <row r="23" spans="2:18" x14ac:dyDescent="0.3">
      <c r="H23" s="63" t="s">
        <v>37</v>
      </c>
      <c r="I23" s="66" t="s">
        <v>37</v>
      </c>
      <c r="J23" s="66" t="s">
        <v>37</v>
      </c>
      <c r="K23" s="67"/>
      <c r="L23" s="68"/>
      <c r="M23" s="67"/>
      <c r="N23" s="68"/>
      <c r="O23" s="69"/>
      <c r="P23" s="70"/>
      <c r="Q23" s="71">
        <f t="shared" si="0"/>
        <v>0</v>
      </c>
      <c r="R23" s="72">
        <f t="shared" si="1"/>
        <v>0</v>
      </c>
    </row>
    <row r="24" spans="2:18" ht="15" thickBot="1" x14ac:dyDescent="0.35">
      <c r="H24" s="65"/>
      <c r="J24" s="66" t="s">
        <v>38</v>
      </c>
      <c r="K24" s="73"/>
      <c r="L24" s="74"/>
      <c r="M24" s="73"/>
      <c r="N24" s="74"/>
      <c r="O24" s="75"/>
      <c r="P24" s="76"/>
      <c r="Q24" s="77">
        <f t="shared" si="0"/>
        <v>0</v>
      </c>
      <c r="R24" s="78">
        <f t="shared" si="1"/>
        <v>0</v>
      </c>
    </row>
    <row r="25" spans="2:18" x14ac:dyDescent="0.3">
      <c r="C25" s="65"/>
    </row>
    <row r="26" spans="2:18" x14ac:dyDescent="0.3">
      <c r="C26" s="65"/>
    </row>
    <row r="27" spans="2:18" x14ac:dyDescent="0.3">
      <c r="C27" s="65"/>
    </row>
    <row r="28" spans="2:18" x14ac:dyDescent="0.3">
      <c r="C28" s="65"/>
    </row>
    <row r="29" spans="2:18" x14ac:dyDescent="0.3">
      <c r="C29" s="65"/>
    </row>
    <row r="30" spans="2:18" x14ac:dyDescent="0.3">
      <c r="C30" s="65"/>
    </row>
  </sheetData>
  <mergeCells count="15">
    <mergeCell ref="U2:U4"/>
    <mergeCell ref="T5:T7"/>
    <mergeCell ref="U5:U7"/>
    <mergeCell ref="O6:P6"/>
    <mergeCell ref="O7:P7"/>
    <mergeCell ref="K14:L14"/>
    <mergeCell ref="M14:N14"/>
    <mergeCell ref="O14:P14"/>
    <mergeCell ref="Q2:S7"/>
    <mergeCell ref="T2:T4"/>
    <mergeCell ref="Q14:R14"/>
    <mergeCell ref="O8:P8"/>
    <mergeCell ref="O9:P9"/>
    <mergeCell ref="O10:P10"/>
    <mergeCell ref="O11:P11"/>
  </mergeCells>
  <printOptions horizontalCentered="1" verticalCentered="1"/>
  <pageMargins left="0" right="0" top="0.98425196850393704" bottom="0.98425196850393704" header="0.51181102362204722" footer="0.51181102362204722"/>
  <pageSetup paperSize="9" scale="95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0234F-354C-42C5-BF4F-A5427A63B61D}">
  <dimension ref="A1:X105"/>
  <sheetViews>
    <sheetView topLeftCell="A60" zoomScale="70" zoomScaleNormal="70" workbookViewId="0">
      <selection activeCell="B73" sqref="B73:B75"/>
    </sheetView>
  </sheetViews>
  <sheetFormatPr defaultColWidth="9.109375" defaultRowHeight="13.2" x14ac:dyDescent="0.3"/>
  <cols>
    <col min="1" max="1" width="2.88671875" style="89" customWidth="1"/>
    <col min="2" max="2" width="6" style="89" customWidth="1"/>
    <col min="3" max="3" width="6.44140625" style="89" customWidth="1"/>
    <col min="4" max="4" width="23.21875" style="89" customWidth="1"/>
    <col min="5" max="7" width="7.33203125" style="89" customWidth="1"/>
    <col min="8" max="8" width="7" style="89" customWidth="1"/>
    <col min="9" max="9" width="6.44140625" style="89" customWidth="1"/>
    <col min="10" max="20" width="5.44140625" style="89" customWidth="1"/>
    <col min="21" max="22" width="4.44140625" style="89" customWidth="1"/>
    <col min="23" max="23" width="9.109375" style="89"/>
    <col min="24" max="24" width="7.5546875" style="89" bestFit="1" customWidth="1"/>
    <col min="25" max="25" width="7.5546875" style="89" customWidth="1"/>
    <col min="26" max="26" width="2.6640625" style="89" customWidth="1"/>
    <col min="27" max="259" width="9.109375" style="89"/>
    <col min="260" max="260" width="2.88671875" style="89" customWidth="1"/>
    <col min="261" max="261" width="6.33203125" style="89" bestFit="1" customWidth="1"/>
    <col min="262" max="262" width="6" style="89" customWidth="1"/>
    <col min="263" max="263" width="24" style="89" customWidth="1"/>
    <col min="264" max="264" width="24.109375" style="89" customWidth="1"/>
    <col min="265" max="265" width="8" style="89" customWidth="1"/>
    <col min="266" max="266" width="6.88671875" style="89" bestFit="1" customWidth="1"/>
    <col min="267" max="271" width="5.109375" style="89" customWidth="1"/>
    <col min="272" max="272" width="1.88671875" style="89" customWidth="1"/>
    <col min="273" max="273" width="5.5546875" style="89" customWidth="1"/>
    <col min="274" max="274" width="5" style="89" customWidth="1"/>
    <col min="275" max="275" width="11.5546875" style="89" customWidth="1"/>
    <col min="276" max="276" width="8.6640625" style="89" customWidth="1"/>
    <col min="277" max="277" width="5.6640625" style="89" customWidth="1"/>
    <col min="278" max="278" width="6" style="89" customWidth="1"/>
    <col min="279" max="279" width="9.109375" style="89"/>
    <col min="280" max="280" width="7.5546875" style="89" bestFit="1" customWidth="1"/>
    <col min="281" max="281" width="7.5546875" style="89" customWidth="1"/>
    <col min="282" max="282" width="2.6640625" style="89" customWidth="1"/>
    <col min="283" max="515" width="9.109375" style="89"/>
    <col min="516" max="516" width="2.88671875" style="89" customWidth="1"/>
    <col min="517" max="517" width="6.33203125" style="89" bestFit="1" customWidth="1"/>
    <col min="518" max="518" width="6" style="89" customWidth="1"/>
    <col min="519" max="519" width="24" style="89" customWidth="1"/>
    <col min="520" max="520" width="24.109375" style="89" customWidth="1"/>
    <col min="521" max="521" width="8" style="89" customWidth="1"/>
    <col min="522" max="522" width="6.88671875" style="89" bestFit="1" customWidth="1"/>
    <col min="523" max="527" width="5.109375" style="89" customWidth="1"/>
    <col min="528" max="528" width="1.88671875" style="89" customWidth="1"/>
    <col min="529" max="529" width="5.5546875" style="89" customWidth="1"/>
    <col min="530" max="530" width="5" style="89" customWidth="1"/>
    <col min="531" max="531" width="11.5546875" style="89" customWidth="1"/>
    <col min="532" max="532" width="8.6640625" style="89" customWidth="1"/>
    <col min="533" max="533" width="5.6640625" style="89" customWidth="1"/>
    <col min="534" max="534" width="6" style="89" customWidth="1"/>
    <col min="535" max="535" width="9.109375" style="89"/>
    <col min="536" max="536" width="7.5546875" style="89" bestFit="1" customWidth="1"/>
    <col min="537" max="537" width="7.5546875" style="89" customWidth="1"/>
    <col min="538" max="538" width="2.6640625" style="89" customWidth="1"/>
    <col min="539" max="771" width="9.109375" style="89"/>
    <col min="772" max="772" width="2.88671875" style="89" customWidth="1"/>
    <col min="773" max="773" width="6.33203125" style="89" bestFit="1" customWidth="1"/>
    <col min="774" max="774" width="6" style="89" customWidth="1"/>
    <col min="775" max="775" width="24" style="89" customWidth="1"/>
    <col min="776" max="776" width="24.109375" style="89" customWidth="1"/>
    <col min="777" max="777" width="8" style="89" customWidth="1"/>
    <col min="778" max="778" width="6.88671875" style="89" bestFit="1" customWidth="1"/>
    <col min="779" max="783" width="5.109375" style="89" customWidth="1"/>
    <col min="784" max="784" width="1.88671875" style="89" customWidth="1"/>
    <col min="785" max="785" width="5.5546875" style="89" customWidth="1"/>
    <col min="786" max="786" width="5" style="89" customWidth="1"/>
    <col min="787" max="787" width="11.5546875" style="89" customWidth="1"/>
    <col min="788" max="788" width="8.6640625" style="89" customWidth="1"/>
    <col min="789" max="789" width="5.6640625" style="89" customWidth="1"/>
    <col min="790" max="790" width="6" style="89" customWidth="1"/>
    <col min="791" max="791" width="9.109375" style="89"/>
    <col min="792" max="792" width="7.5546875" style="89" bestFit="1" customWidth="1"/>
    <col min="793" max="793" width="7.5546875" style="89" customWidth="1"/>
    <col min="794" max="794" width="2.6640625" style="89" customWidth="1"/>
    <col min="795" max="1027" width="9.109375" style="89"/>
    <col min="1028" max="1028" width="2.88671875" style="89" customWidth="1"/>
    <col min="1029" max="1029" width="6.33203125" style="89" bestFit="1" customWidth="1"/>
    <col min="1030" max="1030" width="6" style="89" customWidth="1"/>
    <col min="1031" max="1031" width="24" style="89" customWidth="1"/>
    <col min="1032" max="1032" width="24.109375" style="89" customWidth="1"/>
    <col min="1033" max="1033" width="8" style="89" customWidth="1"/>
    <col min="1034" max="1034" width="6.88671875" style="89" bestFit="1" customWidth="1"/>
    <col min="1035" max="1039" width="5.109375" style="89" customWidth="1"/>
    <col min="1040" max="1040" width="1.88671875" style="89" customWidth="1"/>
    <col min="1041" max="1041" width="5.5546875" style="89" customWidth="1"/>
    <col min="1042" max="1042" width="5" style="89" customWidth="1"/>
    <col min="1043" max="1043" width="11.5546875" style="89" customWidth="1"/>
    <col min="1044" max="1044" width="8.6640625" style="89" customWidth="1"/>
    <col min="1045" max="1045" width="5.6640625" style="89" customWidth="1"/>
    <col min="1046" max="1046" width="6" style="89" customWidth="1"/>
    <col min="1047" max="1047" width="9.109375" style="89"/>
    <col min="1048" max="1048" width="7.5546875" style="89" bestFit="1" customWidth="1"/>
    <col min="1049" max="1049" width="7.5546875" style="89" customWidth="1"/>
    <col min="1050" max="1050" width="2.6640625" style="89" customWidth="1"/>
    <col min="1051" max="1283" width="9.109375" style="89"/>
    <col min="1284" max="1284" width="2.88671875" style="89" customWidth="1"/>
    <col min="1285" max="1285" width="6.33203125" style="89" bestFit="1" customWidth="1"/>
    <col min="1286" max="1286" width="6" style="89" customWidth="1"/>
    <col min="1287" max="1287" width="24" style="89" customWidth="1"/>
    <col min="1288" max="1288" width="24.109375" style="89" customWidth="1"/>
    <col min="1289" max="1289" width="8" style="89" customWidth="1"/>
    <col min="1290" max="1290" width="6.88671875" style="89" bestFit="1" customWidth="1"/>
    <col min="1291" max="1295" width="5.109375" style="89" customWidth="1"/>
    <col min="1296" max="1296" width="1.88671875" style="89" customWidth="1"/>
    <col min="1297" max="1297" width="5.5546875" style="89" customWidth="1"/>
    <col min="1298" max="1298" width="5" style="89" customWidth="1"/>
    <col min="1299" max="1299" width="11.5546875" style="89" customWidth="1"/>
    <col min="1300" max="1300" width="8.6640625" style="89" customWidth="1"/>
    <col min="1301" max="1301" width="5.6640625" style="89" customWidth="1"/>
    <col min="1302" max="1302" width="6" style="89" customWidth="1"/>
    <col min="1303" max="1303" width="9.109375" style="89"/>
    <col min="1304" max="1304" width="7.5546875" style="89" bestFit="1" customWidth="1"/>
    <col min="1305" max="1305" width="7.5546875" style="89" customWidth="1"/>
    <col min="1306" max="1306" width="2.6640625" style="89" customWidth="1"/>
    <col min="1307" max="1539" width="9.109375" style="89"/>
    <col min="1540" max="1540" width="2.88671875" style="89" customWidth="1"/>
    <col min="1541" max="1541" width="6.33203125" style="89" bestFit="1" customWidth="1"/>
    <col min="1542" max="1542" width="6" style="89" customWidth="1"/>
    <col min="1543" max="1543" width="24" style="89" customWidth="1"/>
    <col min="1544" max="1544" width="24.109375" style="89" customWidth="1"/>
    <col min="1545" max="1545" width="8" style="89" customWidth="1"/>
    <col min="1546" max="1546" width="6.88671875" style="89" bestFit="1" customWidth="1"/>
    <col min="1547" max="1551" width="5.109375" style="89" customWidth="1"/>
    <col min="1552" max="1552" width="1.88671875" style="89" customWidth="1"/>
    <col min="1553" max="1553" width="5.5546875" style="89" customWidth="1"/>
    <col min="1554" max="1554" width="5" style="89" customWidth="1"/>
    <col min="1555" max="1555" width="11.5546875" style="89" customWidth="1"/>
    <col min="1556" max="1556" width="8.6640625" style="89" customWidth="1"/>
    <col min="1557" max="1557" width="5.6640625" style="89" customWidth="1"/>
    <col min="1558" max="1558" width="6" style="89" customWidth="1"/>
    <col min="1559" max="1559" width="9.109375" style="89"/>
    <col min="1560" max="1560" width="7.5546875" style="89" bestFit="1" customWidth="1"/>
    <col min="1561" max="1561" width="7.5546875" style="89" customWidth="1"/>
    <col min="1562" max="1562" width="2.6640625" style="89" customWidth="1"/>
    <col min="1563" max="1795" width="9.109375" style="89"/>
    <col min="1796" max="1796" width="2.88671875" style="89" customWidth="1"/>
    <col min="1797" max="1797" width="6.33203125" style="89" bestFit="1" customWidth="1"/>
    <col min="1798" max="1798" width="6" style="89" customWidth="1"/>
    <col min="1799" max="1799" width="24" style="89" customWidth="1"/>
    <col min="1800" max="1800" width="24.109375" style="89" customWidth="1"/>
    <col min="1801" max="1801" width="8" style="89" customWidth="1"/>
    <col min="1802" max="1802" width="6.88671875" style="89" bestFit="1" customWidth="1"/>
    <col min="1803" max="1807" width="5.109375" style="89" customWidth="1"/>
    <col min="1808" max="1808" width="1.88671875" style="89" customWidth="1"/>
    <col min="1809" max="1809" width="5.5546875" style="89" customWidth="1"/>
    <col min="1810" max="1810" width="5" style="89" customWidth="1"/>
    <col min="1811" max="1811" width="11.5546875" style="89" customWidth="1"/>
    <col min="1812" max="1812" width="8.6640625" style="89" customWidth="1"/>
    <col min="1813" max="1813" width="5.6640625" style="89" customWidth="1"/>
    <col min="1814" max="1814" width="6" style="89" customWidth="1"/>
    <col min="1815" max="1815" width="9.109375" style="89"/>
    <col min="1816" max="1816" width="7.5546875" style="89" bestFit="1" customWidth="1"/>
    <col min="1817" max="1817" width="7.5546875" style="89" customWidth="1"/>
    <col min="1818" max="1818" width="2.6640625" style="89" customWidth="1"/>
    <col min="1819" max="2051" width="9.109375" style="89"/>
    <col min="2052" max="2052" width="2.88671875" style="89" customWidth="1"/>
    <col min="2053" max="2053" width="6.33203125" style="89" bestFit="1" customWidth="1"/>
    <col min="2054" max="2054" width="6" style="89" customWidth="1"/>
    <col min="2055" max="2055" width="24" style="89" customWidth="1"/>
    <col min="2056" max="2056" width="24.109375" style="89" customWidth="1"/>
    <col min="2057" max="2057" width="8" style="89" customWidth="1"/>
    <col min="2058" max="2058" width="6.88671875" style="89" bestFit="1" customWidth="1"/>
    <col min="2059" max="2063" width="5.109375" style="89" customWidth="1"/>
    <col min="2064" max="2064" width="1.88671875" style="89" customWidth="1"/>
    <col min="2065" max="2065" width="5.5546875" style="89" customWidth="1"/>
    <col min="2066" max="2066" width="5" style="89" customWidth="1"/>
    <col min="2067" max="2067" width="11.5546875" style="89" customWidth="1"/>
    <col min="2068" max="2068" width="8.6640625" style="89" customWidth="1"/>
    <col min="2069" max="2069" width="5.6640625" style="89" customWidth="1"/>
    <col min="2070" max="2070" width="6" style="89" customWidth="1"/>
    <col min="2071" max="2071" width="9.109375" style="89"/>
    <col min="2072" max="2072" width="7.5546875" style="89" bestFit="1" customWidth="1"/>
    <col min="2073" max="2073" width="7.5546875" style="89" customWidth="1"/>
    <col min="2074" max="2074" width="2.6640625" style="89" customWidth="1"/>
    <col min="2075" max="2307" width="9.109375" style="89"/>
    <col min="2308" max="2308" width="2.88671875" style="89" customWidth="1"/>
    <col min="2309" max="2309" width="6.33203125" style="89" bestFit="1" customWidth="1"/>
    <col min="2310" max="2310" width="6" style="89" customWidth="1"/>
    <col min="2311" max="2311" width="24" style="89" customWidth="1"/>
    <col min="2312" max="2312" width="24.109375" style="89" customWidth="1"/>
    <col min="2313" max="2313" width="8" style="89" customWidth="1"/>
    <col min="2314" max="2314" width="6.88671875" style="89" bestFit="1" customWidth="1"/>
    <col min="2315" max="2319" width="5.109375" style="89" customWidth="1"/>
    <col min="2320" max="2320" width="1.88671875" style="89" customWidth="1"/>
    <col min="2321" max="2321" width="5.5546875" style="89" customWidth="1"/>
    <col min="2322" max="2322" width="5" style="89" customWidth="1"/>
    <col min="2323" max="2323" width="11.5546875" style="89" customWidth="1"/>
    <col min="2324" max="2324" width="8.6640625" style="89" customWidth="1"/>
    <col min="2325" max="2325" width="5.6640625" style="89" customWidth="1"/>
    <col min="2326" max="2326" width="6" style="89" customWidth="1"/>
    <col min="2327" max="2327" width="9.109375" style="89"/>
    <col min="2328" max="2328" width="7.5546875" style="89" bestFit="1" customWidth="1"/>
    <col min="2329" max="2329" width="7.5546875" style="89" customWidth="1"/>
    <col min="2330" max="2330" width="2.6640625" style="89" customWidth="1"/>
    <col min="2331" max="2563" width="9.109375" style="89"/>
    <col min="2564" max="2564" width="2.88671875" style="89" customWidth="1"/>
    <col min="2565" max="2565" width="6.33203125" style="89" bestFit="1" customWidth="1"/>
    <col min="2566" max="2566" width="6" style="89" customWidth="1"/>
    <col min="2567" max="2567" width="24" style="89" customWidth="1"/>
    <col min="2568" max="2568" width="24.109375" style="89" customWidth="1"/>
    <col min="2569" max="2569" width="8" style="89" customWidth="1"/>
    <col min="2570" max="2570" width="6.88671875" style="89" bestFit="1" customWidth="1"/>
    <col min="2571" max="2575" width="5.109375" style="89" customWidth="1"/>
    <col min="2576" max="2576" width="1.88671875" style="89" customWidth="1"/>
    <col min="2577" max="2577" width="5.5546875" style="89" customWidth="1"/>
    <col min="2578" max="2578" width="5" style="89" customWidth="1"/>
    <col min="2579" max="2579" width="11.5546875" style="89" customWidth="1"/>
    <col min="2580" max="2580" width="8.6640625" style="89" customWidth="1"/>
    <col min="2581" max="2581" width="5.6640625" style="89" customWidth="1"/>
    <col min="2582" max="2582" width="6" style="89" customWidth="1"/>
    <col min="2583" max="2583" width="9.109375" style="89"/>
    <col min="2584" max="2584" width="7.5546875" style="89" bestFit="1" customWidth="1"/>
    <col min="2585" max="2585" width="7.5546875" style="89" customWidth="1"/>
    <col min="2586" max="2586" width="2.6640625" style="89" customWidth="1"/>
    <col min="2587" max="2819" width="9.109375" style="89"/>
    <col min="2820" max="2820" width="2.88671875" style="89" customWidth="1"/>
    <col min="2821" max="2821" width="6.33203125" style="89" bestFit="1" customWidth="1"/>
    <col min="2822" max="2822" width="6" style="89" customWidth="1"/>
    <col min="2823" max="2823" width="24" style="89" customWidth="1"/>
    <col min="2824" max="2824" width="24.109375" style="89" customWidth="1"/>
    <col min="2825" max="2825" width="8" style="89" customWidth="1"/>
    <col min="2826" max="2826" width="6.88671875" style="89" bestFit="1" customWidth="1"/>
    <col min="2827" max="2831" width="5.109375" style="89" customWidth="1"/>
    <col min="2832" max="2832" width="1.88671875" style="89" customWidth="1"/>
    <col min="2833" max="2833" width="5.5546875" style="89" customWidth="1"/>
    <col min="2834" max="2834" width="5" style="89" customWidth="1"/>
    <col min="2835" max="2835" width="11.5546875" style="89" customWidth="1"/>
    <col min="2836" max="2836" width="8.6640625" style="89" customWidth="1"/>
    <col min="2837" max="2837" width="5.6640625" style="89" customWidth="1"/>
    <col min="2838" max="2838" width="6" style="89" customWidth="1"/>
    <col min="2839" max="2839" width="9.109375" style="89"/>
    <col min="2840" max="2840" width="7.5546875" style="89" bestFit="1" customWidth="1"/>
    <col min="2841" max="2841" width="7.5546875" style="89" customWidth="1"/>
    <col min="2842" max="2842" width="2.6640625" style="89" customWidth="1"/>
    <col min="2843" max="3075" width="9.109375" style="89"/>
    <col min="3076" max="3076" width="2.88671875" style="89" customWidth="1"/>
    <col min="3077" max="3077" width="6.33203125" style="89" bestFit="1" customWidth="1"/>
    <col min="3078" max="3078" width="6" style="89" customWidth="1"/>
    <col min="3079" max="3079" width="24" style="89" customWidth="1"/>
    <col min="3080" max="3080" width="24.109375" style="89" customWidth="1"/>
    <col min="3081" max="3081" width="8" style="89" customWidth="1"/>
    <col min="3082" max="3082" width="6.88671875" style="89" bestFit="1" customWidth="1"/>
    <col min="3083" max="3087" width="5.109375" style="89" customWidth="1"/>
    <col min="3088" max="3088" width="1.88671875" style="89" customWidth="1"/>
    <col min="3089" max="3089" width="5.5546875" style="89" customWidth="1"/>
    <col min="3090" max="3090" width="5" style="89" customWidth="1"/>
    <col min="3091" max="3091" width="11.5546875" style="89" customWidth="1"/>
    <col min="3092" max="3092" width="8.6640625" style="89" customWidth="1"/>
    <col min="3093" max="3093" width="5.6640625" style="89" customWidth="1"/>
    <col min="3094" max="3094" width="6" style="89" customWidth="1"/>
    <col min="3095" max="3095" width="9.109375" style="89"/>
    <col min="3096" max="3096" width="7.5546875" style="89" bestFit="1" customWidth="1"/>
    <col min="3097" max="3097" width="7.5546875" style="89" customWidth="1"/>
    <col min="3098" max="3098" width="2.6640625" style="89" customWidth="1"/>
    <col min="3099" max="3331" width="9.109375" style="89"/>
    <col min="3332" max="3332" width="2.88671875" style="89" customWidth="1"/>
    <col min="3333" max="3333" width="6.33203125" style="89" bestFit="1" customWidth="1"/>
    <col min="3334" max="3334" width="6" style="89" customWidth="1"/>
    <col min="3335" max="3335" width="24" style="89" customWidth="1"/>
    <col min="3336" max="3336" width="24.109375" style="89" customWidth="1"/>
    <col min="3337" max="3337" width="8" style="89" customWidth="1"/>
    <col min="3338" max="3338" width="6.88671875" style="89" bestFit="1" customWidth="1"/>
    <col min="3339" max="3343" width="5.109375" style="89" customWidth="1"/>
    <col min="3344" max="3344" width="1.88671875" style="89" customWidth="1"/>
    <col min="3345" max="3345" width="5.5546875" style="89" customWidth="1"/>
    <col min="3346" max="3346" width="5" style="89" customWidth="1"/>
    <col min="3347" max="3347" width="11.5546875" style="89" customWidth="1"/>
    <col min="3348" max="3348" width="8.6640625" style="89" customWidth="1"/>
    <col min="3349" max="3349" width="5.6640625" style="89" customWidth="1"/>
    <col min="3350" max="3350" width="6" style="89" customWidth="1"/>
    <col min="3351" max="3351" width="9.109375" style="89"/>
    <col min="3352" max="3352" width="7.5546875" style="89" bestFit="1" customWidth="1"/>
    <col min="3353" max="3353" width="7.5546875" style="89" customWidth="1"/>
    <col min="3354" max="3354" width="2.6640625" style="89" customWidth="1"/>
    <col min="3355" max="3587" width="9.109375" style="89"/>
    <col min="3588" max="3588" width="2.88671875" style="89" customWidth="1"/>
    <col min="3589" max="3589" width="6.33203125" style="89" bestFit="1" customWidth="1"/>
    <col min="3590" max="3590" width="6" style="89" customWidth="1"/>
    <col min="3591" max="3591" width="24" style="89" customWidth="1"/>
    <col min="3592" max="3592" width="24.109375" style="89" customWidth="1"/>
    <col min="3593" max="3593" width="8" style="89" customWidth="1"/>
    <col min="3594" max="3594" width="6.88671875" style="89" bestFit="1" customWidth="1"/>
    <col min="3595" max="3599" width="5.109375" style="89" customWidth="1"/>
    <col min="3600" max="3600" width="1.88671875" style="89" customWidth="1"/>
    <col min="3601" max="3601" width="5.5546875" style="89" customWidth="1"/>
    <col min="3602" max="3602" width="5" style="89" customWidth="1"/>
    <col min="3603" max="3603" width="11.5546875" style="89" customWidth="1"/>
    <col min="3604" max="3604" width="8.6640625" style="89" customWidth="1"/>
    <col min="3605" max="3605" width="5.6640625" style="89" customWidth="1"/>
    <col min="3606" max="3606" width="6" style="89" customWidth="1"/>
    <col min="3607" max="3607" width="9.109375" style="89"/>
    <col min="3608" max="3608" width="7.5546875" style="89" bestFit="1" customWidth="1"/>
    <col min="3609" max="3609" width="7.5546875" style="89" customWidth="1"/>
    <col min="3610" max="3610" width="2.6640625" style="89" customWidth="1"/>
    <col min="3611" max="3843" width="9.109375" style="89"/>
    <col min="3844" max="3844" width="2.88671875" style="89" customWidth="1"/>
    <col min="3845" max="3845" width="6.33203125" style="89" bestFit="1" customWidth="1"/>
    <col min="3846" max="3846" width="6" style="89" customWidth="1"/>
    <col min="3847" max="3847" width="24" style="89" customWidth="1"/>
    <col min="3848" max="3848" width="24.109375" style="89" customWidth="1"/>
    <col min="3849" max="3849" width="8" style="89" customWidth="1"/>
    <col min="3850" max="3850" width="6.88671875" style="89" bestFit="1" customWidth="1"/>
    <col min="3851" max="3855" width="5.109375" style="89" customWidth="1"/>
    <col min="3856" max="3856" width="1.88671875" style="89" customWidth="1"/>
    <col min="3857" max="3857" width="5.5546875" style="89" customWidth="1"/>
    <col min="3858" max="3858" width="5" style="89" customWidth="1"/>
    <col min="3859" max="3859" width="11.5546875" style="89" customWidth="1"/>
    <col min="3860" max="3860" width="8.6640625" style="89" customWidth="1"/>
    <col min="3861" max="3861" width="5.6640625" style="89" customWidth="1"/>
    <col min="3862" max="3862" width="6" style="89" customWidth="1"/>
    <col min="3863" max="3863" width="9.109375" style="89"/>
    <col min="3864" max="3864" width="7.5546875" style="89" bestFit="1" customWidth="1"/>
    <col min="3865" max="3865" width="7.5546875" style="89" customWidth="1"/>
    <col min="3866" max="3866" width="2.6640625" style="89" customWidth="1"/>
    <col min="3867" max="4099" width="9.109375" style="89"/>
    <col min="4100" max="4100" width="2.88671875" style="89" customWidth="1"/>
    <col min="4101" max="4101" width="6.33203125" style="89" bestFit="1" customWidth="1"/>
    <col min="4102" max="4102" width="6" style="89" customWidth="1"/>
    <col min="4103" max="4103" width="24" style="89" customWidth="1"/>
    <col min="4104" max="4104" width="24.109375" style="89" customWidth="1"/>
    <col min="4105" max="4105" width="8" style="89" customWidth="1"/>
    <col min="4106" max="4106" width="6.88671875" style="89" bestFit="1" customWidth="1"/>
    <col min="4107" max="4111" width="5.109375" style="89" customWidth="1"/>
    <col min="4112" max="4112" width="1.88671875" style="89" customWidth="1"/>
    <col min="4113" max="4113" width="5.5546875" style="89" customWidth="1"/>
    <col min="4114" max="4114" width="5" style="89" customWidth="1"/>
    <col min="4115" max="4115" width="11.5546875" style="89" customWidth="1"/>
    <col min="4116" max="4116" width="8.6640625" style="89" customWidth="1"/>
    <col min="4117" max="4117" width="5.6640625" style="89" customWidth="1"/>
    <col min="4118" max="4118" width="6" style="89" customWidth="1"/>
    <col min="4119" max="4119" width="9.109375" style="89"/>
    <col min="4120" max="4120" width="7.5546875" style="89" bestFit="1" customWidth="1"/>
    <col min="4121" max="4121" width="7.5546875" style="89" customWidth="1"/>
    <col min="4122" max="4122" width="2.6640625" style="89" customWidth="1"/>
    <col min="4123" max="4355" width="9.109375" style="89"/>
    <col min="4356" max="4356" width="2.88671875" style="89" customWidth="1"/>
    <col min="4357" max="4357" width="6.33203125" style="89" bestFit="1" customWidth="1"/>
    <col min="4358" max="4358" width="6" style="89" customWidth="1"/>
    <col min="4359" max="4359" width="24" style="89" customWidth="1"/>
    <col min="4360" max="4360" width="24.109375" style="89" customWidth="1"/>
    <col min="4361" max="4361" width="8" style="89" customWidth="1"/>
    <col min="4362" max="4362" width="6.88671875" style="89" bestFit="1" customWidth="1"/>
    <col min="4363" max="4367" width="5.109375" style="89" customWidth="1"/>
    <col min="4368" max="4368" width="1.88671875" style="89" customWidth="1"/>
    <col min="4369" max="4369" width="5.5546875" style="89" customWidth="1"/>
    <col min="4370" max="4370" width="5" style="89" customWidth="1"/>
    <col min="4371" max="4371" width="11.5546875" style="89" customWidth="1"/>
    <col min="4372" max="4372" width="8.6640625" style="89" customWidth="1"/>
    <col min="4373" max="4373" width="5.6640625" style="89" customWidth="1"/>
    <col min="4374" max="4374" width="6" style="89" customWidth="1"/>
    <col min="4375" max="4375" width="9.109375" style="89"/>
    <col min="4376" max="4376" width="7.5546875" style="89" bestFit="1" customWidth="1"/>
    <col min="4377" max="4377" width="7.5546875" style="89" customWidth="1"/>
    <col min="4378" max="4378" width="2.6640625" style="89" customWidth="1"/>
    <col min="4379" max="4611" width="9.109375" style="89"/>
    <col min="4612" max="4612" width="2.88671875" style="89" customWidth="1"/>
    <col min="4613" max="4613" width="6.33203125" style="89" bestFit="1" customWidth="1"/>
    <col min="4614" max="4614" width="6" style="89" customWidth="1"/>
    <col min="4615" max="4615" width="24" style="89" customWidth="1"/>
    <col min="4616" max="4616" width="24.109375" style="89" customWidth="1"/>
    <col min="4617" max="4617" width="8" style="89" customWidth="1"/>
    <col min="4618" max="4618" width="6.88671875" style="89" bestFit="1" customWidth="1"/>
    <col min="4619" max="4623" width="5.109375" style="89" customWidth="1"/>
    <col min="4624" max="4624" width="1.88671875" style="89" customWidth="1"/>
    <col min="4625" max="4625" width="5.5546875" style="89" customWidth="1"/>
    <col min="4626" max="4626" width="5" style="89" customWidth="1"/>
    <col min="4627" max="4627" width="11.5546875" style="89" customWidth="1"/>
    <col min="4628" max="4628" width="8.6640625" style="89" customWidth="1"/>
    <col min="4629" max="4629" width="5.6640625" style="89" customWidth="1"/>
    <col min="4630" max="4630" width="6" style="89" customWidth="1"/>
    <col min="4631" max="4631" width="9.109375" style="89"/>
    <col min="4632" max="4632" width="7.5546875" style="89" bestFit="1" customWidth="1"/>
    <col min="4633" max="4633" width="7.5546875" style="89" customWidth="1"/>
    <col min="4634" max="4634" width="2.6640625" style="89" customWidth="1"/>
    <col min="4635" max="4867" width="9.109375" style="89"/>
    <col min="4868" max="4868" width="2.88671875" style="89" customWidth="1"/>
    <col min="4869" max="4869" width="6.33203125" style="89" bestFit="1" customWidth="1"/>
    <col min="4870" max="4870" width="6" style="89" customWidth="1"/>
    <col min="4871" max="4871" width="24" style="89" customWidth="1"/>
    <col min="4872" max="4872" width="24.109375" style="89" customWidth="1"/>
    <col min="4873" max="4873" width="8" style="89" customWidth="1"/>
    <col min="4874" max="4874" width="6.88671875" style="89" bestFit="1" customWidth="1"/>
    <col min="4875" max="4879" width="5.109375" style="89" customWidth="1"/>
    <col min="4880" max="4880" width="1.88671875" style="89" customWidth="1"/>
    <col min="4881" max="4881" width="5.5546875" style="89" customWidth="1"/>
    <col min="4882" max="4882" width="5" style="89" customWidth="1"/>
    <col min="4883" max="4883" width="11.5546875" style="89" customWidth="1"/>
    <col min="4884" max="4884" width="8.6640625" style="89" customWidth="1"/>
    <col min="4885" max="4885" width="5.6640625" style="89" customWidth="1"/>
    <col min="4886" max="4886" width="6" style="89" customWidth="1"/>
    <col min="4887" max="4887" width="9.109375" style="89"/>
    <col min="4888" max="4888" width="7.5546875" style="89" bestFit="1" customWidth="1"/>
    <col min="4889" max="4889" width="7.5546875" style="89" customWidth="1"/>
    <col min="4890" max="4890" width="2.6640625" style="89" customWidth="1"/>
    <col min="4891" max="5123" width="9.109375" style="89"/>
    <col min="5124" max="5124" width="2.88671875" style="89" customWidth="1"/>
    <col min="5125" max="5125" width="6.33203125" style="89" bestFit="1" customWidth="1"/>
    <col min="5126" max="5126" width="6" style="89" customWidth="1"/>
    <col min="5127" max="5127" width="24" style="89" customWidth="1"/>
    <col min="5128" max="5128" width="24.109375" style="89" customWidth="1"/>
    <col min="5129" max="5129" width="8" style="89" customWidth="1"/>
    <col min="5130" max="5130" width="6.88671875" style="89" bestFit="1" customWidth="1"/>
    <col min="5131" max="5135" width="5.109375" style="89" customWidth="1"/>
    <col min="5136" max="5136" width="1.88671875" style="89" customWidth="1"/>
    <col min="5137" max="5137" width="5.5546875" style="89" customWidth="1"/>
    <col min="5138" max="5138" width="5" style="89" customWidth="1"/>
    <col min="5139" max="5139" width="11.5546875" style="89" customWidth="1"/>
    <col min="5140" max="5140" width="8.6640625" style="89" customWidth="1"/>
    <col min="5141" max="5141" width="5.6640625" style="89" customWidth="1"/>
    <col min="5142" max="5142" width="6" style="89" customWidth="1"/>
    <col min="5143" max="5143" width="9.109375" style="89"/>
    <col min="5144" max="5144" width="7.5546875" style="89" bestFit="1" customWidth="1"/>
    <col min="5145" max="5145" width="7.5546875" style="89" customWidth="1"/>
    <col min="5146" max="5146" width="2.6640625" style="89" customWidth="1"/>
    <col min="5147" max="5379" width="9.109375" style="89"/>
    <col min="5380" max="5380" width="2.88671875" style="89" customWidth="1"/>
    <col min="5381" max="5381" width="6.33203125" style="89" bestFit="1" customWidth="1"/>
    <col min="5382" max="5382" width="6" style="89" customWidth="1"/>
    <col min="5383" max="5383" width="24" style="89" customWidth="1"/>
    <col min="5384" max="5384" width="24.109375" style="89" customWidth="1"/>
    <col min="5385" max="5385" width="8" style="89" customWidth="1"/>
    <col min="5386" max="5386" width="6.88671875" style="89" bestFit="1" customWidth="1"/>
    <col min="5387" max="5391" width="5.109375" style="89" customWidth="1"/>
    <col min="5392" max="5392" width="1.88671875" style="89" customWidth="1"/>
    <col min="5393" max="5393" width="5.5546875" style="89" customWidth="1"/>
    <col min="5394" max="5394" width="5" style="89" customWidth="1"/>
    <col min="5395" max="5395" width="11.5546875" style="89" customWidth="1"/>
    <col min="5396" max="5396" width="8.6640625" style="89" customWidth="1"/>
    <col min="5397" max="5397" width="5.6640625" style="89" customWidth="1"/>
    <col min="5398" max="5398" width="6" style="89" customWidth="1"/>
    <col min="5399" max="5399" width="9.109375" style="89"/>
    <col min="5400" max="5400" width="7.5546875" style="89" bestFit="1" customWidth="1"/>
    <col min="5401" max="5401" width="7.5546875" style="89" customWidth="1"/>
    <col min="5402" max="5402" width="2.6640625" style="89" customWidth="1"/>
    <col min="5403" max="5635" width="9.109375" style="89"/>
    <col min="5636" max="5636" width="2.88671875" style="89" customWidth="1"/>
    <col min="5637" max="5637" width="6.33203125" style="89" bestFit="1" customWidth="1"/>
    <col min="5638" max="5638" width="6" style="89" customWidth="1"/>
    <col min="5639" max="5639" width="24" style="89" customWidth="1"/>
    <col min="5640" max="5640" width="24.109375" style="89" customWidth="1"/>
    <col min="5641" max="5641" width="8" style="89" customWidth="1"/>
    <col min="5642" max="5642" width="6.88671875" style="89" bestFit="1" customWidth="1"/>
    <col min="5643" max="5647" width="5.109375" style="89" customWidth="1"/>
    <col min="5648" max="5648" width="1.88671875" style="89" customWidth="1"/>
    <col min="5649" max="5649" width="5.5546875" style="89" customWidth="1"/>
    <col min="5650" max="5650" width="5" style="89" customWidth="1"/>
    <col min="5651" max="5651" width="11.5546875" style="89" customWidth="1"/>
    <col min="5652" max="5652" width="8.6640625" style="89" customWidth="1"/>
    <col min="5653" max="5653" width="5.6640625" style="89" customWidth="1"/>
    <col min="5654" max="5654" width="6" style="89" customWidth="1"/>
    <col min="5655" max="5655" width="9.109375" style="89"/>
    <col min="5656" max="5656" width="7.5546875" style="89" bestFit="1" customWidth="1"/>
    <col min="5657" max="5657" width="7.5546875" style="89" customWidth="1"/>
    <col min="5658" max="5658" width="2.6640625" style="89" customWidth="1"/>
    <col min="5659" max="5891" width="9.109375" style="89"/>
    <col min="5892" max="5892" width="2.88671875" style="89" customWidth="1"/>
    <col min="5893" max="5893" width="6.33203125" style="89" bestFit="1" customWidth="1"/>
    <col min="5894" max="5894" width="6" style="89" customWidth="1"/>
    <col min="5895" max="5895" width="24" style="89" customWidth="1"/>
    <col min="5896" max="5896" width="24.109375" style="89" customWidth="1"/>
    <col min="5897" max="5897" width="8" style="89" customWidth="1"/>
    <col min="5898" max="5898" width="6.88671875" style="89" bestFit="1" customWidth="1"/>
    <col min="5899" max="5903" width="5.109375" style="89" customWidth="1"/>
    <col min="5904" max="5904" width="1.88671875" style="89" customWidth="1"/>
    <col min="5905" max="5905" width="5.5546875" style="89" customWidth="1"/>
    <col min="5906" max="5906" width="5" style="89" customWidth="1"/>
    <col min="5907" max="5907" width="11.5546875" style="89" customWidth="1"/>
    <col min="5908" max="5908" width="8.6640625" style="89" customWidth="1"/>
    <col min="5909" max="5909" width="5.6640625" style="89" customWidth="1"/>
    <col min="5910" max="5910" width="6" style="89" customWidth="1"/>
    <col min="5911" max="5911" width="9.109375" style="89"/>
    <col min="5912" max="5912" width="7.5546875" style="89" bestFit="1" customWidth="1"/>
    <col min="5913" max="5913" width="7.5546875" style="89" customWidth="1"/>
    <col min="5914" max="5914" width="2.6640625" style="89" customWidth="1"/>
    <col min="5915" max="6147" width="9.109375" style="89"/>
    <col min="6148" max="6148" width="2.88671875" style="89" customWidth="1"/>
    <col min="6149" max="6149" width="6.33203125" style="89" bestFit="1" customWidth="1"/>
    <col min="6150" max="6150" width="6" style="89" customWidth="1"/>
    <col min="6151" max="6151" width="24" style="89" customWidth="1"/>
    <col min="6152" max="6152" width="24.109375" style="89" customWidth="1"/>
    <col min="6153" max="6153" width="8" style="89" customWidth="1"/>
    <col min="6154" max="6154" width="6.88671875" style="89" bestFit="1" customWidth="1"/>
    <col min="6155" max="6159" width="5.109375" style="89" customWidth="1"/>
    <col min="6160" max="6160" width="1.88671875" style="89" customWidth="1"/>
    <col min="6161" max="6161" width="5.5546875" style="89" customWidth="1"/>
    <col min="6162" max="6162" width="5" style="89" customWidth="1"/>
    <col min="6163" max="6163" width="11.5546875" style="89" customWidth="1"/>
    <col min="6164" max="6164" width="8.6640625" style="89" customWidth="1"/>
    <col min="6165" max="6165" width="5.6640625" style="89" customWidth="1"/>
    <col min="6166" max="6166" width="6" style="89" customWidth="1"/>
    <col min="6167" max="6167" width="9.109375" style="89"/>
    <col min="6168" max="6168" width="7.5546875" style="89" bestFit="1" customWidth="1"/>
    <col min="6169" max="6169" width="7.5546875" style="89" customWidth="1"/>
    <col min="6170" max="6170" width="2.6640625" style="89" customWidth="1"/>
    <col min="6171" max="6403" width="9.109375" style="89"/>
    <col min="6404" max="6404" width="2.88671875" style="89" customWidth="1"/>
    <col min="6405" max="6405" width="6.33203125" style="89" bestFit="1" customWidth="1"/>
    <col min="6406" max="6406" width="6" style="89" customWidth="1"/>
    <col min="6407" max="6407" width="24" style="89" customWidth="1"/>
    <col min="6408" max="6408" width="24.109375" style="89" customWidth="1"/>
    <col min="6409" max="6409" width="8" style="89" customWidth="1"/>
    <col min="6410" max="6410" width="6.88671875" style="89" bestFit="1" customWidth="1"/>
    <col min="6411" max="6415" width="5.109375" style="89" customWidth="1"/>
    <col min="6416" max="6416" width="1.88671875" style="89" customWidth="1"/>
    <col min="6417" max="6417" width="5.5546875" style="89" customWidth="1"/>
    <col min="6418" max="6418" width="5" style="89" customWidth="1"/>
    <col min="6419" max="6419" width="11.5546875" style="89" customWidth="1"/>
    <col min="6420" max="6420" width="8.6640625" style="89" customWidth="1"/>
    <col min="6421" max="6421" width="5.6640625" style="89" customWidth="1"/>
    <col min="6422" max="6422" width="6" style="89" customWidth="1"/>
    <col min="6423" max="6423" width="9.109375" style="89"/>
    <col min="6424" max="6424" width="7.5546875" style="89" bestFit="1" customWidth="1"/>
    <col min="6425" max="6425" width="7.5546875" style="89" customWidth="1"/>
    <col min="6426" max="6426" width="2.6640625" style="89" customWidth="1"/>
    <col min="6427" max="6659" width="9.109375" style="89"/>
    <col min="6660" max="6660" width="2.88671875" style="89" customWidth="1"/>
    <col min="6661" max="6661" width="6.33203125" style="89" bestFit="1" customWidth="1"/>
    <col min="6662" max="6662" width="6" style="89" customWidth="1"/>
    <col min="6663" max="6663" width="24" style="89" customWidth="1"/>
    <col min="6664" max="6664" width="24.109375" style="89" customWidth="1"/>
    <col min="6665" max="6665" width="8" style="89" customWidth="1"/>
    <col min="6666" max="6666" width="6.88671875" style="89" bestFit="1" customWidth="1"/>
    <col min="6667" max="6671" width="5.109375" style="89" customWidth="1"/>
    <col min="6672" max="6672" width="1.88671875" style="89" customWidth="1"/>
    <col min="6673" max="6673" width="5.5546875" style="89" customWidth="1"/>
    <col min="6674" max="6674" width="5" style="89" customWidth="1"/>
    <col min="6675" max="6675" width="11.5546875" style="89" customWidth="1"/>
    <col min="6676" max="6676" width="8.6640625" style="89" customWidth="1"/>
    <col min="6677" max="6677" width="5.6640625" style="89" customWidth="1"/>
    <col min="6678" max="6678" width="6" style="89" customWidth="1"/>
    <col min="6679" max="6679" width="9.109375" style="89"/>
    <col min="6680" max="6680" width="7.5546875" style="89" bestFit="1" customWidth="1"/>
    <col min="6681" max="6681" width="7.5546875" style="89" customWidth="1"/>
    <col min="6682" max="6682" width="2.6640625" style="89" customWidth="1"/>
    <col min="6683" max="6915" width="9.109375" style="89"/>
    <col min="6916" max="6916" width="2.88671875" style="89" customWidth="1"/>
    <col min="6917" max="6917" width="6.33203125" style="89" bestFit="1" customWidth="1"/>
    <col min="6918" max="6918" width="6" style="89" customWidth="1"/>
    <col min="6919" max="6919" width="24" style="89" customWidth="1"/>
    <col min="6920" max="6920" width="24.109375" style="89" customWidth="1"/>
    <col min="6921" max="6921" width="8" style="89" customWidth="1"/>
    <col min="6922" max="6922" width="6.88671875" style="89" bestFit="1" customWidth="1"/>
    <col min="6923" max="6927" width="5.109375" style="89" customWidth="1"/>
    <col min="6928" max="6928" width="1.88671875" style="89" customWidth="1"/>
    <col min="6929" max="6929" width="5.5546875" style="89" customWidth="1"/>
    <col min="6930" max="6930" width="5" style="89" customWidth="1"/>
    <col min="6931" max="6931" width="11.5546875" style="89" customWidth="1"/>
    <col min="6932" max="6932" width="8.6640625" style="89" customWidth="1"/>
    <col min="6933" max="6933" width="5.6640625" style="89" customWidth="1"/>
    <col min="6934" max="6934" width="6" style="89" customWidth="1"/>
    <col min="6935" max="6935" width="9.109375" style="89"/>
    <col min="6936" max="6936" width="7.5546875" style="89" bestFit="1" customWidth="1"/>
    <col min="6937" max="6937" width="7.5546875" style="89" customWidth="1"/>
    <col min="6938" max="6938" width="2.6640625" style="89" customWidth="1"/>
    <col min="6939" max="7171" width="9.109375" style="89"/>
    <col min="7172" max="7172" width="2.88671875" style="89" customWidth="1"/>
    <col min="7173" max="7173" width="6.33203125" style="89" bestFit="1" customWidth="1"/>
    <col min="7174" max="7174" width="6" style="89" customWidth="1"/>
    <col min="7175" max="7175" width="24" style="89" customWidth="1"/>
    <col min="7176" max="7176" width="24.109375" style="89" customWidth="1"/>
    <col min="7177" max="7177" width="8" style="89" customWidth="1"/>
    <col min="7178" max="7178" width="6.88671875" style="89" bestFit="1" customWidth="1"/>
    <col min="7179" max="7183" width="5.109375" style="89" customWidth="1"/>
    <col min="7184" max="7184" width="1.88671875" style="89" customWidth="1"/>
    <col min="7185" max="7185" width="5.5546875" style="89" customWidth="1"/>
    <col min="7186" max="7186" width="5" style="89" customWidth="1"/>
    <col min="7187" max="7187" width="11.5546875" style="89" customWidth="1"/>
    <col min="7188" max="7188" width="8.6640625" style="89" customWidth="1"/>
    <col min="7189" max="7189" width="5.6640625" style="89" customWidth="1"/>
    <col min="7190" max="7190" width="6" style="89" customWidth="1"/>
    <col min="7191" max="7191" width="9.109375" style="89"/>
    <col min="7192" max="7192" width="7.5546875" style="89" bestFit="1" customWidth="1"/>
    <col min="7193" max="7193" width="7.5546875" style="89" customWidth="1"/>
    <col min="7194" max="7194" width="2.6640625" style="89" customWidth="1"/>
    <col min="7195" max="7427" width="9.109375" style="89"/>
    <col min="7428" max="7428" width="2.88671875" style="89" customWidth="1"/>
    <col min="7429" max="7429" width="6.33203125" style="89" bestFit="1" customWidth="1"/>
    <col min="7430" max="7430" width="6" style="89" customWidth="1"/>
    <col min="7431" max="7431" width="24" style="89" customWidth="1"/>
    <col min="7432" max="7432" width="24.109375" style="89" customWidth="1"/>
    <col min="7433" max="7433" width="8" style="89" customWidth="1"/>
    <col min="7434" max="7434" width="6.88671875" style="89" bestFit="1" customWidth="1"/>
    <col min="7435" max="7439" width="5.109375" style="89" customWidth="1"/>
    <col min="7440" max="7440" width="1.88671875" style="89" customWidth="1"/>
    <col min="7441" max="7441" width="5.5546875" style="89" customWidth="1"/>
    <col min="7442" max="7442" width="5" style="89" customWidth="1"/>
    <col min="7443" max="7443" width="11.5546875" style="89" customWidth="1"/>
    <col min="7444" max="7444" width="8.6640625" style="89" customWidth="1"/>
    <col min="7445" max="7445" width="5.6640625" style="89" customWidth="1"/>
    <col min="7446" max="7446" width="6" style="89" customWidth="1"/>
    <col min="7447" max="7447" width="9.109375" style="89"/>
    <col min="7448" max="7448" width="7.5546875" style="89" bestFit="1" customWidth="1"/>
    <col min="7449" max="7449" width="7.5546875" style="89" customWidth="1"/>
    <col min="7450" max="7450" width="2.6640625" style="89" customWidth="1"/>
    <col min="7451" max="7683" width="9.109375" style="89"/>
    <col min="7684" max="7684" width="2.88671875" style="89" customWidth="1"/>
    <col min="7685" max="7685" width="6.33203125" style="89" bestFit="1" customWidth="1"/>
    <col min="7686" max="7686" width="6" style="89" customWidth="1"/>
    <col min="7687" max="7687" width="24" style="89" customWidth="1"/>
    <col min="7688" max="7688" width="24.109375" style="89" customWidth="1"/>
    <col min="7689" max="7689" width="8" style="89" customWidth="1"/>
    <col min="7690" max="7690" width="6.88671875" style="89" bestFit="1" customWidth="1"/>
    <col min="7691" max="7695" width="5.109375" style="89" customWidth="1"/>
    <col min="7696" max="7696" width="1.88671875" style="89" customWidth="1"/>
    <col min="7697" max="7697" width="5.5546875" style="89" customWidth="1"/>
    <col min="7698" max="7698" width="5" style="89" customWidth="1"/>
    <col min="7699" max="7699" width="11.5546875" style="89" customWidth="1"/>
    <col min="7700" max="7700" width="8.6640625" style="89" customWidth="1"/>
    <col min="7701" max="7701" width="5.6640625" style="89" customWidth="1"/>
    <col min="7702" max="7702" width="6" style="89" customWidth="1"/>
    <col min="7703" max="7703" width="9.109375" style="89"/>
    <col min="7704" max="7704" width="7.5546875" style="89" bestFit="1" customWidth="1"/>
    <col min="7705" max="7705" width="7.5546875" style="89" customWidth="1"/>
    <col min="7706" max="7706" width="2.6640625" style="89" customWidth="1"/>
    <col min="7707" max="7939" width="9.109375" style="89"/>
    <col min="7940" max="7940" width="2.88671875" style="89" customWidth="1"/>
    <col min="7941" max="7941" width="6.33203125" style="89" bestFit="1" customWidth="1"/>
    <col min="7942" max="7942" width="6" style="89" customWidth="1"/>
    <col min="7943" max="7943" width="24" style="89" customWidth="1"/>
    <col min="7944" max="7944" width="24.109375" style="89" customWidth="1"/>
    <col min="7945" max="7945" width="8" style="89" customWidth="1"/>
    <col min="7946" max="7946" width="6.88671875" style="89" bestFit="1" customWidth="1"/>
    <col min="7947" max="7951" width="5.109375" style="89" customWidth="1"/>
    <col min="7952" max="7952" width="1.88671875" style="89" customWidth="1"/>
    <col min="7953" max="7953" width="5.5546875" style="89" customWidth="1"/>
    <col min="7954" max="7954" width="5" style="89" customWidth="1"/>
    <col min="7955" max="7955" width="11.5546875" style="89" customWidth="1"/>
    <col min="7956" max="7956" width="8.6640625" style="89" customWidth="1"/>
    <col min="7957" max="7957" width="5.6640625" style="89" customWidth="1"/>
    <col min="7958" max="7958" width="6" style="89" customWidth="1"/>
    <col min="7959" max="7959" width="9.109375" style="89"/>
    <col min="7960" max="7960" width="7.5546875" style="89" bestFit="1" customWidth="1"/>
    <col min="7961" max="7961" width="7.5546875" style="89" customWidth="1"/>
    <col min="7962" max="7962" width="2.6640625" style="89" customWidth="1"/>
    <col min="7963" max="8195" width="9.109375" style="89"/>
    <col min="8196" max="8196" width="2.88671875" style="89" customWidth="1"/>
    <col min="8197" max="8197" width="6.33203125" style="89" bestFit="1" customWidth="1"/>
    <col min="8198" max="8198" width="6" style="89" customWidth="1"/>
    <col min="8199" max="8199" width="24" style="89" customWidth="1"/>
    <col min="8200" max="8200" width="24.109375" style="89" customWidth="1"/>
    <col min="8201" max="8201" width="8" style="89" customWidth="1"/>
    <col min="8202" max="8202" width="6.88671875" style="89" bestFit="1" customWidth="1"/>
    <col min="8203" max="8207" width="5.109375" style="89" customWidth="1"/>
    <col min="8208" max="8208" width="1.88671875" style="89" customWidth="1"/>
    <col min="8209" max="8209" width="5.5546875" style="89" customWidth="1"/>
    <col min="8210" max="8210" width="5" style="89" customWidth="1"/>
    <col min="8211" max="8211" width="11.5546875" style="89" customWidth="1"/>
    <col min="8212" max="8212" width="8.6640625" style="89" customWidth="1"/>
    <col min="8213" max="8213" width="5.6640625" style="89" customWidth="1"/>
    <col min="8214" max="8214" width="6" style="89" customWidth="1"/>
    <col min="8215" max="8215" width="9.109375" style="89"/>
    <col min="8216" max="8216" width="7.5546875" style="89" bestFit="1" customWidth="1"/>
    <col min="8217" max="8217" width="7.5546875" style="89" customWidth="1"/>
    <col min="8218" max="8218" width="2.6640625" style="89" customWidth="1"/>
    <col min="8219" max="8451" width="9.109375" style="89"/>
    <col min="8452" max="8452" width="2.88671875" style="89" customWidth="1"/>
    <col min="8453" max="8453" width="6.33203125" style="89" bestFit="1" customWidth="1"/>
    <col min="8454" max="8454" width="6" style="89" customWidth="1"/>
    <col min="8455" max="8455" width="24" style="89" customWidth="1"/>
    <col min="8456" max="8456" width="24.109375" style="89" customWidth="1"/>
    <col min="8457" max="8457" width="8" style="89" customWidth="1"/>
    <col min="8458" max="8458" width="6.88671875" style="89" bestFit="1" customWidth="1"/>
    <col min="8459" max="8463" width="5.109375" style="89" customWidth="1"/>
    <col min="8464" max="8464" width="1.88671875" style="89" customWidth="1"/>
    <col min="8465" max="8465" width="5.5546875" style="89" customWidth="1"/>
    <col min="8466" max="8466" width="5" style="89" customWidth="1"/>
    <col min="8467" max="8467" width="11.5546875" style="89" customWidth="1"/>
    <col min="8468" max="8468" width="8.6640625" style="89" customWidth="1"/>
    <col min="8469" max="8469" width="5.6640625" style="89" customWidth="1"/>
    <col min="8470" max="8470" width="6" style="89" customWidth="1"/>
    <col min="8471" max="8471" width="9.109375" style="89"/>
    <col min="8472" max="8472" width="7.5546875" style="89" bestFit="1" customWidth="1"/>
    <col min="8473" max="8473" width="7.5546875" style="89" customWidth="1"/>
    <col min="8474" max="8474" width="2.6640625" style="89" customWidth="1"/>
    <col min="8475" max="8707" width="9.109375" style="89"/>
    <col min="8708" max="8708" width="2.88671875" style="89" customWidth="1"/>
    <col min="8709" max="8709" width="6.33203125" style="89" bestFit="1" customWidth="1"/>
    <col min="8710" max="8710" width="6" style="89" customWidth="1"/>
    <col min="8711" max="8711" width="24" style="89" customWidth="1"/>
    <col min="8712" max="8712" width="24.109375" style="89" customWidth="1"/>
    <col min="8713" max="8713" width="8" style="89" customWidth="1"/>
    <col min="8714" max="8714" width="6.88671875" style="89" bestFit="1" customWidth="1"/>
    <col min="8715" max="8719" width="5.109375" style="89" customWidth="1"/>
    <col min="8720" max="8720" width="1.88671875" style="89" customWidth="1"/>
    <col min="8721" max="8721" width="5.5546875" style="89" customWidth="1"/>
    <col min="8722" max="8722" width="5" style="89" customWidth="1"/>
    <col min="8723" max="8723" width="11.5546875" style="89" customWidth="1"/>
    <col min="8724" max="8724" width="8.6640625" style="89" customWidth="1"/>
    <col min="8725" max="8725" width="5.6640625" style="89" customWidth="1"/>
    <col min="8726" max="8726" width="6" style="89" customWidth="1"/>
    <col min="8727" max="8727" width="9.109375" style="89"/>
    <col min="8728" max="8728" width="7.5546875" style="89" bestFit="1" customWidth="1"/>
    <col min="8729" max="8729" width="7.5546875" style="89" customWidth="1"/>
    <col min="8730" max="8730" width="2.6640625" style="89" customWidth="1"/>
    <col min="8731" max="8963" width="9.109375" style="89"/>
    <col min="8964" max="8964" width="2.88671875" style="89" customWidth="1"/>
    <col min="8965" max="8965" width="6.33203125" style="89" bestFit="1" customWidth="1"/>
    <col min="8966" max="8966" width="6" style="89" customWidth="1"/>
    <col min="8967" max="8967" width="24" style="89" customWidth="1"/>
    <col min="8968" max="8968" width="24.109375" style="89" customWidth="1"/>
    <col min="8969" max="8969" width="8" style="89" customWidth="1"/>
    <col min="8970" max="8970" width="6.88671875" style="89" bestFit="1" customWidth="1"/>
    <col min="8971" max="8975" width="5.109375" style="89" customWidth="1"/>
    <col min="8976" max="8976" width="1.88671875" style="89" customWidth="1"/>
    <col min="8977" max="8977" width="5.5546875" style="89" customWidth="1"/>
    <col min="8978" max="8978" width="5" style="89" customWidth="1"/>
    <col min="8979" max="8979" width="11.5546875" style="89" customWidth="1"/>
    <col min="8980" max="8980" width="8.6640625" style="89" customWidth="1"/>
    <col min="8981" max="8981" width="5.6640625" style="89" customWidth="1"/>
    <col min="8982" max="8982" width="6" style="89" customWidth="1"/>
    <col min="8983" max="8983" width="9.109375" style="89"/>
    <col min="8984" max="8984" width="7.5546875" style="89" bestFit="1" customWidth="1"/>
    <col min="8985" max="8985" width="7.5546875" style="89" customWidth="1"/>
    <col min="8986" max="8986" width="2.6640625" style="89" customWidth="1"/>
    <col min="8987" max="9219" width="9.109375" style="89"/>
    <col min="9220" max="9220" width="2.88671875" style="89" customWidth="1"/>
    <col min="9221" max="9221" width="6.33203125" style="89" bestFit="1" customWidth="1"/>
    <col min="9222" max="9222" width="6" style="89" customWidth="1"/>
    <col min="9223" max="9223" width="24" style="89" customWidth="1"/>
    <col min="9224" max="9224" width="24.109375" style="89" customWidth="1"/>
    <col min="9225" max="9225" width="8" style="89" customWidth="1"/>
    <col min="9226" max="9226" width="6.88671875" style="89" bestFit="1" customWidth="1"/>
    <col min="9227" max="9231" width="5.109375" style="89" customWidth="1"/>
    <col min="9232" max="9232" width="1.88671875" style="89" customWidth="1"/>
    <col min="9233" max="9233" width="5.5546875" style="89" customWidth="1"/>
    <col min="9234" max="9234" width="5" style="89" customWidth="1"/>
    <col min="9235" max="9235" width="11.5546875" style="89" customWidth="1"/>
    <col min="9236" max="9236" width="8.6640625" style="89" customWidth="1"/>
    <col min="9237" max="9237" width="5.6640625" style="89" customWidth="1"/>
    <col min="9238" max="9238" width="6" style="89" customWidth="1"/>
    <col min="9239" max="9239" width="9.109375" style="89"/>
    <col min="9240" max="9240" width="7.5546875" style="89" bestFit="1" customWidth="1"/>
    <col min="9241" max="9241" width="7.5546875" style="89" customWidth="1"/>
    <col min="9242" max="9242" width="2.6640625" style="89" customWidth="1"/>
    <col min="9243" max="9475" width="9.109375" style="89"/>
    <col min="9476" max="9476" width="2.88671875" style="89" customWidth="1"/>
    <col min="9477" max="9477" width="6.33203125" style="89" bestFit="1" customWidth="1"/>
    <col min="9478" max="9478" width="6" style="89" customWidth="1"/>
    <col min="9479" max="9479" width="24" style="89" customWidth="1"/>
    <col min="9480" max="9480" width="24.109375" style="89" customWidth="1"/>
    <col min="9481" max="9481" width="8" style="89" customWidth="1"/>
    <col min="9482" max="9482" width="6.88671875" style="89" bestFit="1" customWidth="1"/>
    <col min="9483" max="9487" width="5.109375" style="89" customWidth="1"/>
    <col min="9488" max="9488" width="1.88671875" style="89" customWidth="1"/>
    <col min="9489" max="9489" width="5.5546875" style="89" customWidth="1"/>
    <col min="9490" max="9490" width="5" style="89" customWidth="1"/>
    <col min="9491" max="9491" width="11.5546875" style="89" customWidth="1"/>
    <col min="9492" max="9492" width="8.6640625" style="89" customWidth="1"/>
    <col min="9493" max="9493" width="5.6640625" style="89" customWidth="1"/>
    <col min="9494" max="9494" width="6" style="89" customWidth="1"/>
    <col min="9495" max="9495" width="9.109375" style="89"/>
    <col min="9496" max="9496" width="7.5546875" style="89" bestFit="1" customWidth="1"/>
    <col min="9497" max="9497" width="7.5546875" style="89" customWidth="1"/>
    <col min="9498" max="9498" width="2.6640625" style="89" customWidth="1"/>
    <col min="9499" max="9731" width="9.109375" style="89"/>
    <col min="9732" max="9732" width="2.88671875" style="89" customWidth="1"/>
    <col min="9733" max="9733" width="6.33203125" style="89" bestFit="1" customWidth="1"/>
    <col min="9734" max="9734" width="6" style="89" customWidth="1"/>
    <col min="9735" max="9735" width="24" style="89" customWidth="1"/>
    <col min="9736" max="9736" width="24.109375" style="89" customWidth="1"/>
    <col min="9737" max="9737" width="8" style="89" customWidth="1"/>
    <col min="9738" max="9738" width="6.88671875" style="89" bestFit="1" customWidth="1"/>
    <col min="9739" max="9743" width="5.109375" style="89" customWidth="1"/>
    <col min="9744" max="9744" width="1.88671875" style="89" customWidth="1"/>
    <col min="9745" max="9745" width="5.5546875" style="89" customWidth="1"/>
    <col min="9746" max="9746" width="5" style="89" customWidth="1"/>
    <col min="9747" max="9747" width="11.5546875" style="89" customWidth="1"/>
    <col min="9748" max="9748" width="8.6640625" style="89" customWidth="1"/>
    <col min="9749" max="9749" width="5.6640625" style="89" customWidth="1"/>
    <col min="9750" max="9750" width="6" style="89" customWidth="1"/>
    <col min="9751" max="9751" width="9.109375" style="89"/>
    <col min="9752" max="9752" width="7.5546875" style="89" bestFit="1" customWidth="1"/>
    <col min="9753" max="9753" width="7.5546875" style="89" customWidth="1"/>
    <col min="9754" max="9754" width="2.6640625" style="89" customWidth="1"/>
    <col min="9755" max="9987" width="9.109375" style="89"/>
    <col min="9988" max="9988" width="2.88671875" style="89" customWidth="1"/>
    <col min="9989" max="9989" width="6.33203125" style="89" bestFit="1" customWidth="1"/>
    <col min="9990" max="9990" width="6" style="89" customWidth="1"/>
    <col min="9991" max="9991" width="24" style="89" customWidth="1"/>
    <col min="9992" max="9992" width="24.109375" style="89" customWidth="1"/>
    <col min="9993" max="9993" width="8" style="89" customWidth="1"/>
    <col min="9994" max="9994" width="6.88671875" style="89" bestFit="1" customWidth="1"/>
    <col min="9995" max="9999" width="5.109375" style="89" customWidth="1"/>
    <col min="10000" max="10000" width="1.88671875" style="89" customWidth="1"/>
    <col min="10001" max="10001" width="5.5546875" style="89" customWidth="1"/>
    <col min="10002" max="10002" width="5" style="89" customWidth="1"/>
    <col min="10003" max="10003" width="11.5546875" style="89" customWidth="1"/>
    <col min="10004" max="10004" width="8.6640625" style="89" customWidth="1"/>
    <col min="10005" max="10005" width="5.6640625" style="89" customWidth="1"/>
    <col min="10006" max="10006" width="6" style="89" customWidth="1"/>
    <col min="10007" max="10007" width="9.109375" style="89"/>
    <col min="10008" max="10008" width="7.5546875" style="89" bestFit="1" customWidth="1"/>
    <col min="10009" max="10009" width="7.5546875" style="89" customWidth="1"/>
    <col min="10010" max="10010" width="2.6640625" style="89" customWidth="1"/>
    <col min="10011" max="10243" width="9.109375" style="89"/>
    <col min="10244" max="10244" width="2.88671875" style="89" customWidth="1"/>
    <col min="10245" max="10245" width="6.33203125" style="89" bestFit="1" customWidth="1"/>
    <col min="10246" max="10246" width="6" style="89" customWidth="1"/>
    <col min="10247" max="10247" width="24" style="89" customWidth="1"/>
    <col min="10248" max="10248" width="24.109375" style="89" customWidth="1"/>
    <col min="10249" max="10249" width="8" style="89" customWidth="1"/>
    <col min="10250" max="10250" width="6.88671875" style="89" bestFit="1" customWidth="1"/>
    <col min="10251" max="10255" width="5.109375" style="89" customWidth="1"/>
    <col min="10256" max="10256" width="1.88671875" style="89" customWidth="1"/>
    <col min="10257" max="10257" width="5.5546875" style="89" customWidth="1"/>
    <col min="10258" max="10258" width="5" style="89" customWidth="1"/>
    <col min="10259" max="10259" width="11.5546875" style="89" customWidth="1"/>
    <col min="10260" max="10260" width="8.6640625" style="89" customWidth="1"/>
    <col min="10261" max="10261" width="5.6640625" style="89" customWidth="1"/>
    <col min="10262" max="10262" width="6" style="89" customWidth="1"/>
    <col min="10263" max="10263" width="9.109375" style="89"/>
    <col min="10264" max="10264" width="7.5546875" style="89" bestFit="1" customWidth="1"/>
    <col min="10265" max="10265" width="7.5546875" style="89" customWidth="1"/>
    <col min="10266" max="10266" width="2.6640625" style="89" customWidth="1"/>
    <col min="10267" max="10499" width="9.109375" style="89"/>
    <col min="10500" max="10500" width="2.88671875" style="89" customWidth="1"/>
    <col min="10501" max="10501" width="6.33203125" style="89" bestFit="1" customWidth="1"/>
    <col min="10502" max="10502" width="6" style="89" customWidth="1"/>
    <col min="10503" max="10503" width="24" style="89" customWidth="1"/>
    <col min="10504" max="10504" width="24.109375" style="89" customWidth="1"/>
    <col min="10505" max="10505" width="8" style="89" customWidth="1"/>
    <col min="10506" max="10506" width="6.88671875" style="89" bestFit="1" customWidth="1"/>
    <col min="10507" max="10511" width="5.109375" style="89" customWidth="1"/>
    <col min="10512" max="10512" width="1.88671875" style="89" customWidth="1"/>
    <col min="10513" max="10513" width="5.5546875" style="89" customWidth="1"/>
    <col min="10514" max="10514" width="5" style="89" customWidth="1"/>
    <col min="10515" max="10515" width="11.5546875" style="89" customWidth="1"/>
    <col min="10516" max="10516" width="8.6640625" style="89" customWidth="1"/>
    <col min="10517" max="10517" width="5.6640625" style="89" customWidth="1"/>
    <col min="10518" max="10518" width="6" style="89" customWidth="1"/>
    <col min="10519" max="10519" width="9.109375" style="89"/>
    <col min="10520" max="10520" width="7.5546875" style="89" bestFit="1" customWidth="1"/>
    <col min="10521" max="10521" width="7.5546875" style="89" customWidth="1"/>
    <col min="10522" max="10522" width="2.6640625" style="89" customWidth="1"/>
    <col min="10523" max="10755" width="9.109375" style="89"/>
    <col min="10756" max="10756" width="2.88671875" style="89" customWidth="1"/>
    <col min="10757" max="10757" width="6.33203125" style="89" bestFit="1" customWidth="1"/>
    <col min="10758" max="10758" width="6" style="89" customWidth="1"/>
    <col min="10759" max="10759" width="24" style="89" customWidth="1"/>
    <col min="10760" max="10760" width="24.109375" style="89" customWidth="1"/>
    <col min="10761" max="10761" width="8" style="89" customWidth="1"/>
    <col min="10762" max="10762" width="6.88671875" style="89" bestFit="1" customWidth="1"/>
    <col min="10763" max="10767" width="5.109375" style="89" customWidth="1"/>
    <col min="10768" max="10768" width="1.88671875" style="89" customWidth="1"/>
    <col min="10769" max="10769" width="5.5546875" style="89" customWidth="1"/>
    <col min="10770" max="10770" width="5" style="89" customWidth="1"/>
    <col min="10771" max="10771" width="11.5546875" style="89" customWidth="1"/>
    <col min="10772" max="10772" width="8.6640625" style="89" customWidth="1"/>
    <col min="10773" max="10773" width="5.6640625" style="89" customWidth="1"/>
    <col min="10774" max="10774" width="6" style="89" customWidth="1"/>
    <col min="10775" max="10775" width="9.109375" style="89"/>
    <col min="10776" max="10776" width="7.5546875" style="89" bestFit="1" customWidth="1"/>
    <col min="10777" max="10777" width="7.5546875" style="89" customWidth="1"/>
    <col min="10778" max="10778" width="2.6640625" style="89" customWidth="1"/>
    <col min="10779" max="11011" width="9.109375" style="89"/>
    <col min="11012" max="11012" width="2.88671875" style="89" customWidth="1"/>
    <col min="11013" max="11013" width="6.33203125" style="89" bestFit="1" customWidth="1"/>
    <col min="11014" max="11014" width="6" style="89" customWidth="1"/>
    <col min="11015" max="11015" width="24" style="89" customWidth="1"/>
    <col min="11016" max="11016" width="24.109375" style="89" customWidth="1"/>
    <col min="11017" max="11017" width="8" style="89" customWidth="1"/>
    <col min="11018" max="11018" width="6.88671875" style="89" bestFit="1" customWidth="1"/>
    <col min="11019" max="11023" width="5.109375" style="89" customWidth="1"/>
    <col min="11024" max="11024" width="1.88671875" style="89" customWidth="1"/>
    <col min="11025" max="11025" width="5.5546875" style="89" customWidth="1"/>
    <col min="11026" max="11026" width="5" style="89" customWidth="1"/>
    <col min="11027" max="11027" width="11.5546875" style="89" customWidth="1"/>
    <col min="11028" max="11028" width="8.6640625" style="89" customWidth="1"/>
    <col min="11029" max="11029" width="5.6640625" style="89" customWidth="1"/>
    <col min="11030" max="11030" width="6" style="89" customWidth="1"/>
    <col min="11031" max="11031" width="9.109375" style="89"/>
    <col min="11032" max="11032" width="7.5546875" style="89" bestFit="1" customWidth="1"/>
    <col min="11033" max="11033" width="7.5546875" style="89" customWidth="1"/>
    <col min="11034" max="11034" width="2.6640625" style="89" customWidth="1"/>
    <col min="11035" max="11267" width="9.109375" style="89"/>
    <col min="11268" max="11268" width="2.88671875" style="89" customWidth="1"/>
    <col min="11269" max="11269" width="6.33203125" style="89" bestFit="1" customWidth="1"/>
    <col min="11270" max="11270" width="6" style="89" customWidth="1"/>
    <col min="11271" max="11271" width="24" style="89" customWidth="1"/>
    <col min="11272" max="11272" width="24.109375" style="89" customWidth="1"/>
    <col min="11273" max="11273" width="8" style="89" customWidth="1"/>
    <col min="11274" max="11274" width="6.88671875" style="89" bestFit="1" customWidth="1"/>
    <col min="11275" max="11279" width="5.109375" style="89" customWidth="1"/>
    <col min="11280" max="11280" width="1.88671875" style="89" customWidth="1"/>
    <col min="11281" max="11281" width="5.5546875" style="89" customWidth="1"/>
    <col min="11282" max="11282" width="5" style="89" customWidth="1"/>
    <col min="11283" max="11283" width="11.5546875" style="89" customWidth="1"/>
    <col min="11284" max="11284" width="8.6640625" style="89" customWidth="1"/>
    <col min="11285" max="11285" width="5.6640625" style="89" customWidth="1"/>
    <col min="11286" max="11286" width="6" style="89" customWidth="1"/>
    <col min="11287" max="11287" width="9.109375" style="89"/>
    <col min="11288" max="11288" width="7.5546875" style="89" bestFit="1" customWidth="1"/>
    <col min="11289" max="11289" width="7.5546875" style="89" customWidth="1"/>
    <col min="11290" max="11290" width="2.6640625" style="89" customWidth="1"/>
    <col min="11291" max="11523" width="9.109375" style="89"/>
    <col min="11524" max="11524" width="2.88671875" style="89" customWidth="1"/>
    <col min="11525" max="11525" width="6.33203125" style="89" bestFit="1" customWidth="1"/>
    <col min="11526" max="11526" width="6" style="89" customWidth="1"/>
    <col min="11527" max="11527" width="24" style="89" customWidth="1"/>
    <col min="11528" max="11528" width="24.109375" style="89" customWidth="1"/>
    <col min="11529" max="11529" width="8" style="89" customWidth="1"/>
    <col min="11530" max="11530" width="6.88671875" style="89" bestFit="1" customWidth="1"/>
    <col min="11531" max="11535" width="5.109375" style="89" customWidth="1"/>
    <col min="11536" max="11536" width="1.88671875" style="89" customWidth="1"/>
    <col min="11537" max="11537" width="5.5546875" style="89" customWidth="1"/>
    <col min="11538" max="11538" width="5" style="89" customWidth="1"/>
    <col min="11539" max="11539" width="11.5546875" style="89" customWidth="1"/>
    <col min="11540" max="11540" width="8.6640625" style="89" customWidth="1"/>
    <col min="11541" max="11541" width="5.6640625" style="89" customWidth="1"/>
    <col min="11542" max="11542" width="6" style="89" customWidth="1"/>
    <col min="11543" max="11543" width="9.109375" style="89"/>
    <col min="11544" max="11544" width="7.5546875" style="89" bestFit="1" customWidth="1"/>
    <col min="11545" max="11545" width="7.5546875" style="89" customWidth="1"/>
    <col min="11546" max="11546" width="2.6640625" style="89" customWidth="1"/>
    <col min="11547" max="11779" width="9.109375" style="89"/>
    <col min="11780" max="11780" width="2.88671875" style="89" customWidth="1"/>
    <col min="11781" max="11781" width="6.33203125" style="89" bestFit="1" customWidth="1"/>
    <col min="11782" max="11782" width="6" style="89" customWidth="1"/>
    <col min="11783" max="11783" width="24" style="89" customWidth="1"/>
    <col min="11784" max="11784" width="24.109375" style="89" customWidth="1"/>
    <col min="11785" max="11785" width="8" style="89" customWidth="1"/>
    <col min="11786" max="11786" width="6.88671875" style="89" bestFit="1" customWidth="1"/>
    <col min="11787" max="11791" width="5.109375" style="89" customWidth="1"/>
    <col min="11792" max="11792" width="1.88671875" style="89" customWidth="1"/>
    <col min="11793" max="11793" width="5.5546875" style="89" customWidth="1"/>
    <col min="11794" max="11794" width="5" style="89" customWidth="1"/>
    <col min="11795" max="11795" width="11.5546875" style="89" customWidth="1"/>
    <col min="11796" max="11796" width="8.6640625" style="89" customWidth="1"/>
    <col min="11797" max="11797" width="5.6640625" style="89" customWidth="1"/>
    <col min="11798" max="11798" width="6" style="89" customWidth="1"/>
    <col min="11799" max="11799" width="9.109375" style="89"/>
    <col min="11800" max="11800" width="7.5546875" style="89" bestFit="1" customWidth="1"/>
    <col min="11801" max="11801" width="7.5546875" style="89" customWidth="1"/>
    <col min="11802" max="11802" width="2.6640625" style="89" customWidth="1"/>
    <col min="11803" max="12035" width="9.109375" style="89"/>
    <col min="12036" max="12036" width="2.88671875" style="89" customWidth="1"/>
    <col min="12037" max="12037" width="6.33203125" style="89" bestFit="1" customWidth="1"/>
    <col min="12038" max="12038" width="6" style="89" customWidth="1"/>
    <col min="12039" max="12039" width="24" style="89" customWidth="1"/>
    <col min="12040" max="12040" width="24.109375" style="89" customWidth="1"/>
    <col min="12041" max="12041" width="8" style="89" customWidth="1"/>
    <col min="12042" max="12042" width="6.88671875" style="89" bestFit="1" customWidth="1"/>
    <col min="12043" max="12047" width="5.109375" style="89" customWidth="1"/>
    <col min="12048" max="12048" width="1.88671875" style="89" customWidth="1"/>
    <col min="12049" max="12049" width="5.5546875" style="89" customWidth="1"/>
    <col min="12050" max="12050" width="5" style="89" customWidth="1"/>
    <col min="12051" max="12051" width="11.5546875" style="89" customWidth="1"/>
    <col min="12052" max="12052" width="8.6640625" style="89" customWidth="1"/>
    <col min="12053" max="12053" width="5.6640625" style="89" customWidth="1"/>
    <col min="12054" max="12054" width="6" style="89" customWidth="1"/>
    <col min="12055" max="12055" width="9.109375" style="89"/>
    <col min="12056" max="12056" width="7.5546875" style="89" bestFit="1" customWidth="1"/>
    <col min="12057" max="12057" width="7.5546875" style="89" customWidth="1"/>
    <col min="12058" max="12058" width="2.6640625" style="89" customWidth="1"/>
    <col min="12059" max="12291" width="9.109375" style="89"/>
    <col min="12292" max="12292" width="2.88671875" style="89" customWidth="1"/>
    <col min="12293" max="12293" width="6.33203125" style="89" bestFit="1" customWidth="1"/>
    <col min="12294" max="12294" width="6" style="89" customWidth="1"/>
    <col min="12295" max="12295" width="24" style="89" customWidth="1"/>
    <col min="12296" max="12296" width="24.109375" style="89" customWidth="1"/>
    <col min="12297" max="12297" width="8" style="89" customWidth="1"/>
    <col min="12298" max="12298" width="6.88671875" style="89" bestFit="1" customWidth="1"/>
    <col min="12299" max="12303" width="5.109375" style="89" customWidth="1"/>
    <col min="12304" max="12304" width="1.88671875" style="89" customWidth="1"/>
    <col min="12305" max="12305" width="5.5546875" style="89" customWidth="1"/>
    <col min="12306" max="12306" width="5" style="89" customWidth="1"/>
    <col min="12307" max="12307" width="11.5546875" style="89" customWidth="1"/>
    <col min="12308" max="12308" width="8.6640625" style="89" customWidth="1"/>
    <col min="12309" max="12309" width="5.6640625" style="89" customWidth="1"/>
    <col min="12310" max="12310" width="6" style="89" customWidth="1"/>
    <col min="12311" max="12311" width="9.109375" style="89"/>
    <col min="12312" max="12312" width="7.5546875" style="89" bestFit="1" customWidth="1"/>
    <col min="12313" max="12313" width="7.5546875" style="89" customWidth="1"/>
    <col min="12314" max="12314" width="2.6640625" style="89" customWidth="1"/>
    <col min="12315" max="12547" width="9.109375" style="89"/>
    <col min="12548" max="12548" width="2.88671875" style="89" customWidth="1"/>
    <col min="12549" max="12549" width="6.33203125" style="89" bestFit="1" customWidth="1"/>
    <col min="12550" max="12550" width="6" style="89" customWidth="1"/>
    <col min="12551" max="12551" width="24" style="89" customWidth="1"/>
    <col min="12552" max="12552" width="24.109375" style="89" customWidth="1"/>
    <col min="12553" max="12553" width="8" style="89" customWidth="1"/>
    <col min="12554" max="12554" width="6.88671875" style="89" bestFit="1" customWidth="1"/>
    <col min="12555" max="12559" width="5.109375" style="89" customWidth="1"/>
    <col min="12560" max="12560" width="1.88671875" style="89" customWidth="1"/>
    <col min="12561" max="12561" width="5.5546875" style="89" customWidth="1"/>
    <col min="12562" max="12562" width="5" style="89" customWidth="1"/>
    <col min="12563" max="12563" width="11.5546875" style="89" customWidth="1"/>
    <col min="12564" max="12564" width="8.6640625" style="89" customWidth="1"/>
    <col min="12565" max="12565" width="5.6640625" style="89" customWidth="1"/>
    <col min="12566" max="12566" width="6" style="89" customWidth="1"/>
    <col min="12567" max="12567" width="9.109375" style="89"/>
    <col min="12568" max="12568" width="7.5546875" style="89" bestFit="1" customWidth="1"/>
    <col min="12569" max="12569" width="7.5546875" style="89" customWidth="1"/>
    <col min="12570" max="12570" width="2.6640625" style="89" customWidth="1"/>
    <col min="12571" max="12803" width="9.109375" style="89"/>
    <col min="12804" max="12804" width="2.88671875" style="89" customWidth="1"/>
    <col min="12805" max="12805" width="6.33203125" style="89" bestFit="1" customWidth="1"/>
    <col min="12806" max="12806" width="6" style="89" customWidth="1"/>
    <col min="12807" max="12807" width="24" style="89" customWidth="1"/>
    <col min="12808" max="12808" width="24.109375" style="89" customWidth="1"/>
    <col min="12809" max="12809" width="8" style="89" customWidth="1"/>
    <col min="12810" max="12810" width="6.88671875" style="89" bestFit="1" customWidth="1"/>
    <col min="12811" max="12815" width="5.109375" style="89" customWidth="1"/>
    <col min="12816" max="12816" width="1.88671875" style="89" customWidth="1"/>
    <col min="12817" max="12817" width="5.5546875" style="89" customWidth="1"/>
    <col min="12818" max="12818" width="5" style="89" customWidth="1"/>
    <col min="12819" max="12819" width="11.5546875" style="89" customWidth="1"/>
    <col min="12820" max="12820" width="8.6640625" style="89" customWidth="1"/>
    <col min="12821" max="12821" width="5.6640625" style="89" customWidth="1"/>
    <col min="12822" max="12822" width="6" style="89" customWidth="1"/>
    <col min="12823" max="12823" width="9.109375" style="89"/>
    <col min="12824" max="12824" width="7.5546875" style="89" bestFit="1" customWidth="1"/>
    <col min="12825" max="12825" width="7.5546875" style="89" customWidth="1"/>
    <col min="12826" max="12826" width="2.6640625" style="89" customWidth="1"/>
    <col min="12827" max="13059" width="9.109375" style="89"/>
    <col min="13060" max="13060" width="2.88671875" style="89" customWidth="1"/>
    <col min="13061" max="13061" width="6.33203125" style="89" bestFit="1" customWidth="1"/>
    <col min="13062" max="13062" width="6" style="89" customWidth="1"/>
    <col min="13063" max="13063" width="24" style="89" customWidth="1"/>
    <col min="13064" max="13064" width="24.109375" style="89" customWidth="1"/>
    <col min="13065" max="13065" width="8" style="89" customWidth="1"/>
    <col min="13066" max="13066" width="6.88671875" style="89" bestFit="1" customWidth="1"/>
    <col min="13067" max="13071" width="5.109375" style="89" customWidth="1"/>
    <col min="13072" max="13072" width="1.88671875" style="89" customWidth="1"/>
    <col min="13073" max="13073" width="5.5546875" style="89" customWidth="1"/>
    <col min="13074" max="13074" width="5" style="89" customWidth="1"/>
    <col min="13075" max="13075" width="11.5546875" style="89" customWidth="1"/>
    <col min="13076" max="13076" width="8.6640625" style="89" customWidth="1"/>
    <col min="13077" max="13077" width="5.6640625" style="89" customWidth="1"/>
    <col min="13078" max="13078" width="6" style="89" customWidth="1"/>
    <col min="13079" max="13079" width="9.109375" style="89"/>
    <col min="13080" max="13080" width="7.5546875" style="89" bestFit="1" customWidth="1"/>
    <col min="13081" max="13081" width="7.5546875" style="89" customWidth="1"/>
    <col min="13082" max="13082" width="2.6640625" style="89" customWidth="1"/>
    <col min="13083" max="13315" width="9.109375" style="89"/>
    <col min="13316" max="13316" width="2.88671875" style="89" customWidth="1"/>
    <col min="13317" max="13317" width="6.33203125" style="89" bestFit="1" customWidth="1"/>
    <col min="13318" max="13318" width="6" style="89" customWidth="1"/>
    <col min="13319" max="13319" width="24" style="89" customWidth="1"/>
    <col min="13320" max="13320" width="24.109375" style="89" customWidth="1"/>
    <col min="13321" max="13321" width="8" style="89" customWidth="1"/>
    <col min="13322" max="13322" width="6.88671875" style="89" bestFit="1" customWidth="1"/>
    <col min="13323" max="13327" width="5.109375" style="89" customWidth="1"/>
    <col min="13328" max="13328" width="1.88671875" style="89" customWidth="1"/>
    <col min="13329" max="13329" width="5.5546875" style="89" customWidth="1"/>
    <col min="13330" max="13330" width="5" style="89" customWidth="1"/>
    <col min="13331" max="13331" width="11.5546875" style="89" customWidth="1"/>
    <col min="13332" max="13332" width="8.6640625" style="89" customWidth="1"/>
    <col min="13333" max="13333" width="5.6640625" style="89" customWidth="1"/>
    <col min="13334" max="13334" width="6" style="89" customWidth="1"/>
    <col min="13335" max="13335" width="9.109375" style="89"/>
    <col min="13336" max="13336" width="7.5546875" style="89" bestFit="1" customWidth="1"/>
    <col min="13337" max="13337" width="7.5546875" style="89" customWidth="1"/>
    <col min="13338" max="13338" width="2.6640625" style="89" customWidth="1"/>
    <col min="13339" max="13571" width="9.109375" style="89"/>
    <col min="13572" max="13572" width="2.88671875" style="89" customWidth="1"/>
    <col min="13573" max="13573" width="6.33203125" style="89" bestFit="1" customWidth="1"/>
    <col min="13574" max="13574" width="6" style="89" customWidth="1"/>
    <col min="13575" max="13575" width="24" style="89" customWidth="1"/>
    <col min="13576" max="13576" width="24.109375" style="89" customWidth="1"/>
    <col min="13577" max="13577" width="8" style="89" customWidth="1"/>
    <col min="13578" max="13578" width="6.88671875" style="89" bestFit="1" customWidth="1"/>
    <col min="13579" max="13583" width="5.109375" style="89" customWidth="1"/>
    <col min="13584" max="13584" width="1.88671875" style="89" customWidth="1"/>
    <col min="13585" max="13585" width="5.5546875" style="89" customWidth="1"/>
    <col min="13586" max="13586" width="5" style="89" customWidth="1"/>
    <col min="13587" max="13587" width="11.5546875" style="89" customWidth="1"/>
    <col min="13588" max="13588" width="8.6640625" style="89" customWidth="1"/>
    <col min="13589" max="13589" width="5.6640625" style="89" customWidth="1"/>
    <col min="13590" max="13590" width="6" style="89" customWidth="1"/>
    <col min="13591" max="13591" width="9.109375" style="89"/>
    <col min="13592" max="13592" width="7.5546875" style="89" bestFit="1" customWidth="1"/>
    <col min="13593" max="13593" width="7.5546875" style="89" customWidth="1"/>
    <col min="13594" max="13594" width="2.6640625" style="89" customWidth="1"/>
    <col min="13595" max="13827" width="9.109375" style="89"/>
    <col min="13828" max="13828" width="2.88671875" style="89" customWidth="1"/>
    <col min="13829" max="13829" width="6.33203125" style="89" bestFit="1" customWidth="1"/>
    <col min="13830" max="13830" width="6" style="89" customWidth="1"/>
    <col min="13831" max="13831" width="24" style="89" customWidth="1"/>
    <col min="13832" max="13832" width="24.109375" style="89" customWidth="1"/>
    <col min="13833" max="13833" width="8" style="89" customWidth="1"/>
    <col min="13834" max="13834" width="6.88671875" style="89" bestFit="1" customWidth="1"/>
    <col min="13835" max="13839" width="5.109375" style="89" customWidth="1"/>
    <col min="13840" max="13840" width="1.88671875" style="89" customWidth="1"/>
    <col min="13841" max="13841" width="5.5546875" style="89" customWidth="1"/>
    <col min="13842" max="13842" width="5" style="89" customWidth="1"/>
    <col min="13843" max="13843" width="11.5546875" style="89" customWidth="1"/>
    <col min="13844" max="13844" width="8.6640625" style="89" customWidth="1"/>
    <col min="13845" max="13845" width="5.6640625" style="89" customWidth="1"/>
    <col min="13846" max="13846" width="6" style="89" customWidth="1"/>
    <col min="13847" max="13847" width="9.109375" style="89"/>
    <col min="13848" max="13848" width="7.5546875" style="89" bestFit="1" customWidth="1"/>
    <col min="13849" max="13849" width="7.5546875" style="89" customWidth="1"/>
    <col min="13850" max="13850" width="2.6640625" style="89" customWidth="1"/>
    <col min="13851" max="14083" width="9.109375" style="89"/>
    <col min="14084" max="14084" width="2.88671875" style="89" customWidth="1"/>
    <col min="14085" max="14085" width="6.33203125" style="89" bestFit="1" customWidth="1"/>
    <col min="14086" max="14086" width="6" style="89" customWidth="1"/>
    <col min="14087" max="14087" width="24" style="89" customWidth="1"/>
    <col min="14088" max="14088" width="24.109375" style="89" customWidth="1"/>
    <col min="14089" max="14089" width="8" style="89" customWidth="1"/>
    <col min="14090" max="14090" width="6.88671875" style="89" bestFit="1" customWidth="1"/>
    <col min="14091" max="14095" width="5.109375" style="89" customWidth="1"/>
    <col min="14096" max="14096" width="1.88671875" style="89" customWidth="1"/>
    <col min="14097" max="14097" width="5.5546875" style="89" customWidth="1"/>
    <col min="14098" max="14098" width="5" style="89" customWidth="1"/>
    <col min="14099" max="14099" width="11.5546875" style="89" customWidth="1"/>
    <col min="14100" max="14100" width="8.6640625" style="89" customWidth="1"/>
    <col min="14101" max="14101" width="5.6640625" style="89" customWidth="1"/>
    <col min="14102" max="14102" width="6" style="89" customWidth="1"/>
    <col min="14103" max="14103" width="9.109375" style="89"/>
    <col min="14104" max="14104" width="7.5546875" style="89" bestFit="1" customWidth="1"/>
    <col min="14105" max="14105" width="7.5546875" style="89" customWidth="1"/>
    <col min="14106" max="14106" width="2.6640625" style="89" customWidth="1"/>
    <col min="14107" max="14339" width="9.109375" style="89"/>
    <col min="14340" max="14340" width="2.88671875" style="89" customWidth="1"/>
    <col min="14341" max="14341" width="6.33203125" style="89" bestFit="1" customWidth="1"/>
    <col min="14342" max="14342" width="6" style="89" customWidth="1"/>
    <col min="14343" max="14343" width="24" style="89" customWidth="1"/>
    <col min="14344" max="14344" width="24.109375" style="89" customWidth="1"/>
    <col min="14345" max="14345" width="8" style="89" customWidth="1"/>
    <col min="14346" max="14346" width="6.88671875" style="89" bestFit="1" customWidth="1"/>
    <col min="14347" max="14351" width="5.109375" style="89" customWidth="1"/>
    <col min="14352" max="14352" width="1.88671875" style="89" customWidth="1"/>
    <col min="14353" max="14353" width="5.5546875" style="89" customWidth="1"/>
    <col min="14354" max="14354" width="5" style="89" customWidth="1"/>
    <col min="14355" max="14355" width="11.5546875" style="89" customWidth="1"/>
    <col min="14356" max="14356" width="8.6640625" style="89" customWidth="1"/>
    <col min="14357" max="14357" width="5.6640625" style="89" customWidth="1"/>
    <col min="14358" max="14358" width="6" style="89" customWidth="1"/>
    <col min="14359" max="14359" width="9.109375" style="89"/>
    <col min="14360" max="14360" width="7.5546875" style="89" bestFit="1" customWidth="1"/>
    <col min="14361" max="14361" width="7.5546875" style="89" customWidth="1"/>
    <col min="14362" max="14362" width="2.6640625" style="89" customWidth="1"/>
    <col min="14363" max="14595" width="9.109375" style="89"/>
    <col min="14596" max="14596" width="2.88671875" style="89" customWidth="1"/>
    <col min="14597" max="14597" width="6.33203125" style="89" bestFit="1" customWidth="1"/>
    <col min="14598" max="14598" width="6" style="89" customWidth="1"/>
    <col min="14599" max="14599" width="24" style="89" customWidth="1"/>
    <col min="14600" max="14600" width="24.109375" style="89" customWidth="1"/>
    <col min="14601" max="14601" width="8" style="89" customWidth="1"/>
    <col min="14602" max="14602" width="6.88671875" style="89" bestFit="1" customWidth="1"/>
    <col min="14603" max="14607" width="5.109375" style="89" customWidth="1"/>
    <col min="14608" max="14608" width="1.88671875" style="89" customWidth="1"/>
    <col min="14609" max="14609" width="5.5546875" style="89" customWidth="1"/>
    <col min="14610" max="14610" width="5" style="89" customWidth="1"/>
    <col min="14611" max="14611" width="11.5546875" style="89" customWidth="1"/>
    <col min="14612" max="14612" width="8.6640625" style="89" customWidth="1"/>
    <col min="14613" max="14613" width="5.6640625" style="89" customWidth="1"/>
    <col min="14614" max="14614" width="6" style="89" customWidth="1"/>
    <col min="14615" max="14615" width="9.109375" style="89"/>
    <col min="14616" max="14616" width="7.5546875" style="89" bestFit="1" customWidth="1"/>
    <col min="14617" max="14617" width="7.5546875" style="89" customWidth="1"/>
    <col min="14618" max="14618" width="2.6640625" style="89" customWidth="1"/>
    <col min="14619" max="14851" width="9.109375" style="89"/>
    <col min="14852" max="14852" width="2.88671875" style="89" customWidth="1"/>
    <col min="14853" max="14853" width="6.33203125" style="89" bestFit="1" customWidth="1"/>
    <col min="14854" max="14854" width="6" style="89" customWidth="1"/>
    <col min="14855" max="14855" width="24" style="89" customWidth="1"/>
    <col min="14856" max="14856" width="24.109375" style="89" customWidth="1"/>
    <col min="14857" max="14857" width="8" style="89" customWidth="1"/>
    <col min="14858" max="14858" width="6.88671875" style="89" bestFit="1" customWidth="1"/>
    <col min="14859" max="14863" width="5.109375" style="89" customWidth="1"/>
    <col min="14864" max="14864" width="1.88671875" style="89" customWidth="1"/>
    <col min="14865" max="14865" width="5.5546875" style="89" customWidth="1"/>
    <col min="14866" max="14866" width="5" style="89" customWidth="1"/>
    <col min="14867" max="14867" width="11.5546875" style="89" customWidth="1"/>
    <col min="14868" max="14868" width="8.6640625" style="89" customWidth="1"/>
    <col min="14869" max="14869" width="5.6640625" style="89" customWidth="1"/>
    <col min="14870" max="14870" width="6" style="89" customWidth="1"/>
    <col min="14871" max="14871" width="9.109375" style="89"/>
    <col min="14872" max="14872" width="7.5546875" style="89" bestFit="1" customWidth="1"/>
    <col min="14873" max="14873" width="7.5546875" style="89" customWidth="1"/>
    <col min="14874" max="14874" width="2.6640625" style="89" customWidth="1"/>
    <col min="14875" max="15107" width="9.109375" style="89"/>
    <col min="15108" max="15108" width="2.88671875" style="89" customWidth="1"/>
    <col min="15109" max="15109" width="6.33203125" style="89" bestFit="1" customWidth="1"/>
    <col min="15110" max="15110" width="6" style="89" customWidth="1"/>
    <col min="15111" max="15111" width="24" style="89" customWidth="1"/>
    <col min="15112" max="15112" width="24.109375" style="89" customWidth="1"/>
    <col min="15113" max="15113" width="8" style="89" customWidth="1"/>
    <col min="15114" max="15114" width="6.88671875" style="89" bestFit="1" customWidth="1"/>
    <col min="15115" max="15119" width="5.109375" style="89" customWidth="1"/>
    <col min="15120" max="15120" width="1.88671875" style="89" customWidth="1"/>
    <col min="15121" max="15121" width="5.5546875" style="89" customWidth="1"/>
    <col min="15122" max="15122" width="5" style="89" customWidth="1"/>
    <col min="15123" max="15123" width="11.5546875" style="89" customWidth="1"/>
    <col min="15124" max="15124" width="8.6640625" style="89" customWidth="1"/>
    <col min="15125" max="15125" width="5.6640625" style="89" customWidth="1"/>
    <col min="15126" max="15126" width="6" style="89" customWidth="1"/>
    <col min="15127" max="15127" width="9.109375" style="89"/>
    <col min="15128" max="15128" width="7.5546875" style="89" bestFit="1" customWidth="1"/>
    <col min="15129" max="15129" width="7.5546875" style="89" customWidth="1"/>
    <col min="15130" max="15130" width="2.6640625" style="89" customWidth="1"/>
    <col min="15131" max="15363" width="9.109375" style="89"/>
    <col min="15364" max="15364" width="2.88671875" style="89" customWidth="1"/>
    <col min="15365" max="15365" width="6.33203125" style="89" bestFit="1" customWidth="1"/>
    <col min="15366" max="15366" width="6" style="89" customWidth="1"/>
    <col min="15367" max="15367" width="24" style="89" customWidth="1"/>
    <col min="15368" max="15368" width="24.109375" style="89" customWidth="1"/>
    <col min="15369" max="15369" width="8" style="89" customWidth="1"/>
    <col min="15370" max="15370" width="6.88671875" style="89" bestFit="1" customWidth="1"/>
    <col min="15371" max="15375" width="5.109375" style="89" customWidth="1"/>
    <col min="15376" max="15376" width="1.88671875" style="89" customWidth="1"/>
    <col min="15377" max="15377" width="5.5546875" style="89" customWidth="1"/>
    <col min="15378" max="15378" width="5" style="89" customWidth="1"/>
    <col min="15379" max="15379" width="11.5546875" style="89" customWidth="1"/>
    <col min="15380" max="15380" width="8.6640625" style="89" customWidth="1"/>
    <col min="15381" max="15381" width="5.6640625" style="89" customWidth="1"/>
    <col min="15382" max="15382" width="6" style="89" customWidth="1"/>
    <col min="15383" max="15383" width="9.109375" style="89"/>
    <col min="15384" max="15384" width="7.5546875" style="89" bestFit="1" customWidth="1"/>
    <col min="15385" max="15385" width="7.5546875" style="89" customWidth="1"/>
    <col min="15386" max="15386" width="2.6640625" style="89" customWidth="1"/>
    <col min="15387" max="15619" width="9.109375" style="89"/>
    <col min="15620" max="15620" width="2.88671875" style="89" customWidth="1"/>
    <col min="15621" max="15621" width="6.33203125" style="89" bestFit="1" customWidth="1"/>
    <col min="15622" max="15622" width="6" style="89" customWidth="1"/>
    <col min="15623" max="15623" width="24" style="89" customWidth="1"/>
    <col min="15624" max="15624" width="24.109375" style="89" customWidth="1"/>
    <col min="15625" max="15625" width="8" style="89" customWidth="1"/>
    <col min="15626" max="15626" width="6.88671875" style="89" bestFit="1" customWidth="1"/>
    <col min="15627" max="15631" width="5.109375" style="89" customWidth="1"/>
    <col min="15632" max="15632" width="1.88671875" style="89" customWidth="1"/>
    <col min="15633" max="15633" width="5.5546875" style="89" customWidth="1"/>
    <col min="15634" max="15634" width="5" style="89" customWidth="1"/>
    <col min="15635" max="15635" width="11.5546875" style="89" customWidth="1"/>
    <col min="15636" max="15636" width="8.6640625" style="89" customWidth="1"/>
    <col min="15637" max="15637" width="5.6640625" style="89" customWidth="1"/>
    <col min="15638" max="15638" width="6" style="89" customWidth="1"/>
    <col min="15639" max="15639" width="9.109375" style="89"/>
    <col min="15640" max="15640" width="7.5546875" style="89" bestFit="1" customWidth="1"/>
    <col min="15641" max="15641" width="7.5546875" style="89" customWidth="1"/>
    <col min="15642" max="15642" width="2.6640625" style="89" customWidth="1"/>
    <col min="15643" max="15875" width="9.109375" style="89"/>
    <col min="15876" max="15876" width="2.88671875" style="89" customWidth="1"/>
    <col min="15877" max="15877" width="6.33203125" style="89" bestFit="1" customWidth="1"/>
    <col min="15878" max="15878" width="6" style="89" customWidth="1"/>
    <col min="15879" max="15879" width="24" style="89" customWidth="1"/>
    <col min="15880" max="15880" width="24.109375" style="89" customWidth="1"/>
    <col min="15881" max="15881" width="8" style="89" customWidth="1"/>
    <col min="15882" max="15882" width="6.88671875" style="89" bestFit="1" customWidth="1"/>
    <col min="15883" max="15887" width="5.109375" style="89" customWidth="1"/>
    <col min="15888" max="15888" width="1.88671875" style="89" customWidth="1"/>
    <col min="15889" max="15889" width="5.5546875" style="89" customWidth="1"/>
    <col min="15890" max="15890" width="5" style="89" customWidth="1"/>
    <col min="15891" max="15891" width="11.5546875" style="89" customWidth="1"/>
    <col min="15892" max="15892" width="8.6640625" style="89" customWidth="1"/>
    <col min="15893" max="15893" width="5.6640625" style="89" customWidth="1"/>
    <col min="15894" max="15894" width="6" style="89" customWidth="1"/>
    <col min="15895" max="15895" width="9.109375" style="89"/>
    <col min="15896" max="15896" width="7.5546875" style="89" bestFit="1" customWidth="1"/>
    <col min="15897" max="15897" width="7.5546875" style="89" customWidth="1"/>
    <col min="15898" max="15898" width="2.6640625" style="89" customWidth="1"/>
    <col min="15899" max="16131" width="9.109375" style="89"/>
    <col min="16132" max="16132" width="2.88671875" style="89" customWidth="1"/>
    <col min="16133" max="16133" width="6.33203125" style="89" bestFit="1" customWidth="1"/>
    <col min="16134" max="16134" width="6" style="89" customWidth="1"/>
    <col min="16135" max="16135" width="24" style="89" customWidth="1"/>
    <col min="16136" max="16136" width="24.109375" style="89" customWidth="1"/>
    <col min="16137" max="16137" width="8" style="89" customWidth="1"/>
    <col min="16138" max="16138" width="6.88671875" style="89" bestFit="1" customWidth="1"/>
    <col min="16139" max="16143" width="5.109375" style="89" customWidth="1"/>
    <col min="16144" max="16144" width="1.88671875" style="89" customWidth="1"/>
    <col min="16145" max="16145" width="5.5546875" style="89" customWidth="1"/>
    <col min="16146" max="16146" width="5" style="89" customWidth="1"/>
    <col min="16147" max="16147" width="11.5546875" style="89" customWidth="1"/>
    <col min="16148" max="16148" width="8.6640625" style="89" customWidth="1"/>
    <col min="16149" max="16149" width="5.6640625" style="89" customWidth="1"/>
    <col min="16150" max="16150" width="6" style="89" customWidth="1"/>
    <col min="16151" max="16151" width="9.109375" style="89"/>
    <col min="16152" max="16152" width="7.5546875" style="89" bestFit="1" customWidth="1"/>
    <col min="16153" max="16153" width="7.5546875" style="89" customWidth="1"/>
    <col min="16154" max="16154" width="2.6640625" style="89" customWidth="1"/>
    <col min="16155" max="16384" width="9.109375" style="89"/>
  </cols>
  <sheetData>
    <row r="1" spans="1:24" s="85" customFormat="1" ht="21.6" thickBot="1" x14ac:dyDescent="0.35">
      <c r="A1" s="82" t="s">
        <v>0</v>
      </c>
      <c r="B1" s="83" t="s">
        <v>1</v>
      </c>
      <c r="C1" s="84"/>
      <c r="D1" s="84"/>
      <c r="E1" s="84"/>
      <c r="F1" s="84"/>
      <c r="G1" s="84"/>
      <c r="K1" s="85" t="s">
        <v>2</v>
      </c>
    </row>
    <row r="2" spans="1:24" ht="13.5" customHeight="1" thickTop="1" x14ac:dyDescent="0.3">
      <c r="A2" s="86"/>
      <c r="B2" s="86"/>
      <c r="C2" s="86"/>
      <c r="D2" s="87"/>
      <c r="E2" s="87"/>
      <c r="F2" s="87"/>
      <c r="G2" s="87"/>
      <c r="H2" s="88"/>
      <c r="I2" s="86"/>
      <c r="J2" s="86"/>
      <c r="P2" s="678"/>
      <c r="Q2" s="679"/>
      <c r="R2" s="679"/>
      <c r="S2" s="679"/>
      <c r="T2" s="679"/>
      <c r="U2" s="679"/>
      <c r="V2" s="679"/>
      <c r="W2" s="680"/>
      <c r="X2" s="116"/>
    </row>
    <row r="3" spans="1:24" s="86" customFormat="1" ht="13.5" customHeight="1" x14ac:dyDescent="0.3">
      <c r="D3" s="87"/>
      <c r="E3" s="87"/>
      <c r="F3" s="87"/>
      <c r="G3" s="87"/>
      <c r="H3" s="89"/>
      <c r="P3" s="681"/>
      <c r="Q3" s="682"/>
      <c r="R3" s="682"/>
      <c r="S3" s="682"/>
      <c r="T3" s="682"/>
      <c r="U3" s="682"/>
      <c r="V3" s="682"/>
      <c r="W3" s="683"/>
      <c r="X3" s="116"/>
    </row>
    <row r="4" spans="1:24" ht="12.75" customHeight="1" x14ac:dyDescent="0.3">
      <c r="A4" s="86"/>
      <c r="B4" s="86"/>
      <c r="C4" s="86"/>
      <c r="D4" s="87"/>
      <c r="E4" s="87"/>
      <c r="F4" s="87"/>
      <c r="G4" s="87"/>
      <c r="H4" s="86"/>
      <c r="I4" s="86"/>
      <c r="J4" s="86"/>
      <c r="K4" s="86"/>
      <c r="L4" s="86"/>
      <c r="O4" s="86"/>
      <c r="P4" s="681"/>
      <c r="Q4" s="682"/>
      <c r="R4" s="682"/>
      <c r="S4" s="682"/>
      <c r="T4" s="682"/>
      <c r="U4" s="682"/>
      <c r="V4" s="682"/>
      <c r="W4" s="683"/>
      <c r="X4" s="116"/>
    </row>
    <row r="5" spans="1:24" ht="12.75" customHeight="1" thickBot="1" x14ac:dyDescent="0.35">
      <c r="A5" s="86"/>
      <c r="B5" s="86"/>
      <c r="C5" s="86"/>
      <c r="D5" s="87"/>
      <c r="E5" s="87"/>
      <c r="F5" s="87"/>
      <c r="G5" s="87"/>
      <c r="H5" s="86"/>
      <c r="I5" s="86"/>
      <c r="J5" s="86"/>
      <c r="K5" s="86"/>
      <c r="L5" s="86"/>
      <c r="O5" s="86"/>
      <c r="P5" s="684"/>
      <c r="Q5" s="685"/>
      <c r="R5" s="685"/>
      <c r="S5" s="685"/>
      <c r="T5" s="685"/>
      <c r="U5" s="685"/>
      <c r="V5" s="685"/>
      <c r="W5" s="686"/>
      <c r="X5" s="116"/>
    </row>
    <row r="6" spans="1:24" ht="12.75" customHeight="1" thickTop="1" x14ac:dyDescent="0.3">
      <c r="A6" s="90"/>
      <c r="G6" s="91"/>
      <c r="H6" s="89" t="s">
        <v>9</v>
      </c>
      <c r="I6" s="89" t="s">
        <v>9</v>
      </c>
      <c r="K6" s="86"/>
      <c r="L6" s="86"/>
      <c r="M6" s="86"/>
    </row>
    <row r="7" spans="1:24" ht="12.75" customHeight="1" x14ac:dyDescent="0.3">
      <c r="B7" s="86" t="s">
        <v>3</v>
      </c>
      <c r="C7" s="129" t="s">
        <v>6</v>
      </c>
      <c r="D7" s="92" t="s">
        <v>7</v>
      </c>
      <c r="E7" s="540" t="s">
        <v>8</v>
      </c>
      <c r="F7" s="540"/>
      <c r="G7" s="540"/>
      <c r="H7" s="91" t="s">
        <v>39</v>
      </c>
      <c r="I7" s="130" t="s">
        <v>3</v>
      </c>
      <c r="M7" s="86"/>
      <c r="U7" s="93"/>
      <c r="V7" s="93"/>
    </row>
    <row r="8" spans="1:24" ht="12.75" customHeight="1" thickBot="1" x14ac:dyDescent="0.35">
      <c r="B8" s="86"/>
      <c r="C8" s="86"/>
      <c r="D8" s="86"/>
      <c r="E8" s="86"/>
      <c r="F8" s="86"/>
      <c r="G8" s="87"/>
      <c r="H8" s="87"/>
      <c r="I8" s="86"/>
      <c r="J8" s="86"/>
      <c r="K8" s="86"/>
      <c r="L8" s="86"/>
      <c r="M8" s="86"/>
      <c r="U8" s="93"/>
      <c r="V8" s="93"/>
    </row>
    <row r="9" spans="1:24" ht="13.5" customHeight="1" thickBot="1" x14ac:dyDescent="0.35">
      <c r="B9" s="585">
        <v>1</v>
      </c>
      <c r="C9" s="94"/>
      <c r="D9" s="95" t="str">
        <f>IF($C9=0," ",VLOOKUP($C9,[2]Inschr!$B$1:$K$65536,3,FALSE))</f>
        <v xml:space="preserve"> </v>
      </c>
      <c r="E9" s="541" t="str">
        <f>IF($C9=0," ",VLOOKUP($C9,[2]Inschr!$B$1:$K$65536,4,FALSE))</f>
        <v xml:space="preserve"> </v>
      </c>
      <c r="F9" s="542"/>
      <c r="G9" s="543"/>
      <c r="H9" s="96" t="str">
        <f t="shared" ref="H9:H14" si="0">IF(C9=0," ",1+I9+IF(AND(H$25=C9,C$28&lt;&gt;0),2,0)+IF(AND(H$32=C9,C$35&lt;&gt;0),2,0))</f>
        <v xml:space="preserve"> </v>
      </c>
      <c r="I9" s="97">
        <f t="shared" ref="I9:I14" si="1">$H45</f>
        <v>0</v>
      </c>
      <c r="Q9" s="93"/>
      <c r="R9" s="93"/>
      <c r="S9" s="93"/>
    </row>
    <row r="10" spans="1:24" ht="12.75" customHeight="1" x14ac:dyDescent="0.3">
      <c r="B10" s="586"/>
      <c r="C10" s="98"/>
      <c r="D10" s="99" t="str">
        <f>IF($C10=0," ",VLOOKUP($C10,[2]Inschr!$B$1:$K$65536,3,FALSE))</f>
        <v xml:space="preserve"> </v>
      </c>
      <c r="E10" s="517" t="str">
        <f>IF($C10=0," ",VLOOKUP($C10,[2]Inschr!$B$1:$K$65536,4,FALSE))</f>
        <v xml:space="preserve"> </v>
      </c>
      <c r="F10" s="518"/>
      <c r="G10" s="519"/>
      <c r="H10" s="100" t="str">
        <f t="shared" si="0"/>
        <v xml:space="preserve"> </v>
      </c>
      <c r="I10" s="101">
        <f t="shared" si="1"/>
        <v>0</v>
      </c>
      <c r="J10" s="513"/>
      <c r="K10" s="89" t="s">
        <v>4</v>
      </c>
      <c r="Q10" s="93"/>
      <c r="R10" s="93"/>
      <c r="S10" s="93"/>
    </row>
    <row r="11" spans="1:24" ht="12.75" customHeight="1" thickBot="1" x14ac:dyDescent="0.35">
      <c r="B11" s="586"/>
      <c r="C11" s="98"/>
      <c r="D11" s="99" t="str">
        <f>IF($C11=0," ",VLOOKUP($C11,[2]Inschr!$B$1:$K$65536,3,FALSE))</f>
        <v xml:space="preserve"> </v>
      </c>
      <c r="E11" s="517" t="str">
        <f>IF($C11=0," ",VLOOKUP($C11,[2]Inschr!$B$1:$K$65536,4,FALSE))</f>
        <v xml:space="preserve"> </v>
      </c>
      <c r="F11" s="518"/>
      <c r="G11" s="519"/>
      <c r="H11" s="100" t="str">
        <f t="shared" si="0"/>
        <v xml:space="preserve"> </v>
      </c>
      <c r="I11" s="101">
        <f t="shared" si="1"/>
        <v>0</v>
      </c>
      <c r="J11" s="516"/>
      <c r="M11" s="86"/>
      <c r="Q11" s="93"/>
      <c r="R11" s="93"/>
      <c r="S11" s="93"/>
    </row>
    <row r="12" spans="1:24" ht="12.75" customHeight="1" x14ac:dyDescent="0.3">
      <c r="B12" s="586"/>
      <c r="C12" s="98"/>
      <c r="D12" s="99" t="str">
        <f>IF($C12=0," ",VLOOKUP($C12,[2]Inschr!$B$1:$K$65536,3,FALSE))</f>
        <v xml:space="preserve"> </v>
      </c>
      <c r="E12" s="517" t="str">
        <f>IF($C12=0," ",VLOOKUP($C12,[2]Inschr!$B$1:$K$65536,4,FALSE))</f>
        <v xml:space="preserve"> </v>
      </c>
      <c r="F12" s="518"/>
      <c r="G12" s="519"/>
      <c r="H12" s="100" t="str">
        <f t="shared" si="0"/>
        <v xml:space="preserve"> </v>
      </c>
      <c r="I12" s="101">
        <f t="shared" si="1"/>
        <v>0</v>
      </c>
      <c r="J12" s="102"/>
      <c r="M12" s="86"/>
      <c r="Q12" s="93"/>
      <c r="R12" s="93"/>
      <c r="S12" s="93"/>
    </row>
    <row r="13" spans="1:24" ht="12.75" customHeight="1" x14ac:dyDescent="0.3">
      <c r="B13" s="586"/>
      <c r="C13" s="98"/>
      <c r="D13" s="99" t="str">
        <f>IF($C13=0," ",VLOOKUP($C13,[2]Inschr!$B$1:$K$65536,3,FALSE))</f>
        <v xml:space="preserve"> </v>
      </c>
      <c r="E13" s="517" t="str">
        <f>IF($C13=0," ",VLOOKUP($C13,[2]Inschr!$B$1:$K$65536,4,FALSE))</f>
        <v xml:space="preserve"> </v>
      </c>
      <c r="F13" s="518"/>
      <c r="G13" s="519"/>
      <c r="H13" s="100" t="str">
        <f t="shared" si="0"/>
        <v xml:space="preserve"> </v>
      </c>
      <c r="I13" s="101">
        <f t="shared" si="1"/>
        <v>0</v>
      </c>
      <c r="M13" s="509"/>
      <c r="Q13" s="93"/>
      <c r="R13" s="93"/>
      <c r="S13" s="93"/>
    </row>
    <row r="14" spans="1:24" ht="13.5" customHeight="1" thickBot="1" x14ac:dyDescent="0.35">
      <c r="B14" s="587"/>
      <c r="C14" s="103"/>
      <c r="D14" s="104" t="str">
        <f>IF($C14=0," ",VLOOKUP($C14,[2]Inschr!$B$1:$K$65536,3,FALSE))</f>
        <v xml:space="preserve"> </v>
      </c>
      <c r="E14" s="544" t="str">
        <f>IF($C14=0," ",VLOOKUP($C14,[2]Inschr!$B$1:$K$65536,4,FALSE))</f>
        <v xml:space="preserve"> </v>
      </c>
      <c r="F14" s="545"/>
      <c r="G14" s="546"/>
      <c r="H14" s="105" t="str">
        <f t="shared" si="0"/>
        <v xml:space="preserve"> </v>
      </c>
      <c r="I14" s="106">
        <f t="shared" si="1"/>
        <v>0</v>
      </c>
      <c r="M14" s="509"/>
    </row>
    <row r="15" spans="1:24" ht="12.75" customHeight="1" thickBot="1" x14ac:dyDescent="0.35">
      <c r="B15" s="585">
        <v>2</v>
      </c>
      <c r="C15" s="94"/>
      <c r="D15" s="95" t="str">
        <f>IF($C15=0," ",VLOOKUP($C15,[2]Inschr!$B$1:$K$65536,3,FALSE))</f>
        <v xml:space="preserve"> </v>
      </c>
      <c r="E15" s="541" t="str">
        <f>IF($C15=0," ",VLOOKUP($C15,[2]Inschr!$B$1:$K$65536,4,FALSE))</f>
        <v xml:space="preserve"> </v>
      </c>
      <c r="F15" s="542"/>
      <c r="G15" s="543"/>
      <c r="H15" s="96" t="str">
        <f t="shared" ref="H15:H20" si="2">IF(C15=0," ",1+I15+IF(AND(H$25=C15,C$23&lt;&gt;0),2,0)+IF(AND(H$32=C15,C$30&lt;&gt;0),2,0))</f>
        <v xml:space="preserve"> </v>
      </c>
      <c r="I15" s="97">
        <f t="shared" ref="I15:I20" si="3">$H78</f>
        <v>0</v>
      </c>
    </row>
    <row r="16" spans="1:24" ht="12.75" customHeight="1" x14ac:dyDescent="0.3">
      <c r="B16" s="586"/>
      <c r="C16" s="98"/>
      <c r="D16" s="99" t="str">
        <f>IF($C16=0," ",VLOOKUP($C16,[2]Inschr!$B$1:$K$65536,3,FALSE))</f>
        <v xml:space="preserve"> </v>
      </c>
      <c r="E16" s="517" t="str">
        <f>IF($C16=0," ",VLOOKUP($C16,[2]Inschr!$B$1:$K$65536,4,FALSE))</f>
        <v xml:space="preserve"> </v>
      </c>
      <c r="F16" s="518"/>
      <c r="G16" s="519"/>
      <c r="H16" s="100" t="str">
        <f t="shared" si="2"/>
        <v xml:space="preserve"> </v>
      </c>
      <c r="I16" s="101">
        <f t="shared" si="3"/>
        <v>0</v>
      </c>
      <c r="J16" s="513"/>
      <c r="K16" s="89" t="s">
        <v>4</v>
      </c>
      <c r="O16" s="86"/>
      <c r="P16" s="86"/>
    </row>
    <row r="17" spans="1:16" ht="12.75" customHeight="1" thickBot="1" x14ac:dyDescent="0.35">
      <c r="B17" s="586"/>
      <c r="C17" s="98"/>
      <c r="D17" s="99" t="str">
        <f>IF($C17=0," ",VLOOKUP($C17,[2]Inschr!$B$1:$K$65536,3,FALSE))</f>
        <v xml:space="preserve"> </v>
      </c>
      <c r="E17" s="517" t="str">
        <f>IF($C17=0," ",VLOOKUP($C17,[2]Inschr!$B$1:$K$65536,4,FALSE))</f>
        <v xml:space="preserve"> </v>
      </c>
      <c r="F17" s="518"/>
      <c r="G17" s="519"/>
      <c r="H17" s="100" t="str">
        <f t="shared" si="2"/>
        <v xml:space="preserve"> </v>
      </c>
      <c r="I17" s="101">
        <f t="shared" si="3"/>
        <v>0</v>
      </c>
      <c r="J17" s="516"/>
      <c r="O17" s="90"/>
      <c r="P17" s="90"/>
    </row>
    <row r="18" spans="1:16" ht="12.75" customHeight="1" x14ac:dyDescent="0.3">
      <c r="B18" s="586"/>
      <c r="C18" s="98"/>
      <c r="D18" s="99" t="str">
        <f>IF($C18=0," ",VLOOKUP($C18,[2]Inschr!$B$1:$K$65536,3,FALSE))</f>
        <v xml:space="preserve"> </v>
      </c>
      <c r="E18" s="517" t="str">
        <f>IF($C18=0," ",VLOOKUP($C18,[2]Inschr!$B$1:$K$65536,4,FALSE))</f>
        <v xml:space="preserve"> </v>
      </c>
      <c r="F18" s="518"/>
      <c r="G18" s="519"/>
      <c r="H18" s="100" t="str">
        <f t="shared" si="2"/>
        <v xml:space="preserve"> </v>
      </c>
      <c r="I18" s="101">
        <f t="shared" si="3"/>
        <v>0</v>
      </c>
      <c r="J18" s="102"/>
      <c r="O18" s="90"/>
      <c r="P18" s="90"/>
    </row>
    <row r="19" spans="1:16" ht="13.5" customHeight="1" x14ac:dyDescent="0.3">
      <c r="A19" s="107"/>
      <c r="B19" s="586"/>
      <c r="C19" s="98"/>
      <c r="D19" s="99" t="str">
        <f>IF($C19=0," ",VLOOKUP($C19,[2]Inschr!$B$1:$K$65536,3,FALSE))</f>
        <v xml:space="preserve"> </v>
      </c>
      <c r="E19" s="517" t="str">
        <f>IF($C19=0," ",VLOOKUP($C19,[2]Inschr!$B$1:$K$65536,4,FALSE))</f>
        <v xml:space="preserve"> </v>
      </c>
      <c r="F19" s="518"/>
      <c r="G19" s="519"/>
      <c r="H19" s="100" t="str">
        <f t="shared" si="2"/>
        <v xml:space="preserve"> </v>
      </c>
      <c r="I19" s="101">
        <f t="shared" si="3"/>
        <v>0</v>
      </c>
    </row>
    <row r="20" spans="1:16" ht="12.75" customHeight="1" thickBot="1" x14ac:dyDescent="0.35">
      <c r="A20" s="107"/>
      <c r="B20" s="587"/>
      <c r="C20" s="103"/>
      <c r="D20" s="104" t="str">
        <f>IF($C20=0," ",VLOOKUP($C20,[2]Inschr!$B$1:$K$65536,3,FALSE))</f>
        <v xml:space="preserve"> </v>
      </c>
      <c r="E20" s="544" t="str">
        <f>IF($C20=0," ",VLOOKUP($C20,[2]Inschr!$B$1:$K$65536,4,FALSE))</f>
        <v xml:space="preserve"> </v>
      </c>
      <c r="F20" s="545"/>
      <c r="G20" s="546"/>
      <c r="H20" s="105" t="str">
        <f t="shared" si="2"/>
        <v xml:space="preserve"> </v>
      </c>
      <c r="I20" s="106">
        <f t="shared" si="3"/>
        <v>0</v>
      </c>
    </row>
    <row r="21" spans="1:16" ht="12.75" customHeight="1" x14ac:dyDescent="0.3">
      <c r="A21" s="107"/>
      <c r="D21" s="91"/>
      <c r="E21" s="91"/>
      <c r="F21" s="91"/>
      <c r="G21" s="91"/>
    </row>
    <row r="22" spans="1:16" ht="13.5" customHeight="1" x14ac:dyDescent="0.3">
      <c r="A22" s="107"/>
      <c r="C22" s="89" t="s">
        <v>40</v>
      </c>
      <c r="D22" s="91" t="s">
        <v>41</v>
      </c>
      <c r="E22" s="509" t="s">
        <v>42</v>
      </c>
      <c r="F22" s="509"/>
      <c r="G22" s="509"/>
      <c r="M22" s="90"/>
    </row>
    <row r="23" spans="1:16" ht="12.75" customHeight="1" x14ac:dyDescent="0.3">
      <c r="B23" s="107"/>
      <c r="C23" s="99">
        <f>C53</f>
        <v>0</v>
      </c>
      <c r="D23" s="108" t="str">
        <f>IF(C23=0," ",VLOOKUP(C23,[2]Inschr!$B$1:$K$65536,3,FALSE))</f>
        <v xml:space="preserve"> </v>
      </c>
      <c r="E23" s="109"/>
      <c r="F23" s="109"/>
      <c r="G23" s="91"/>
      <c r="H23" s="90" t="s">
        <v>40</v>
      </c>
      <c r="J23" s="89" t="s">
        <v>41</v>
      </c>
    </row>
    <row r="24" spans="1:16" ht="13.5" customHeight="1" thickBot="1" x14ac:dyDescent="0.35">
      <c r="B24" s="107"/>
      <c r="E24" s="607"/>
      <c r="F24" s="607"/>
      <c r="G24" s="612"/>
      <c r="H24" s="91"/>
      <c r="P24" s="109" t="s">
        <v>4</v>
      </c>
    </row>
    <row r="25" spans="1:16" ht="13.5" customHeight="1" x14ac:dyDescent="0.3">
      <c r="C25" s="689" t="s">
        <v>43</v>
      </c>
      <c r="D25" s="689"/>
      <c r="E25" s="608"/>
      <c r="F25" s="608"/>
      <c r="G25" s="613"/>
      <c r="H25" s="607" t="str">
        <f>IF(IF(E24&gt;E26,1,0)+IF(F24&gt;F26,1,0)+IF(G24&gt;G26,1,0)=IF(E26&gt;E24,1,0)+IF(F26&gt;F24,1,0)+IF(G26&gt;G24,1,0)," ",IF(IF(E24&gt;E26,1,0)+IF(F24&gt;F26,1,0)+IF(G24&gt;G26,1,0)&gt;IF(E26&gt;E24,1,0)+IF(F26&gt;F24,1,0)+IF(G26&gt;G24,1,0),C23,C28))</f>
        <v xml:space="preserve"> </v>
      </c>
      <c r="I25" s="520" t="str">
        <f>IF(H25=" "," ",VLOOKUP(H25,[2]Inschr!$B$1:$K$65536,3,FALSE))</f>
        <v xml:space="preserve"> </v>
      </c>
      <c r="J25" s="609"/>
      <c r="K25" s="609"/>
      <c r="L25" s="609"/>
      <c r="M25" s="609"/>
      <c r="N25" s="521"/>
      <c r="P25" s="623"/>
    </row>
    <row r="26" spans="1:16" ht="13.5" customHeight="1" thickBot="1" x14ac:dyDescent="0.35">
      <c r="C26" s="689"/>
      <c r="D26" s="689"/>
      <c r="E26" s="675"/>
      <c r="F26" s="675"/>
      <c r="G26" s="612"/>
      <c r="H26" s="608"/>
      <c r="I26" s="522"/>
      <c r="J26" s="610"/>
      <c r="K26" s="610"/>
      <c r="L26" s="610"/>
      <c r="M26" s="610"/>
      <c r="N26" s="523"/>
      <c r="P26" s="624"/>
    </row>
    <row r="27" spans="1:16" ht="13.5" customHeight="1" x14ac:dyDescent="0.3">
      <c r="E27" s="676"/>
      <c r="F27" s="676"/>
      <c r="G27" s="613"/>
      <c r="H27" s="91"/>
    </row>
    <row r="28" spans="1:16" x14ac:dyDescent="0.3">
      <c r="C28" s="99">
        <f>C86</f>
        <v>0</v>
      </c>
      <c r="D28" s="108" t="str">
        <f>IF(C28=0," ",VLOOKUP(C28,[2]Inschr!$B$1:$K$65536,3,FALSE))</f>
        <v xml:space="preserve"> </v>
      </c>
      <c r="E28" s="109"/>
      <c r="F28" s="109"/>
      <c r="G28" s="110"/>
      <c r="H28" s="91"/>
    </row>
    <row r="29" spans="1:16" x14ac:dyDescent="0.3">
      <c r="G29" s="110"/>
    </row>
    <row r="30" spans="1:16" ht="13.5" customHeight="1" x14ac:dyDescent="0.3">
      <c r="B30" s="107"/>
      <c r="C30" s="99">
        <f>C57</f>
        <v>0</v>
      </c>
      <c r="D30" s="108" t="str">
        <f>IF(C30=0," ",VLOOKUP(C30,[2]Inschr!$B$1:$K$65536,3,FALSE))</f>
        <v xml:space="preserve"> </v>
      </c>
      <c r="E30" s="109"/>
      <c r="F30" s="109"/>
      <c r="G30" s="110"/>
      <c r="H30" s="90" t="s">
        <v>40</v>
      </c>
      <c r="J30" s="89" t="s">
        <v>41</v>
      </c>
    </row>
    <row r="31" spans="1:16" ht="13.5" customHeight="1" thickBot="1" x14ac:dyDescent="0.35">
      <c r="B31" s="107"/>
      <c r="E31" s="677"/>
      <c r="F31" s="677"/>
      <c r="G31" s="673"/>
      <c r="H31" s="91"/>
      <c r="P31" s="109" t="s">
        <v>4</v>
      </c>
    </row>
    <row r="32" spans="1:16" ht="13.5" customHeight="1" x14ac:dyDescent="0.3">
      <c r="C32" s="689" t="s">
        <v>44</v>
      </c>
      <c r="D32" s="689"/>
      <c r="E32" s="677"/>
      <c r="F32" s="677"/>
      <c r="G32" s="674"/>
      <c r="H32" s="607" t="str">
        <f>IF(IF(E31&gt;E33,1,0)+IF(F31&gt;F33,1,0)+IF(G31&gt;G33,1,0)=IF(E33&gt;E31,1,0)+IF(F33&gt;F31,1,0)+IF(G33&gt;G31,1,0)," ",IF(IF(E31&gt;E33,1,0)+IF(F31&gt;F33,1,0)+IF(G31&gt;G33,1,0)&gt;IF(E33&gt;E31,1,0)+IF(F33&gt;F31,1,0)+IF(G33&gt;G31,1,0),C30,C35))</f>
        <v xml:space="preserve"> </v>
      </c>
      <c r="I32" s="520" t="str">
        <f>IF(H32=" "," ",VLOOKUP(H32,[2]Inschr!$B$1:$K$65536,3,FALSE))</f>
        <v xml:space="preserve"> </v>
      </c>
      <c r="J32" s="609"/>
      <c r="K32" s="609"/>
      <c r="L32" s="609"/>
      <c r="M32" s="609"/>
      <c r="N32" s="521"/>
      <c r="P32" s="623"/>
    </row>
    <row r="33" spans="1:24" ht="13.5" customHeight="1" thickBot="1" x14ac:dyDescent="0.35">
      <c r="C33" s="689"/>
      <c r="D33" s="689"/>
      <c r="E33" s="677"/>
      <c r="F33" s="677"/>
      <c r="G33" s="673"/>
      <c r="H33" s="608"/>
      <c r="I33" s="522"/>
      <c r="J33" s="610"/>
      <c r="K33" s="610"/>
      <c r="L33" s="610"/>
      <c r="M33" s="610"/>
      <c r="N33" s="523"/>
      <c r="P33" s="624"/>
    </row>
    <row r="34" spans="1:24" ht="13.5" customHeight="1" x14ac:dyDescent="0.3">
      <c r="E34" s="677"/>
      <c r="F34" s="677"/>
      <c r="G34" s="674"/>
      <c r="H34" s="91"/>
    </row>
    <row r="35" spans="1:24" ht="13.5" customHeight="1" x14ac:dyDescent="0.3">
      <c r="C35" s="99">
        <f>C90</f>
        <v>0</v>
      </c>
      <c r="D35" s="108" t="str">
        <f>IF(C35=0," ",VLOOKUP(C35,[2]Inschr!$B$1:$K$65536,3,FALSE))</f>
        <v xml:space="preserve"> </v>
      </c>
      <c r="E35" s="109"/>
      <c r="F35" s="109"/>
      <c r="G35" s="91"/>
      <c r="H35" s="91"/>
    </row>
    <row r="36" spans="1:24" ht="14.25" customHeight="1" x14ac:dyDescent="0.3">
      <c r="D36" s="91"/>
      <c r="E36" s="91"/>
      <c r="F36" s="91"/>
      <c r="G36" s="91"/>
    </row>
    <row r="37" spans="1:24" ht="13.5" customHeight="1" x14ac:dyDescent="0.3">
      <c r="D37" s="91"/>
      <c r="E37" s="91"/>
      <c r="F37" s="91"/>
      <c r="G37" s="91"/>
    </row>
    <row r="38" spans="1:24" ht="20.399999999999999" customHeight="1" x14ac:dyDescent="0.3">
      <c r="B38" s="93"/>
      <c r="C38" s="93"/>
      <c r="D38" s="93"/>
      <c r="E38" s="93"/>
      <c r="F38" s="93"/>
      <c r="G38" s="93"/>
    </row>
    <row r="39" spans="1:24" ht="21.6" thickBot="1" x14ac:dyDescent="0.35">
      <c r="A39" s="102" t="s">
        <v>0</v>
      </c>
      <c r="B39" s="88" t="s">
        <v>1</v>
      </c>
      <c r="C39" s="93"/>
      <c r="D39" s="111"/>
      <c r="E39" s="111"/>
      <c r="F39" s="111"/>
      <c r="G39" s="111" t="str">
        <f>IF($G$1=0," ",$G$1)</f>
        <v xml:space="preserve"> </v>
      </c>
      <c r="H39" s="93"/>
      <c r="I39" s="93"/>
      <c r="J39" s="89" t="s">
        <v>2</v>
      </c>
    </row>
    <row r="40" spans="1:24" ht="13.5" customHeight="1" thickTop="1" x14ac:dyDescent="0.25">
      <c r="B40" s="878" t="s">
        <v>81</v>
      </c>
      <c r="C40" s="88"/>
      <c r="N40" s="88"/>
      <c r="T40" s="588" t="str">
        <f>IF($P$2=0," ",$P$2)</f>
        <v xml:space="preserve"> </v>
      </c>
      <c r="U40" s="589"/>
      <c r="V40" s="590"/>
      <c r="W40" s="597" t="s">
        <v>3</v>
      </c>
      <c r="X40" s="600">
        <v>1</v>
      </c>
    </row>
    <row r="41" spans="1:24" ht="12.75" customHeight="1" x14ac:dyDescent="0.25">
      <c r="B41" s="878" t="s">
        <v>82</v>
      </c>
      <c r="C41" s="88"/>
      <c r="T41" s="591"/>
      <c r="U41" s="592"/>
      <c r="V41" s="593"/>
      <c r="W41" s="598"/>
      <c r="X41" s="601"/>
    </row>
    <row r="42" spans="1:24" ht="12.75" customHeight="1" x14ac:dyDescent="0.25">
      <c r="B42" s="878" t="s">
        <v>83</v>
      </c>
      <c r="C42" s="88"/>
      <c r="T42" s="591"/>
      <c r="U42" s="592"/>
      <c r="V42" s="593"/>
      <c r="W42" s="599"/>
      <c r="X42" s="602"/>
    </row>
    <row r="43" spans="1:24" ht="13.5" customHeight="1" thickBot="1" x14ac:dyDescent="0.35">
      <c r="T43" s="591"/>
      <c r="U43" s="592"/>
      <c r="V43" s="593"/>
      <c r="W43" s="603" t="s">
        <v>4</v>
      </c>
      <c r="X43" s="605" t="str">
        <f>IF($J$10=0,"",$J$10)</f>
        <v/>
      </c>
    </row>
    <row r="44" spans="1:24" ht="12.75" customHeight="1" x14ac:dyDescent="0.3">
      <c r="B44" s="99" t="s">
        <v>5</v>
      </c>
      <c r="C44" s="112" t="s">
        <v>6</v>
      </c>
      <c r="D44" s="113" t="s">
        <v>7</v>
      </c>
      <c r="E44" s="517" t="s">
        <v>8</v>
      </c>
      <c r="F44" s="518"/>
      <c r="G44" s="519"/>
      <c r="H44" s="99" t="s">
        <v>9</v>
      </c>
      <c r="I44" s="9">
        <v>1</v>
      </c>
      <c r="J44" s="9">
        <v>2</v>
      </c>
      <c r="K44" s="9">
        <v>3</v>
      </c>
      <c r="L44" s="9">
        <v>4</v>
      </c>
      <c r="M44" s="9">
        <v>5</v>
      </c>
      <c r="N44" s="10">
        <v>6</v>
      </c>
      <c r="O44" s="11" t="s">
        <v>10</v>
      </c>
      <c r="P44" s="12" t="s">
        <v>11</v>
      </c>
      <c r="Q44" s="13" t="s">
        <v>12</v>
      </c>
      <c r="R44" s="687" t="s">
        <v>13</v>
      </c>
      <c r="S44" s="688"/>
      <c r="T44" s="591"/>
      <c r="U44" s="592"/>
      <c r="V44" s="593"/>
      <c r="W44" s="598"/>
      <c r="X44" s="601"/>
    </row>
    <row r="45" spans="1:24" ht="13.5" customHeight="1" thickBot="1" x14ac:dyDescent="0.35">
      <c r="B45" s="99">
        <v>1</v>
      </c>
      <c r="C45" s="112">
        <f t="shared" ref="C45:C50" si="4">$C9</f>
        <v>0</v>
      </c>
      <c r="D45" s="113" t="str">
        <f>IF(C45=0," ",VLOOKUP(C45,[2]Inschr!B$1:K$65536,3,FALSE))</f>
        <v xml:space="preserve"> </v>
      </c>
      <c r="E45" s="517" t="str">
        <f>IF(C45=0," ",VLOOKUP(C45,[2]Inschr!B$1:K$65536,4,FALSE))</f>
        <v xml:space="preserve"> </v>
      </c>
      <c r="F45" s="518"/>
      <c r="G45" s="519"/>
      <c r="H45" s="99">
        <f t="shared" ref="H45:H50" si="5">O45*2</f>
        <v>0</v>
      </c>
      <c r="I45" s="15"/>
      <c r="J45" s="6">
        <f>IF(S56&gt;T56,1,0)</f>
        <v>0</v>
      </c>
      <c r="K45" s="6">
        <f>IF(S61&gt;T61,1,0)</f>
        <v>0</v>
      </c>
      <c r="L45" s="6">
        <f>IF(S65&gt;T65,1,0)</f>
        <v>0</v>
      </c>
      <c r="M45" s="6">
        <f>IF(S68&gt;T68,1,0)</f>
        <v>0</v>
      </c>
      <c r="N45" s="7">
        <f>IF(S57&gt;T57,1,0)</f>
        <v>0</v>
      </c>
      <c r="O45" s="16">
        <f t="shared" ref="O45:O50" si="6">SUM(I45:N45)</f>
        <v>0</v>
      </c>
      <c r="P45" s="17">
        <f>IF(O45=0,0,IF(2&lt;IF(O45=$O$45,1,0)+IF(O45=$O$46,1,0)+IF(O45=$O$47,1,0)+IF(O45=$O$48,1,0)+IF(O45=$O$49,1,0)+IF(O45=$O$50,1,0),S56+S57+S61+S65+S68-T56-T57-T61-T65-T68,IF(2=IF(O45=$O$45,1,0)+IF(O45=$O$46,1,0)+IF(O45=$O$47,1,0)+IF(O45=$O$48,1,0)+IF(O45=$O$49,1,0)+IF(O45=$O$50,1,0),"-","_")))</f>
        <v>0</v>
      </c>
      <c r="Q45" s="18">
        <f>IF(OR(P45=0,P45="-",P45="_"),P45,IF(2&lt;IF(P45=$P$45,1,0)+IF(P45=$P$46,1,0)+IF(P45=$P$47,1,0)+IF(P45=$P$48,1,0)+IF(P45=$P$49,1,0)+IF(P45=$P$50,1,0),M56+O56+Q56+M57+O57+Q57+M61+O61+Q61+M65+O65+Q65+M68+O68+Q68-N56-P56-R56-N57-P57-R57-N61-P61-R61-N65-P65-R65-N68-P68-R68,IF(2=IF(P45=$P$45,1,0)+IF(P45=$P$46,1,0)+IF(P45=$P$47,1,0)+IF(P45=$P$48,1,0)+IF(P45=$P$49,1,0)+IF(P45=$P$50,1,0),"-","_")))</f>
        <v>0</v>
      </c>
      <c r="R45" s="389">
        <f>IF(O45=0,0,IF(P45="-",IF(O45=O46,IF(S56&lt;T56,"Verliezer","Winnaar"),IF(O45=O47,IF(S61&lt;T61,"Verliezer","Winnaar"),IF(O45=O48,IF(S65&lt;T65,"Verliezer","Winnaar"),IF(O45=O49,IF(S68&lt;T68,"Verliezer","Winnaar"),IF(O45=O50,IF(S57&lt;T57,"Verliezer","Winnaar")))))),IF(Q45="-",IF(P45=P46,IF(S56&lt;T56,"Verliezer","Winnaar"),IF(P45=P47,IF(S61&lt;T61,"Verliezer","Winnaar"),IF(P45=P48,IF(S65&lt;T65,"Verliezer","Winnaar"),IF(P45=P49,IF(S68&lt;T68,"Verliezer","Winnaar"),IF(P45=P50,IF(S57&lt;T57,"Verliezer","Winnaar")))))),"_")))</f>
        <v>0</v>
      </c>
      <c r="S45" s="391"/>
      <c r="T45" s="594"/>
      <c r="U45" s="595"/>
      <c r="V45" s="596"/>
      <c r="W45" s="604"/>
      <c r="X45" s="606"/>
    </row>
    <row r="46" spans="1:24" ht="15" customHeight="1" thickTop="1" x14ac:dyDescent="0.3">
      <c r="B46" s="99">
        <v>2</v>
      </c>
      <c r="C46" s="112">
        <f t="shared" si="4"/>
        <v>0</v>
      </c>
      <c r="D46" s="113" t="str">
        <f>IF(C46=0," ",VLOOKUP(C46,[2]Inschr!B$1:K$65536,3,FALSE))</f>
        <v xml:space="preserve"> </v>
      </c>
      <c r="E46" s="517" t="str">
        <f>IF(C46=0," ",VLOOKUP(C46,[2]Inschr!B$1:K$65536,4,FALSE))</f>
        <v xml:space="preserve"> </v>
      </c>
      <c r="F46" s="518"/>
      <c r="G46" s="519"/>
      <c r="H46" s="99">
        <f t="shared" si="5"/>
        <v>0</v>
      </c>
      <c r="I46" s="6">
        <f>IF(S56&lt;T56,1,0)</f>
        <v>0</v>
      </c>
      <c r="J46" s="15"/>
      <c r="K46" s="6">
        <f>IF(S67&gt;T67,1,0)</f>
        <v>0</v>
      </c>
      <c r="L46" s="6">
        <f>IF(S62&gt;T62,1,0)</f>
        <v>0</v>
      </c>
      <c r="M46" s="6">
        <f>IF(S59&gt;T59,1,0)</f>
        <v>0</v>
      </c>
      <c r="N46" s="7">
        <f>IF(S63&gt;T63,1,0)</f>
        <v>0</v>
      </c>
      <c r="O46" s="16">
        <f t="shared" si="6"/>
        <v>0</v>
      </c>
      <c r="P46" s="17">
        <f>IF(O46=0,0,IF(2&lt;IF(O46=$O$45,1,0)+IF(O46=$O$46,1,0)+IF(O46=$O$47,1,0)+IF(O46=$O$48,1,0)+IF(O46=$O$49,1,0)+IF(O46=$O$50,1,0),T56+S59+S62+S63+S67-S56-T59-T62-T63-T67,IF(2=IF(O46=$O$45,1,0)+IF(O46=$O$46,1,0)+IF(O46=$O$47,1,0)+IF(O46=$O$48,1,0)+IF(O46=$O$49,1,0)+IF(O46=$O$50,1,0),"-","_")))</f>
        <v>0</v>
      </c>
      <c r="Q46" s="18">
        <f>IF(OR(P46=0,P46="-",P46="_"),P46,IF(2&lt;IF(P46=$P$45,1,0)+IF(P46=$P$46,1,0)+IF(P46=$P$47,1,0)+IF(P46=$P$48,1,0)+IF(P46=$P$49,1,0)+IF(P46=$P$50,1,0),N56+P56+R56+M59+O59+Q59+M62+O62+Q62+M63+O63+Q63+M67+O67+Q67-M56-O56-Q56-N59-P59-R59-N62-P62-R62-N63-P63-R63-N67-P67-R67,IF(2=IF(P46=$P$45,1,0)+IF(P46=$P$46,1,0)+IF(P46=$P$47,1,0)+IF(P46=$P$48,1,0)+IF(P46=$P$49,1,0)+IF(P46=$P$50,1,0),"-","_")))</f>
        <v>0</v>
      </c>
      <c r="R46" s="389">
        <f>IF(O46=0,0,IF(P46="-",IF(O46=O45,IF(T56&lt;S56,"Verliezer","Winnaar"),IF(O46=O47,IF(S67&lt;T67,"Verliezer","Winnaar"),IF(O46=O48,IF(S62&lt;T62,"Verliezer","Winnaar"),IF(O46=O49,IF(S59&lt;T59,"Verliezer","Winnaar"),IF(O46=O50,IF(S63&lt;T63,"Verliezer","Winnaar")))))),IF(Q46="-",IF(P46=P45,IF(T56&lt;S56,"Verliezer","Winnaar"),IF(P46=P47,IF(S67&lt;T67,"Verliezer","Winnaar"),IF(P46=P48,IF(S62&lt;T62,"Verliezer","Winnaar"),IF(P46=P49,IF(S59&lt;T59,"Verliezer","Winnaar"),IF(P46=P50,IF(S63&lt;T63,"Verliezer","Winnaar")))))),"_")))</f>
        <v>0</v>
      </c>
      <c r="S46" s="437"/>
    </row>
    <row r="47" spans="1:24" ht="14.4" customHeight="1" x14ac:dyDescent="0.3">
      <c r="B47" s="99">
        <v>3</v>
      </c>
      <c r="C47" s="112">
        <f t="shared" si="4"/>
        <v>0</v>
      </c>
      <c r="D47" s="113" t="str">
        <f>IF(C47=0," ",VLOOKUP(C47,[2]Inschr!B$1:K$65536,3,FALSE))</f>
        <v xml:space="preserve"> </v>
      </c>
      <c r="E47" s="517" t="str">
        <f>IF(C47=0," ",VLOOKUP(C47,[2]Inschr!B$1:K$65536,4,FALSE))</f>
        <v xml:space="preserve"> </v>
      </c>
      <c r="F47" s="518"/>
      <c r="G47" s="519"/>
      <c r="H47" s="99">
        <f t="shared" si="5"/>
        <v>0</v>
      </c>
      <c r="I47" s="6">
        <f>IF(S61&lt;T61,1,0)</f>
        <v>0</v>
      </c>
      <c r="J47" s="6">
        <f>IF(S67&lt;T67,1,0)</f>
        <v>0</v>
      </c>
      <c r="K47" s="15"/>
      <c r="L47" s="6">
        <f>IF(S58&gt;T58,1,0)</f>
        <v>0</v>
      </c>
      <c r="M47" s="6">
        <f>IF(S64&gt;T64,1,0)</f>
        <v>0</v>
      </c>
      <c r="N47" s="7">
        <f>IF(S54&gt;T54,1,0)</f>
        <v>0</v>
      </c>
      <c r="O47" s="16">
        <f t="shared" si="6"/>
        <v>0</v>
      </c>
      <c r="P47" s="17">
        <f>IF(O47=0,0,IF(2&lt;IF(O47=$O$45,1,0)+IF(O47=$O$46,1,0)+IF(O47=$O$47,1,0)+IF(O47=$O$48,1,0)+IF(O47=$O$49,1,0)+IF(O47=$O$50,1,0),S54+S58+T61+S64+T67-T54-T58-S61-T64-S67,IF(2=IF(O47=$O$45,1,0)+IF(O47=$O$46,1,0)+IF(O47=$O$47,1,0)+IF(O47=$O$48,1,0)+IF(O47=$O$49,1,0)+IF(O47=$O$50,1,0),"-","_")))</f>
        <v>0</v>
      </c>
      <c r="Q47" s="18">
        <f>IF(OR(P47=0,P47="-",P47="_"),P47,IF(2&lt;IF(P47=$P$45,1,0)+IF(P47=$P$46,1,0)+IF(P47=$P$47,1,0)+IF(P47=$P$48,1,0)+IF(P47=$P$49,1,0)+IF(P47=$P$50,1,0),M54+O54+Q54+M58+O58+Q58+N61+P61+R61+M64+O64+Q64+N67+P67+R67-N54-P54-R54-N58-P58-R58-M61-O61-Q61-N64-P64-R64-M67-O67-Q67,IF(2=IF(P47=$P$45,1,0)+IF(P47=$P$46,1,0)+IF(P47=$P$47,1,0)+IF(P47=$P$48,1,0)+IF(P47=$P$49,1,0)+IF(P47=$P$50,1,0),"-","_")))</f>
        <v>0</v>
      </c>
      <c r="R47" s="389">
        <f>IF(O47=0,0,IF(P47="-",IF(O47=O45,IF(T61&lt;S61,"Verliezer","Winnaar"),IF(O47=O46,IF(T67&lt;S67,"Verliezer","Winnaar"),IF(O47=O48,IF(S58&lt;T58,"Verliezer","Winnaar"),IF(O47=O49,IF(S64&lt;T64,"Verliezer","Winnaar"),IF(O47=O50,IF(S54&lt;T54,"Verliezer","Winnaar")))))),IF(Q47="-",IF(P47=P45,IF(T61&lt;S61,"Verliezer","Winnaar"),IF(P47=P46,IF(T67&lt;S67,"Verliezer","Winnaar"),IF(P47=P48,IF(S58&lt;T58,"Verliezer","Winnaar"),IF(P47=P49,IF(S64&lt;T64,"Verliezer","Winnaar"),IF(P47=P50,IF(S54&lt;T54,"Verliezer","Winnaar")))))),"_")))</f>
        <v>0</v>
      </c>
      <c r="S47" s="437"/>
    </row>
    <row r="48" spans="1:24" ht="14.4" customHeight="1" x14ac:dyDescent="0.3">
      <c r="B48" s="99">
        <v>4</v>
      </c>
      <c r="C48" s="112">
        <f t="shared" si="4"/>
        <v>0</v>
      </c>
      <c r="D48" s="113" t="str">
        <f>IF(C48=0," ",VLOOKUP(C48,[2]Inschr!B$1:K$65536,3,FALSE))</f>
        <v xml:space="preserve"> </v>
      </c>
      <c r="E48" s="517" t="str">
        <f>IF(C48=0," ",VLOOKUP(C48,[2]Inschr!B$1:K$65536,4,FALSE))</f>
        <v xml:space="preserve"> </v>
      </c>
      <c r="F48" s="518"/>
      <c r="G48" s="519"/>
      <c r="H48" s="99">
        <f t="shared" si="5"/>
        <v>0</v>
      </c>
      <c r="I48" s="6">
        <f>IF(S65&lt;T65,1,0)</f>
        <v>0</v>
      </c>
      <c r="J48" s="6">
        <f>IF(S62&lt;T62,1,0)</f>
        <v>0</v>
      </c>
      <c r="K48" s="6">
        <f>IF(S58&lt;T58,1,0)</f>
        <v>0</v>
      </c>
      <c r="L48" s="15"/>
      <c r="M48" s="6">
        <f>IF(S55&gt;T55,1,0)</f>
        <v>0</v>
      </c>
      <c r="N48" s="7">
        <f>IF(S66&gt;T66,1,0)</f>
        <v>0</v>
      </c>
      <c r="O48" s="16">
        <f t="shared" si="6"/>
        <v>0</v>
      </c>
      <c r="P48" s="17">
        <f>IF(O48=0,0,IF(2&lt;IF(O48=$O$45,1,0)+IF(O48=$O$46,1,0)+IF(O48=$O$47,1,0)+IF(O48=$O$48,1,0)+IF(O48=$O$49,1,0)+IF(O48=$O$50,1,0),S55+T58+T62+T65+S66-T55-S58-S62-S65-T66,IF(2=IF(O48=$O$45,1,0)+IF(O48=$O$46,1,0)+IF(O48=$O$47,1,0)+IF(O48=$O$48,1,0)+IF(O48=$O$49,1,0)+IF(O48=$O$50,1,0),"-","_")))</f>
        <v>0</v>
      </c>
      <c r="Q48" s="18">
        <f>IF(OR(P48=0,P48="-",P48="_"),P48,IF(2&lt;IF(P48=$P$45,1,0)+IF(P48=$P$46,1,0)+IF(P48=$P$47,1,0)+IF(P48=$P$48,1,0)+IF(P48=$P$49,1,0)+IF(P48=$P$50,1,0),M55+O55+Q55+N58+P58+R58+N62+P62+R62+N65+P65+R65+M66+O66+Q66-N55-P55-R55-M58-O58-Q58-M62-O62-Q62-M65-O65-Q65-N66-P66-R66,IF(2=IF(P48=$P$45,1,0)+IF(P48=$P$46,1,0)+IF(P48=$P$47,1,0)+IF(P48=$P$48,1,0)+IF(P48=$P$49,1,0)+IF(P48=$P$50,1,0),"-","_")))</f>
        <v>0</v>
      </c>
      <c r="R48" s="389">
        <f>IF(O48=0,0,IF(P48="-",IF(O48=O45,IF(T65&lt;S65,"Verliezer","Winnaar"),IF(O48=O46,IF(T62&lt;S62,"Verliezer","Winnaar"),IF(O48=O47,IF(T58&lt;S58,"Verliezer","Winnaar"),IF(O48=O49,IF(S55&lt;T55,"Verliezer","Winnaar"),IF(O48=O50,IF(S66&lt;T66,"Verliezer","Winnaar")))))),IF(Q48="-",IF(P48=P45,IF(T65&lt;S65,"Verliezer","Winnaar"),IF(P48=P46,IF(T62&lt;S62,"Verliezer","Winnaar"),IF(P48=P47,IF(T58&lt;S58,"Verliezer","Winnaar"),IF(P48=P49,IF(S55&lt;T55,"Verliezer","Winnaar"),IF(P48=P50,IF(S66&lt;T66,"Verliezer","Winnaar")))))),"_")))</f>
        <v>0</v>
      </c>
      <c r="S48" s="437"/>
    </row>
    <row r="49" spans="2:20" ht="14.4" customHeight="1" x14ac:dyDescent="0.3">
      <c r="B49" s="99">
        <v>5</v>
      </c>
      <c r="C49" s="112">
        <f t="shared" si="4"/>
        <v>0</v>
      </c>
      <c r="D49" s="113" t="str">
        <f>IF(C49=0," ",VLOOKUP(C49,[2]Inschr!B$1:K$65536,3,FALSE))</f>
        <v xml:space="preserve"> </v>
      </c>
      <c r="E49" s="517" t="str">
        <f>IF(C49=0," ",VLOOKUP(C49,[2]Inschr!B$1:K$65536,4,FALSE))</f>
        <v xml:space="preserve"> </v>
      </c>
      <c r="F49" s="518"/>
      <c r="G49" s="519"/>
      <c r="H49" s="99">
        <f t="shared" si="5"/>
        <v>0</v>
      </c>
      <c r="I49" s="6">
        <f>IF(S68&lt;T68,1,0)</f>
        <v>0</v>
      </c>
      <c r="J49" s="6">
        <f>IF(S59&lt;T59,1,0)</f>
        <v>0</v>
      </c>
      <c r="K49" s="6">
        <f>IF(S64&lt;T64,1,0)</f>
        <v>0</v>
      </c>
      <c r="L49" s="6">
        <f>IF(S55&lt;T55,1,0)</f>
        <v>0</v>
      </c>
      <c r="M49" s="15"/>
      <c r="N49" s="7">
        <f>IF(S60&gt;T60,1,0)</f>
        <v>0</v>
      </c>
      <c r="O49" s="16">
        <f t="shared" si="6"/>
        <v>0</v>
      </c>
      <c r="P49" s="17">
        <f>IF(O49=0,0,IF(2&lt;IF(O49=$O$45,1,0)+IF(O49=$O$46,1,0)+IF(O49=$O$47,1,0)+IF(O49=$O$48,1,0)+IF(O49=$O$49,1,0)+IF(O49=$O$50,1,0),T55+T59+S60+T64+T68-S55-S59-T60-S64-S68,IF(2=IF(O49=$O$45,1,0)+IF(O49=$O$46,1,0)+IF(O49=$O$47,1,0)+IF(O49=$O$48,1,0)+IF(O49=$O$49,1,0)+IF(O49=$O$50,1,0),"-","_")))</f>
        <v>0</v>
      </c>
      <c r="Q49" s="18">
        <f>IF(OR(P49=0,P49="-",P49="_"),P49,IF(2&lt;IF(P49=$P$45,1,0)+IF(P49=$P$46,1,0)+IF(P49=$P$47,1,0)+IF(P49=$P$48,1,0)+IF(P49=$P$49,1,0)+IF(P49=$P$50,1,0),N55+P55+R55+N59+P59+R59+M60+O60+Q60+N64+P64+R64+N68+P68+R68-M55-O55-Q55-M59-O59-Q59-N60-P60-R60-M64-O64-Q64-M68-O68-Q68,IF(2=IF(P49=$P$45,1,0)+IF(P49=$P$46,1,0)+IF(P49=$P$47,1,0)+IF(P49=$P$48,1,0)+IF(P49=$P$49,1,0)+IF(P49=$P$50,1,0),"-","_")))</f>
        <v>0</v>
      </c>
      <c r="R49" s="389">
        <f>IF(O49=0,0,IF(P49="-",IF(O49=O45,IF(T68&lt;S68,"Verliezer","Winnaar"),IF(O49=O46,IF(T59&lt;S59,"Verliezer","Winnaar"),IF(O49=O47,IF(T64&lt;S64,"Verliezer","Winnaar"),IF(O49=O48,IF(T55&lt;S55,"Verliezer","Winnaar"),IF(O49=O50,IF(S60&lt;T60,"Verliezer","Winnaar")))))),IF(Q49="-",IF(P49=P45,IF(T68&lt;S68,"Verliezer","Winnaar"),IF(P49=P46,IF(T59&lt;S59,"Verliezer","Winnaar"),IF(P49=P47,IF(T64&lt;S64,"Verliezer","Winnaar"),IF(P49=P48,IF(T55&lt;S55,"Verliezer","Winnaar"),IF(P49=P50,IF(S60&lt;T60,"Verliezer","Winnaar")))))),"_")))</f>
        <v>0</v>
      </c>
      <c r="S49" s="437"/>
    </row>
    <row r="50" spans="2:20" ht="15" customHeight="1" thickBot="1" x14ac:dyDescent="0.35">
      <c r="B50" s="99">
        <v>6</v>
      </c>
      <c r="C50" s="112">
        <f t="shared" si="4"/>
        <v>0</v>
      </c>
      <c r="D50" s="113" t="str">
        <f>IF(C50=0," ",VLOOKUP(C50,[2]Inschr!B$1:K$65536,3,FALSE))</f>
        <v xml:space="preserve"> </v>
      </c>
      <c r="E50" s="517" t="str">
        <f>IF(C50=0," ",VLOOKUP(C50,[2]Inschr!B$1:K$65536,4,FALSE))</f>
        <v xml:space="preserve"> </v>
      </c>
      <c r="F50" s="518"/>
      <c r="G50" s="519"/>
      <c r="H50" s="99">
        <f t="shared" si="5"/>
        <v>0</v>
      </c>
      <c r="I50" s="6">
        <f>IF(S57&lt;T57,1,0)</f>
        <v>0</v>
      </c>
      <c r="J50" s="6">
        <f>IF(S63&lt;T63,1,0)</f>
        <v>0</v>
      </c>
      <c r="K50" s="6">
        <f>IF(S54&lt;T54,1,0)</f>
        <v>0</v>
      </c>
      <c r="L50" s="6">
        <f>IF(S66&lt;T66,1,0)</f>
        <v>0</v>
      </c>
      <c r="M50" s="6">
        <f>IF(S60&lt;T60,1,0)</f>
        <v>0</v>
      </c>
      <c r="N50" s="21"/>
      <c r="O50" s="22">
        <f t="shared" si="6"/>
        <v>0</v>
      </c>
      <c r="P50" s="23">
        <f>IF(O50=0,0,IF(2&lt;IF(O50=$O$45,1,0)+IF(O50=$O$46,1,0)+IF(O50=$O$47,1,0)+IF(O50=$O$48,1,0)+IF(O50=$O$49,1,0)+IF(O50=$O$50,1,0),T54+T57+T60+T63+T66-S54-S57-S60-S63-S66,IF(2=IF(O50=$O$45,1,0)+IF(O50=$O$46,1,0)+IF(O50=$O$47,1,0)+IF(O50=$O$48,1,0)+IF(O50=$O$49,1,0)+IF(O50=$O$50,1,0),"-","_")))</f>
        <v>0</v>
      </c>
      <c r="Q50" s="23">
        <f>IF(OR(P50=0,P50="-",P50="_"),P50,IF(2&lt;IF(P50=$P$45,1,0)+IF(P50=$P$46,1,0)+IF(P50=$P$47,1,0)+IF(P50=$P$48,1,0)+IF(P50=$P$49,1,0)+IF(P50=$P$50,1,0),N54+P54+R54+N57+P57+R57+N60+P60+R60+N63+P63+R63+N66+P66+R66-M54-O54-Q54-M57-O57-Q57-M60-O60-Q60-M63-O63-Q63-M66-O66-Q66,IF(2=IF(P50=$P$45,1,0)+IF(P50=$P$46,1,0)+IF(P50=$P$47,1,0)+IF(P50=$P$48,1,0)+IF(P50=$P$49,1,0)+IF(P50=$P$50,1,0),"-","_")))</f>
        <v>0</v>
      </c>
      <c r="R50" s="475">
        <f>IF(O50=0,0,IF(P50="-",IF(O50=O45,IF(T57&lt;S57,"Verliezer","Winnaar"),IF(O50=O46,IF(T63&lt;S63,"Verliezer","Winnaar"),IF(O50=O47,IF(T54&lt;S54,"Verliezer","Winnaar"),IF(O50=O48,IF(T66&lt;S66,"Verliezer","Winnaar"),IF(O50=O49,IF(T60&lt;S60,"Verliezer","Winnaar")))))),IF(Q50="-",IF(P50=P45,IF(T57&lt;S57,"Verliezer","Winnaar"),IF(P50=P46,IF(T63&lt;S63,"Verliezer","Winnaar"),IF(P50=P47,IF(T54&lt;S54,"Verliezer","Winnaar"),IF(P50=P48,IF(T66&lt;S66,"Verliezer","Winnaar"),IF(P50=P49,IF(T60&lt;S60,"Verliezer","Winnaar")))))),"_")))</f>
        <v>0</v>
      </c>
      <c r="S50" s="477"/>
    </row>
    <row r="51" spans="2:20" ht="12.75" customHeight="1" x14ac:dyDescent="0.3"/>
    <row r="52" spans="2:20" ht="21.75" customHeight="1" thickBot="1" x14ac:dyDescent="0.35">
      <c r="C52" s="91"/>
      <c r="D52" s="91" t="s">
        <v>45</v>
      </c>
      <c r="E52" s="91"/>
      <c r="F52" s="91"/>
      <c r="G52" s="90"/>
      <c r="I52" s="88" t="s">
        <v>14</v>
      </c>
    </row>
    <row r="53" spans="2:20" ht="19.8" customHeight="1" x14ac:dyDescent="0.3">
      <c r="C53" s="114"/>
      <c r="D53" s="113" t="str">
        <f>IF(C53=0," ",VLOOKUP(C53,[2]Inschr!B$1:K$65536,3,FALSE))</f>
        <v xml:space="preserve"> </v>
      </c>
      <c r="E53" s="517" t="str">
        <f>IF(C53=0," ",VLOOKUP(C53,[2]Inschr!B$1:K$65536,4,FALSE))</f>
        <v xml:space="preserve"> </v>
      </c>
      <c r="F53" s="518"/>
      <c r="G53" s="519"/>
      <c r="I53" s="117" t="s">
        <v>15</v>
      </c>
      <c r="J53" s="117" t="s">
        <v>16</v>
      </c>
      <c r="K53" s="117" t="s">
        <v>17</v>
      </c>
      <c r="L53" s="118" t="s">
        <v>46</v>
      </c>
      <c r="M53" s="570" t="s">
        <v>19</v>
      </c>
      <c r="N53" s="541"/>
      <c r="O53" s="570" t="s">
        <v>20</v>
      </c>
      <c r="P53" s="572"/>
      <c r="Q53" s="570" t="s">
        <v>21</v>
      </c>
      <c r="R53" s="572"/>
      <c r="S53" s="690" t="s">
        <v>22</v>
      </c>
      <c r="T53" s="572"/>
    </row>
    <row r="54" spans="2:20" ht="19.8" customHeight="1" x14ac:dyDescent="0.25">
      <c r="C54" s="110"/>
      <c r="D54" s="91"/>
      <c r="E54" s="91"/>
      <c r="F54" s="91"/>
      <c r="G54" s="90"/>
      <c r="I54" s="3"/>
      <c r="J54" s="3"/>
      <c r="K54" s="3"/>
      <c r="L54" s="81" t="s">
        <v>24</v>
      </c>
      <c r="M54" s="16"/>
      <c r="N54" s="8"/>
      <c r="O54" s="126"/>
      <c r="P54" s="120"/>
      <c r="Q54" s="126"/>
      <c r="R54" s="120"/>
      <c r="S54" s="122">
        <f>IF(M54&gt;N54,1,0)+IF(O54&gt;P54,1,0)+IF(Q54&gt;R54,1,0)</f>
        <v>0</v>
      </c>
      <c r="T54" s="123">
        <f>IF(M54&lt;N54,1,0)+IF(O54&lt;P54,1,0)+IF(Q54&lt;R54,1,0)</f>
        <v>0</v>
      </c>
    </row>
    <row r="55" spans="2:20" ht="19.8" customHeight="1" x14ac:dyDescent="0.25">
      <c r="C55" s="110"/>
      <c r="D55" s="91"/>
      <c r="E55" s="91"/>
      <c r="F55" s="91"/>
      <c r="G55" s="90"/>
      <c r="I55" s="39"/>
      <c r="J55" s="39"/>
      <c r="K55" s="31" t="s">
        <v>25</v>
      </c>
      <c r="L55" s="31" t="s">
        <v>25</v>
      </c>
      <c r="M55" s="16"/>
      <c r="N55" s="8"/>
      <c r="O55" s="126"/>
      <c r="P55" s="120"/>
      <c r="Q55" s="126"/>
      <c r="R55" s="120"/>
      <c r="S55" s="122">
        <f t="shared" ref="S55:S68" si="7">IF(M55&gt;N55,1,0)+IF(O55&gt;P55,1,0)+IF(Q55&gt;R55,1,0)</f>
        <v>0</v>
      </c>
      <c r="T55" s="123">
        <f t="shared" ref="T55:T68" si="8">IF(M55&lt;N55,1,0)+IF(O55&lt;P55,1,0)+IF(Q55&lt;R55,1,0)</f>
        <v>0</v>
      </c>
    </row>
    <row r="56" spans="2:20" ht="19.8" customHeight="1" x14ac:dyDescent="0.25">
      <c r="C56" s="110"/>
      <c r="D56" s="91" t="s">
        <v>47</v>
      </c>
      <c r="E56" s="91"/>
      <c r="F56" s="91"/>
      <c r="G56" s="90"/>
      <c r="I56" s="40" t="s">
        <v>26</v>
      </c>
      <c r="J56" s="31" t="s">
        <v>26</v>
      </c>
      <c r="K56" s="31" t="s">
        <v>26</v>
      </c>
      <c r="L56" s="31" t="s">
        <v>26</v>
      </c>
      <c r="M56" s="16"/>
      <c r="N56" s="8"/>
      <c r="O56" s="126"/>
      <c r="P56" s="120"/>
      <c r="Q56" s="126"/>
      <c r="R56" s="120"/>
      <c r="S56" s="122">
        <f t="shared" si="7"/>
        <v>0</v>
      </c>
      <c r="T56" s="123">
        <f t="shared" si="8"/>
        <v>0</v>
      </c>
    </row>
    <row r="57" spans="2:20" ht="19.8" customHeight="1" x14ac:dyDescent="0.25">
      <c r="C57" s="114"/>
      <c r="D57" s="113" t="str">
        <f>IF(C57=0," ",VLOOKUP(C57,[2]Inschr!B$1:K$65536,3,FALSE))</f>
        <v xml:space="preserve"> </v>
      </c>
      <c r="E57" s="517" t="str">
        <f>IF(C57=0," ",VLOOKUP(C57,[2]Inschr!B$1:K$65536,4,FALSE))</f>
        <v xml:space="preserve"> </v>
      </c>
      <c r="F57" s="518"/>
      <c r="G57" s="519"/>
      <c r="I57" s="3"/>
      <c r="J57" s="3"/>
      <c r="K57" s="3"/>
      <c r="L57" s="81" t="s">
        <v>27</v>
      </c>
      <c r="M57" s="16"/>
      <c r="N57" s="8"/>
      <c r="O57" s="126"/>
      <c r="P57" s="120"/>
      <c r="Q57" s="126"/>
      <c r="R57" s="120"/>
      <c r="S57" s="122">
        <f t="shared" si="7"/>
        <v>0</v>
      </c>
      <c r="T57" s="123">
        <f t="shared" si="8"/>
        <v>0</v>
      </c>
    </row>
    <row r="58" spans="2:20" ht="19.8" customHeight="1" x14ac:dyDescent="0.25">
      <c r="C58" s="85"/>
      <c r="D58" s="90"/>
      <c r="E58" s="90"/>
      <c r="F58" s="90"/>
      <c r="G58" s="90"/>
      <c r="I58" s="39"/>
      <c r="J58" s="31" t="s">
        <v>28</v>
      </c>
      <c r="K58" s="31" t="s">
        <v>28</v>
      </c>
      <c r="L58" s="31" t="s">
        <v>28</v>
      </c>
      <c r="M58" s="16"/>
      <c r="N58" s="8"/>
      <c r="O58" s="126"/>
      <c r="P58" s="120"/>
      <c r="Q58" s="126"/>
      <c r="R58" s="120"/>
      <c r="S58" s="122">
        <f t="shared" si="7"/>
        <v>0</v>
      </c>
      <c r="T58" s="123">
        <f t="shared" si="8"/>
        <v>0</v>
      </c>
    </row>
    <row r="59" spans="2:20" ht="19.8" customHeight="1" x14ac:dyDescent="0.25">
      <c r="I59" s="39"/>
      <c r="J59" s="20"/>
      <c r="K59" s="31" t="s">
        <v>29</v>
      </c>
      <c r="L59" s="31" t="s">
        <v>29</v>
      </c>
      <c r="M59" s="16"/>
      <c r="N59" s="8"/>
      <c r="O59" s="126"/>
      <c r="P59" s="120"/>
      <c r="Q59" s="126"/>
      <c r="R59" s="120"/>
      <c r="S59" s="122">
        <f t="shared" si="7"/>
        <v>0</v>
      </c>
      <c r="T59" s="123">
        <f t="shared" si="8"/>
        <v>0</v>
      </c>
    </row>
    <row r="60" spans="2:20" ht="19.8" customHeight="1" x14ac:dyDescent="0.25">
      <c r="I60" s="3"/>
      <c r="J60" s="3"/>
      <c r="K60" s="3"/>
      <c r="L60" s="81" t="s">
        <v>30</v>
      </c>
      <c r="M60" s="16"/>
      <c r="N60" s="8"/>
      <c r="O60" s="126"/>
      <c r="P60" s="120"/>
      <c r="Q60" s="126"/>
      <c r="R60" s="120"/>
      <c r="S60" s="122">
        <f t="shared" si="7"/>
        <v>0</v>
      </c>
      <c r="T60" s="123">
        <f t="shared" si="8"/>
        <v>0</v>
      </c>
    </row>
    <row r="61" spans="2:20" ht="19.8" customHeight="1" x14ac:dyDescent="0.25">
      <c r="I61" s="40" t="s">
        <v>31</v>
      </c>
      <c r="J61" s="31" t="s">
        <v>31</v>
      </c>
      <c r="K61" s="31" t="s">
        <v>31</v>
      </c>
      <c r="L61" s="31" t="s">
        <v>31</v>
      </c>
      <c r="M61" s="16"/>
      <c r="N61" s="8"/>
      <c r="O61" s="126"/>
      <c r="P61" s="120"/>
      <c r="Q61" s="126"/>
      <c r="R61" s="120"/>
      <c r="S61" s="122">
        <f t="shared" si="7"/>
        <v>0</v>
      </c>
      <c r="T61" s="123">
        <f t="shared" si="8"/>
        <v>0</v>
      </c>
    </row>
    <row r="62" spans="2:20" ht="19.8" customHeight="1" x14ac:dyDescent="0.25">
      <c r="I62" s="39"/>
      <c r="J62" s="40" t="s">
        <v>32</v>
      </c>
      <c r="K62" s="40" t="s">
        <v>32</v>
      </c>
      <c r="L62" s="31" t="s">
        <v>32</v>
      </c>
      <c r="M62" s="16"/>
      <c r="N62" s="8"/>
      <c r="O62" s="126"/>
      <c r="P62" s="120"/>
      <c r="Q62" s="126"/>
      <c r="R62" s="120"/>
      <c r="S62" s="122">
        <f t="shared" si="7"/>
        <v>0</v>
      </c>
      <c r="T62" s="123">
        <f t="shared" si="8"/>
        <v>0</v>
      </c>
    </row>
    <row r="63" spans="2:20" ht="19.8" customHeight="1" x14ac:dyDescent="0.25">
      <c r="I63" s="3"/>
      <c r="J63" s="3"/>
      <c r="K63" s="3"/>
      <c r="L63" s="81" t="s">
        <v>33</v>
      </c>
      <c r="M63" s="16"/>
      <c r="N63" s="8"/>
      <c r="O63" s="126"/>
      <c r="P63" s="120"/>
      <c r="Q63" s="126"/>
      <c r="R63" s="120"/>
      <c r="S63" s="122">
        <f t="shared" si="7"/>
        <v>0</v>
      </c>
      <c r="T63" s="123">
        <f t="shared" si="8"/>
        <v>0</v>
      </c>
    </row>
    <row r="64" spans="2:20" ht="19.8" customHeight="1" x14ac:dyDescent="0.25">
      <c r="I64" s="39"/>
      <c r="J64" s="20"/>
      <c r="K64" s="31" t="s">
        <v>34</v>
      </c>
      <c r="L64" s="31" t="s">
        <v>34</v>
      </c>
      <c r="M64" s="16"/>
      <c r="N64" s="8"/>
      <c r="O64" s="126"/>
      <c r="P64" s="120"/>
      <c r="Q64" s="126"/>
      <c r="R64" s="120"/>
      <c r="S64" s="122">
        <f t="shared" si="7"/>
        <v>0</v>
      </c>
      <c r="T64" s="123">
        <f t="shared" si="8"/>
        <v>0</v>
      </c>
    </row>
    <row r="65" spans="1:24" ht="19.8" customHeight="1" x14ac:dyDescent="0.25">
      <c r="B65" s="115"/>
      <c r="I65" s="20"/>
      <c r="J65" s="40" t="s">
        <v>35</v>
      </c>
      <c r="K65" s="40" t="s">
        <v>35</v>
      </c>
      <c r="L65" s="31" t="s">
        <v>35</v>
      </c>
      <c r="M65" s="16"/>
      <c r="N65" s="8"/>
      <c r="O65" s="126"/>
      <c r="P65" s="120"/>
      <c r="Q65" s="126"/>
      <c r="R65" s="120"/>
      <c r="S65" s="122">
        <f t="shared" si="7"/>
        <v>0</v>
      </c>
      <c r="T65" s="123">
        <f t="shared" si="8"/>
        <v>0</v>
      </c>
    </row>
    <row r="66" spans="1:24" ht="19.8" customHeight="1" x14ac:dyDescent="0.25">
      <c r="I66" s="3"/>
      <c r="J66" s="3"/>
      <c r="K66" s="3"/>
      <c r="L66" s="81" t="s">
        <v>36</v>
      </c>
      <c r="M66" s="16"/>
      <c r="N66" s="8"/>
      <c r="O66" s="126"/>
      <c r="P66" s="120"/>
      <c r="Q66" s="126"/>
      <c r="R66" s="120"/>
      <c r="S66" s="122">
        <f t="shared" si="7"/>
        <v>0</v>
      </c>
      <c r="T66" s="123">
        <f t="shared" si="8"/>
        <v>0</v>
      </c>
    </row>
    <row r="67" spans="1:24" ht="19.8" customHeight="1" x14ac:dyDescent="0.25">
      <c r="I67" s="40" t="s">
        <v>37</v>
      </c>
      <c r="J67" s="31" t="s">
        <v>37</v>
      </c>
      <c r="K67" s="31" t="s">
        <v>37</v>
      </c>
      <c r="L67" s="31" t="s">
        <v>37</v>
      </c>
      <c r="M67" s="16"/>
      <c r="N67" s="8"/>
      <c r="O67" s="126"/>
      <c r="P67" s="120"/>
      <c r="Q67" s="126"/>
      <c r="R67" s="120"/>
      <c r="S67" s="122">
        <f t="shared" si="7"/>
        <v>0</v>
      </c>
      <c r="T67" s="123">
        <f t="shared" si="8"/>
        <v>0</v>
      </c>
    </row>
    <row r="68" spans="1:24" ht="19.8" customHeight="1" thickBot="1" x14ac:dyDescent="0.3">
      <c r="I68" s="39"/>
      <c r="J68" s="20"/>
      <c r="K68" s="40" t="s">
        <v>38</v>
      </c>
      <c r="L68" s="31" t="s">
        <v>38</v>
      </c>
      <c r="M68" s="22"/>
      <c r="N68" s="119"/>
      <c r="O68" s="127"/>
      <c r="P68" s="121"/>
      <c r="Q68" s="127"/>
      <c r="R68" s="121"/>
      <c r="S68" s="125">
        <f t="shared" si="7"/>
        <v>0</v>
      </c>
      <c r="T68" s="124">
        <f t="shared" si="8"/>
        <v>0</v>
      </c>
    </row>
    <row r="69" spans="1:24" ht="13.5" customHeight="1" x14ac:dyDescent="0.3">
      <c r="C69" s="115"/>
    </row>
    <row r="70" spans="1:24" hidden="1" x14ac:dyDescent="0.3">
      <c r="C70" s="115"/>
    </row>
    <row r="71" spans="1:24" hidden="1" x14ac:dyDescent="0.3">
      <c r="B71" s="93"/>
      <c r="C71" s="93"/>
      <c r="D71" s="93"/>
      <c r="E71" s="93"/>
      <c r="F71" s="93"/>
      <c r="G71" s="93"/>
    </row>
    <row r="72" spans="1:24" ht="21.6" thickBot="1" x14ac:dyDescent="0.35">
      <c r="A72" s="102" t="s">
        <v>0</v>
      </c>
      <c r="B72" s="88" t="s">
        <v>1</v>
      </c>
      <c r="C72" s="93"/>
      <c r="D72" s="111"/>
      <c r="E72" s="111"/>
      <c r="F72" s="111"/>
      <c r="G72" s="111" t="str">
        <f>IF($G$1=0," ",$G$1)</f>
        <v xml:space="preserve"> </v>
      </c>
      <c r="H72" s="93"/>
      <c r="I72" s="93"/>
      <c r="J72" s="89" t="s">
        <v>2</v>
      </c>
    </row>
    <row r="73" spans="1:24" ht="13.5" customHeight="1" thickTop="1" x14ac:dyDescent="0.25">
      <c r="B73" s="878" t="s">
        <v>81</v>
      </c>
      <c r="C73" s="88"/>
      <c r="N73" s="88"/>
      <c r="T73" s="588" t="str">
        <f>IF($P$2=0," ",$P$2)</f>
        <v xml:space="preserve"> </v>
      </c>
      <c r="U73" s="589"/>
      <c r="V73" s="590"/>
      <c r="W73" s="597" t="s">
        <v>3</v>
      </c>
      <c r="X73" s="600">
        <v>2</v>
      </c>
    </row>
    <row r="74" spans="1:24" ht="12.75" customHeight="1" x14ac:dyDescent="0.25">
      <c r="B74" s="878" t="s">
        <v>82</v>
      </c>
      <c r="C74" s="88"/>
      <c r="T74" s="591"/>
      <c r="U74" s="592"/>
      <c r="V74" s="593"/>
      <c r="W74" s="598"/>
      <c r="X74" s="601"/>
    </row>
    <row r="75" spans="1:24" ht="12.75" customHeight="1" x14ac:dyDescent="0.25">
      <c r="B75" s="878" t="s">
        <v>83</v>
      </c>
      <c r="C75" s="88"/>
      <c r="T75" s="591"/>
      <c r="U75" s="592"/>
      <c r="V75" s="593"/>
      <c r="W75" s="599"/>
      <c r="X75" s="602"/>
    </row>
    <row r="76" spans="1:24" ht="13.5" customHeight="1" thickBot="1" x14ac:dyDescent="0.35">
      <c r="T76" s="591"/>
      <c r="U76" s="592"/>
      <c r="V76" s="593"/>
      <c r="W76" s="603" t="s">
        <v>4</v>
      </c>
      <c r="X76" s="605" t="str">
        <f>IF($J$16=0,"",$J$16)</f>
        <v/>
      </c>
    </row>
    <row r="77" spans="1:24" ht="13.5" customHeight="1" x14ac:dyDescent="0.3">
      <c r="B77" s="99" t="s">
        <v>5</v>
      </c>
      <c r="C77" s="112" t="s">
        <v>6</v>
      </c>
      <c r="D77" s="113" t="s">
        <v>7</v>
      </c>
      <c r="E77" s="517" t="s">
        <v>8</v>
      </c>
      <c r="F77" s="518"/>
      <c r="G77" s="519"/>
      <c r="H77" s="99" t="s">
        <v>9</v>
      </c>
      <c r="I77" s="9">
        <v>1</v>
      </c>
      <c r="J77" s="9">
        <v>2</v>
      </c>
      <c r="K77" s="9">
        <v>3</v>
      </c>
      <c r="L77" s="9">
        <v>4</v>
      </c>
      <c r="M77" s="9">
        <v>5</v>
      </c>
      <c r="N77" s="10">
        <v>6</v>
      </c>
      <c r="O77" s="11" t="s">
        <v>10</v>
      </c>
      <c r="P77" s="12" t="s">
        <v>11</v>
      </c>
      <c r="Q77" s="13" t="s">
        <v>12</v>
      </c>
      <c r="R77" s="687" t="s">
        <v>13</v>
      </c>
      <c r="S77" s="688"/>
      <c r="T77" s="591"/>
      <c r="U77" s="592"/>
      <c r="V77" s="593"/>
      <c r="W77" s="598"/>
      <c r="X77" s="601"/>
    </row>
    <row r="78" spans="1:24" ht="12.75" customHeight="1" thickBot="1" x14ac:dyDescent="0.35">
      <c r="B78" s="99">
        <v>1</v>
      </c>
      <c r="C78" s="112">
        <f>$C15</f>
        <v>0</v>
      </c>
      <c r="D78" s="113" t="str">
        <f>IF(C78=0," ",VLOOKUP(C78,[2]Inschr!B$1:K$65536,3,FALSE))</f>
        <v xml:space="preserve"> </v>
      </c>
      <c r="E78" s="517" t="str">
        <f>IF(C78=0," ",VLOOKUP(C78,[2]Inschr!B$1:K$65536,4,FALSE))</f>
        <v xml:space="preserve"> </v>
      </c>
      <c r="F78" s="518"/>
      <c r="G78" s="519"/>
      <c r="H78" s="99">
        <f t="shared" ref="H78:H83" si="9">O78*2</f>
        <v>0</v>
      </c>
      <c r="I78" s="15"/>
      <c r="J78" s="6">
        <f>IF(S89&gt;T89,1,0)</f>
        <v>0</v>
      </c>
      <c r="K78" s="6">
        <f>IF(S94&gt;T94,1,0)</f>
        <v>0</v>
      </c>
      <c r="L78" s="6">
        <f>IF(S98&gt;T98,1,0)</f>
        <v>0</v>
      </c>
      <c r="M78" s="6">
        <f>IF(S101&gt;T101,1,0)</f>
        <v>0</v>
      </c>
      <c r="N78" s="7">
        <f>IF(S90&gt;T90,1,0)</f>
        <v>0</v>
      </c>
      <c r="O78" s="16">
        <f t="shared" ref="O78:O83" si="10">SUM(I78:N78)</f>
        <v>0</v>
      </c>
      <c r="P78" s="17">
        <f>IF(O78=0,0,IF(2&lt;IF(O78=$O$78,1,0)+IF(O78=$O$79,1,0)+IF(O78=$O$80,1,0)+IF(O78=$O$81,1,0)+IF(O78=$O$82,1,0)+IF(O78=$O$83,1,0),S89+S90+S94+S98+S101-T89-T90-T94-T98-T101,IF(2=IF(O78=$O$78,1,0)+IF(O78=$O$79,1,0)+IF(O78=$O$80,1,0)+IF(O78=$O$81,1,0)+IF(O78=$O$82,1,0)+IF(O78=$O$83,1,0),"-","_")))</f>
        <v>0</v>
      </c>
      <c r="Q78" s="18">
        <f>IF(OR(P78=0,P78="-",P78="_"),P78,IF(2&lt;IF(P78=$P$78,1,0)+IF(P78=$P$79,1,0)+IF(P78=$P$80,1,0)+IF(P78=$P$81,1,0)+IF(P78=$P$82,1,0)+IF(P78=$P$83,1,0),M89+O89+Q89+M90+O90+Q90+M94+O94+Q94+M98+O98+Q98+M101+O101+Q101-N89-P89-R89-N90-P90-R90-N94-P94-R94-N98-P98-R98-N101-P101-R101,IF(2=IF(P78=$P$78,1,0)+IF(P78=$P$79,1,0)+IF(P78=$P$80,1,0)+IF(P78=$P$81,1,0)+IF(P78=$P$82,1,0)+IF(P78=$P$83,1,0),"-","_")))</f>
        <v>0</v>
      </c>
      <c r="R78" s="389">
        <f>IF(O78=0,0,IF(P78="-",IF(O78=O79,IF(S89&lt;T89,"Verliezer","Winnaar"),IF(O78=O80,IF(S94&lt;T94,"Verliezer","Winnaar"),IF(O78=O81,IF(S98&lt;T98,"Verliezer","Winnaar"),IF(O78=O82,IF(S101&lt;T101,"Verliezer","Winnaar"),IF(O78=O83,IF(S90&lt;T90,"Verliezer","Winnaar")))))),IF(Q78="-",IF(P78=P79,IF(S89&lt;T89,"Verliezer","Winnaar"),IF(P78=P80,IF(S94&lt;T94,"Verliezer","Winnaar"),IF(P78=P81,IF(S98&lt;T98,"Verliezer","Winnaar"),IF(P78=P82,IF(S101&lt;T101,"Verliezer","Winnaar"),IF(P78=P83,IF(S90&lt;T90,"Verliezer","Winnaar")))))),"_")))</f>
        <v>0</v>
      </c>
      <c r="S78" s="391"/>
      <c r="T78" s="594"/>
      <c r="U78" s="595"/>
      <c r="V78" s="596"/>
      <c r="W78" s="604"/>
      <c r="X78" s="606"/>
    </row>
    <row r="79" spans="1:24" ht="12.75" customHeight="1" thickTop="1" x14ac:dyDescent="0.3">
      <c r="B79" s="99">
        <v>2</v>
      </c>
      <c r="C79" s="112">
        <f t="shared" ref="C79:C83" si="11">$C16</f>
        <v>0</v>
      </c>
      <c r="D79" s="113" t="str">
        <f>IF(C79=0," ",VLOOKUP(C79,[2]Inschr!B$1:K$65536,3,FALSE))</f>
        <v xml:space="preserve"> </v>
      </c>
      <c r="E79" s="517" t="str">
        <f>IF(C79=0," ",VLOOKUP(C79,[2]Inschr!B$1:K$65536,4,FALSE))</f>
        <v xml:space="preserve"> </v>
      </c>
      <c r="F79" s="518"/>
      <c r="G79" s="519"/>
      <c r="H79" s="99">
        <f t="shared" si="9"/>
        <v>0</v>
      </c>
      <c r="I79" s="6">
        <f>IF(S89&lt;T89,1,0)</f>
        <v>0</v>
      </c>
      <c r="J79" s="15"/>
      <c r="K79" s="6">
        <f>IF(S100&gt;T100,1,0)</f>
        <v>0</v>
      </c>
      <c r="L79" s="6">
        <f>IF(S95&gt;T95,1,0)</f>
        <v>0</v>
      </c>
      <c r="M79" s="6">
        <f>IF(S92&gt;T92,1,0)</f>
        <v>0</v>
      </c>
      <c r="N79" s="7">
        <f>IF(S96&gt;T96,1,0)</f>
        <v>0</v>
      </c>
      <c r="O79" s="16">
        <f t="shared" si="10"/>
        <v>0</v>
      </c>
      <c r="P79" s="17">
        <f>IF(O79=0,0,IF(2&lt;IF(O79=$O$78,1,0)+IF(O79=$O$79,1,0)+IF(O79=$O$80,1,0)+IF(O79=$O$81,1,0)+IF(O79=$O$82,1,0)+IF(O79=$O$83,1,0),T89+S92+S95+S96+S100-S89-T92-T95-T96-T100,IF(2=IF(O79=$O$78,1,0)+IF(O79=$O$79,1,0)+IF(O79=$O$80,1,0)+IF(O79=$O$81,1,0)+IF(O79=$O$82,1,0)+IF(O79=$O$83,1,0),"-","_")))</f>
        <v>0</v>
      </c>
      <c r="Q79" s="18">
        <f>IF(OR(P79=0,P79="-",P79="_"),P79,IF(2&lt;IF(P79=$P$78,1,0)+IF(P79=$P$79,1,0)+IF(P79=$P$80,1,0)+IF(P79=$P$81,1,0)+IF(P79=$P$82,1,0)+IF(P79=$P$83,1,0),N89+P89+R89+M92+O92+Q92+M95+O95+Q95+M96+O96+Q96+M100+O100+Q100-M89-O89-Q89-N92-P92-R92-N95-P95-R95-N96-P96-R96-N100-P100-R100,IF(2=IF(P79=$P$78,1,0)+IF(P79=$P$79,1,0)+IF(P79=$P$80,1,0)+IF(P79=$P$81,1,0)+IF(P79=$P$82,1,0)+IF(P79=$P$83,1,0),"-","_")))</f>
        <v>0</v>
      </c>
      <c r="R79" s="389">
        <f>IF(O79=0,0,IF(P79="-",IF(O79=O78,IF(T89&lt;S89,"Verliezer","Winnaar"),IF(O79=O80,IF(S100&lt;T100,"Verliezer","Winnaar"),IF(O79=O81,IF(S95&lt;T95,"Verliezer","Winnaar"),IF(O79=O82,IF(S92&lt;T92,"Verliezer","Winnaar"),IF(O79=O83,IF(S96&lt;T96,"Verliezer","Winnaar")))))),IF(Q79="-",IF(P79=P78,IF(T89&lt;S89,"Verliezer","Winnaar"),IF(P79=P80,IF(S100&lt;T100,"Verliezer","Winnaar"),IF(P79=P81,IF(S95&lt;T95,"Verliezer","Winnaar"),IF(P79=P82,IF(S92&lt;T92,"Verliezer","Winnaar"),IF(P79=P83,IF(S96&lt;T96,"Verliezer","Winnaar")))))),"_")))</f>
        <v>0</v>
      </c>
      <c r="S79" s="437"/>
    </row>
    <row r="80" spans="1:24" ht="14.4" customHeight="1" x14ac:dyDescent="0.3">
      <c r="B80" s="99">
        <v>3</v>
      </c>
      <c r="C80" s="112">
        <f t="shared" si="11"/>
        <v>0</v>
      </c>
      <c r="D80" s="113" t="str">
        <f>IF(C80=0," ",VLOOKUP(C80,[2]Inschr!B$1:K$65536,3,FALSE))</f>
        <v xml:space="preserve"> </v>
      </c>
      <c r="E80" s="517" t="str">
        <f>IF(C80=0," ",VLOOKUP(C80,[2]Inschr!B$1:K$65536,4,FALSE))</f>
        <v xml:space="preserve"> </v>
      </c>
      <c r="F80" s="518"/>
      <c r="G80" s="519"/>
      <c r="H80" s="99">
        <f t="shared" si="9"/>
        <v>0</v>
      </c>
      <c r="I80" s="6">
        <f>IF(S94&lt;T94,1,0)</f>
        <v>0</v>
      </c>
      <c r="J80" s="6">
        <f>IF(S100&lt;T100,1,0)</f>
        <v>0</v>
      </c>
      <c r="K80" s="15"/>
      <c r="L80" s="6">
        <f>IF(S91&gt;T91,1,0)</f>
        <v>0</v>
      </c>
      <c r="M80" s="6">
        <f>IF(S97&gt;T97,1,0)</f>
        <v>0</v>
      </c>
      <c r="N80" s="7">
        <f>IF(S87&gt;T87,1,0)</f>
        <v>0</v>
      </c>
      <c r="O80" s="16">
        <f t="shared" si="10"/>
        <v>0</v>
      </c>
      <c r="P80" s="17">
        <f>IF(O80=0,0,IF(2&lt;IF(O80=$O$78,1,0)+IF(O80=$O$79,1,0)+IF(O80=$O$80,1,0)+IF(O80=$O$81,1,0)+IF(O80=$O$82,1,0)+IF(O80=$O$83,1,0),S87+S91+T94+S97+T100-T87-T91-S94-T97-S100,IF(2=IF(O80=$O$78,1,0)+IF(O80=$O$79,1,0)+IF(O80=$O$80,1,0)+IF(O80=$O$81,1,0)+IF(O80=$O$82,1,0)+IF(O80=$O$83,1,0),"-","_")))</f>
        <v>0</v>
      </c>
      <c r="Q80" s="18">
        <f>IF(OR(P80=0,P80="-",P80="_"),P80,IF(2&lt;IF(P80=$P$78,1,0)+IF(P80=$P$79,1,0)+IF(P80=$P$80,1,0)+IF(P80=$P$81,1,0)+IF(P80=$P$82,1,0)+IF(P80=$P$83,1,0),M87+O87+Q87+M91+O91+Q91+N94+P94+R94+M97+O97+Q97+N100+P100+R100-N87-P87-R87-N91-P91-R91-M94-O94-Q94-N97-P97-R97-M100-O100-Q100,IF(2=IF(P80=$P$78,1,0)+IF(P80=$P$79,1,0)+IF(P80=$P$80,1,0)+IF(P80=$P$81,1,0)+IF(P80=$P$82,1,0)+IF(P80=$P$83,1,0),"-","_")))</f>
        <v>0</v>
      </c>
      <c r="R80" s="389">
        <f>IF(O80=0,0,IF(P80="-",IF(O80=O78,IF(T94&lt;S94,"Verliezer","Winnaar"),IF(O80=O79,IF(T100&lt;S100,"Verliezer","Winnaar"),IF(O80=O81,IF(S91&lt;T91,"Verliezer","Winnaar"),IF(O80=O82,IF(S97&lt;T97,"Verliezer","Winnaar"),IF(O80=O83,IF(S87&lt;T87,"Verliezer","Winnaar")))))),IF(Q80="-",IF(P80=P78,IF(T94&lt;S94,"Verliezer","Winnaar"),IF(P80=P79,IF(T100&lt;S100,"Verliezer","Winnaar"),IF(P80=P81,IF(S91&lt;T91,"Verliezer","Winnaar"),IF(P80=P82,IF(S97&lt;T97,"Verliezer","Winnaar"),IF(P80=P83,IF(S87&lt;T87,"Verliezer","Winnaar")))))),"_")))</f>
        <v>0</v>
      </c>
      <c r="S80" s="437"/>
    </row>
    <row r="81" spans="2:20" ht="14.4" customHeight="1" x14ac:dyDescent="0.3">
      <c r="B81" s="99">
        <v>4</v>
      </c>
      <c r="C81" s="112">
        <f t="shared" si="11"/>
        <v>0</v>
      </c>
      <c r="D81" s="113" t="str">
        <f>IF(C81=0," ",VLOOKUP(C81,[2]Inschr!B$1:K$65536,3,FALSE))</f>
        <v xml:space="preserve"> </v>
      </c>
      <c r="E81" s="517" t="str">
        <f>IF(C81=0," ",VLOOKUP(C81,[2]Inschr!B$1:K$65536,4,FALSE))</f>
        <v xml:space="preserve"> </v>
      </c>
      <c r="F81" s="518"/>
      <c r="G81" s="519"/>
      <c r="H81" s="99">
        <f t="shared" si="9"/>
        <v>0</v>
      </c>
      <c r="I81" s="6">
        <f>IF(S98&lt;T98,1,0)</f>
        <v>0</v>
      </c>
      <c r="J81" s="6">
        <f>IF(S95&lt;T95,1,0)</f>
        <v>0</v>
      </c>
      <c r="K81" s="6">
        <f>IF(S91&lt;T91,1,0)</f>
        <v>0</v>
      </c>
      <c r="L81" s="15"/>
      <c r="M81" s="6">
        <f>IF(S88&gt;T88,1,0)</f>
        <v>0</v>
      </c>
      <c r="N81" s="7">
        <f>IF(S99&gt;T99,1,0)</f>
        <v>0</v>
      </c>
      <c r="O81" s="16">
        <f t="shared" si="10"/>
        <v>0</v>
      </c>
      <c r="P81" s="17">
        <f>IF(O81=0,0,IF(2&lt;IF(O81=$O$78,1,0)+IF(O81=$O$79,1,0)+IF(O81=$O$80,1,0)+IF(O81=$O$81,1,0)+IF(O81=$O$82,1,0)+IF(O81=$O$83,1,0),S88+T91+T95+T98+S99-T88-S91-S95-S98-T99,IF(2=IF(O81=$O$78,1,0)+IF(O81=$O$79,1,0)+IF(O81=$O$80,1,0)+IF(O81=$O$81,1,0)+IF(O81=$O$82,1,0)+IF(O81=$O$83,1,0),"-","_")))</f>
        <v>0</v>
      </c>
      <c r="Q81" s="18">
        <f>IF(OR(P81=0,P81="-",P81="_"),P81,IF(2&lt;IF(P81=$P$78,1,0)+IF(P81=$P$79,1,0)+IF(P81=$P$80,1,0)+IF(P81=$P$81,1,0)+IF(P81=$P$82,1,0)+IF(P81=$P$83,1,0),M88+O88+Q88+N91+P91+R91+N95+P95+R95+N98+P98+R98+M99+O99+Q99-N88-P88-R88-M91-O91-Q91-M95-O95-Q95-M98-O98-Q98-N99-P99-R99,IF(2=IF(P81=$P$78,1,0)+IF(P81=$P$79,1,0)+IF(P81=$P$80,1,0)+IF(P81=$P$81,1,0)+IF(P81=$P$82,1,0)+IF(P81=$P$83,1,0),"-","_")))</f>
        <v>0</v>
      </c>
      <c r="R81" s="389">
        <f>IF(O81=0,0,IF(P81="-",IF(O81=O78,IF(T98&lt;S98,"Verliezer","Winnaar"),IF(O81=O79,IF(T95&lt;S95,"Verliezer","Winnaar"),IF(O81=O80,IF(T91&lt;S91,"Verliezer","Winnaar"),IF(O81=O82,IF(S88&lt;T88,"Verliezer","Winnaar"),IF(O81=O83,IF(S99&lt;T99,"Verliezer","Winnaar")))))),IF(Q81="-",IF(P81=P78,IF(T98&lt;S98,"Verliezer","Winnaar"),IF(P81=P79,IF(T95&lt;S95,"Verliezer","Winnaar"),IF(P81=P80,IF(T91&lt;S91,"Verliezer","Winnaar"),IF(P81=P82,IF(S88&lt;T88,"Verliezer","Winnaar"),IF(P81=P83,IF(S99&lt;T99,"Verliezer","Winnaar")))))),"_")))</f>
        <v>0</v>
      </c>
      <c r="S81" s="437"/>
    </row>
    <row r="82" spans="2:20" ht="14.4" customHeight="1" x14ac:dyDescent="0.3">
      <c r="B82" s="99">
        <v>5</v>
      </c>
      <c r="C82" s="112">
        <f t="shared" si="11"/>
        <v>0</v>
      </c>
      <c r="D82" s="113" t="str">
        <f>IF(C82=0," ",VLOOKUP(C82,[2]Inschr!B$1:K$65536,3,FALSE))</f>
        <v xml:space="preserve"> </v>
      </c>
      <c r="E82" s="517" t="str">
        <f>IF(C82=0," ",VLOOKUP(C82,[2]Inschr!B$1:K$65536,4,FALSE))</f>
        <v xml:space="preserve"> </v>
      </c>
      <c r="F82" s="518"/>
      <c r="G82" s="519"/>
      <c r="H82" s="99">
        <f t="shared" si="9"/>
        <v>0</v>
      </c>
      <c r="I82" s="6">
        <f>IF(S101&lt;T101,1,0)</f>
        <v>0</v>
      </c>
      <c r="J82" s="6">
        <f>IF(S92&lt;T92,1,0)</f>
        <v>0</v>
      </c>
      <c r="K82" s="6">
        <f>IF(S97&lt;T97,1,0)</f>
        <v>0</v>
      </c>
      <c r="L82" s="6">
        <f>IF(S88&lt;T88,1,0)</f>
        <v>0</v>
      </c>
      <c r="M82" s="15"/>
      <c r="N82" s="7">
        <f>IF(S93&gt;T93,1,0)</f>
        <v>0</v>
      </c>
      <c r="O82" s="16">
        <f t="shared" si="10"/>
        <v>0</v>
      </c>
      <c r="P82" s="17">
        <f>IF(O82=0,0,IF(2&lt;IF(O82=$O$78,1,0)+IF(O82=$O$79,1,0)+IF(O82=$O$80,1,0)+IF(O82=$O$81,1,0)+IF(O82=$O$82,1,0)+IF(O82=$O$83,1,0),T88+T92+S93+T97+T101-S88-S92-T93-S97-S101,IF(2=IF(O82=$O$78,1,0)+IF(O82=$O$79,1,0)+IF(O82=$O$80,1,0)+IF(O82=$O$81,1,0)+IF(O82=$O$82,1,0)+IF(O82=$O$83,1,0),"-","_")))</f>
        <v>0</v>
      </c>
      <c r="Q82" s="18">
        <f>IF(OR(P82=0,P82="-",P82="_"),P82,IF(2&lt;IF(P82=$P$78,1,0)+IF(P82=$P$79,1,0)+IF(P82=$P$80,1,0)+IF(P82=$P$81,1,0)+IF(P82=$P$82,1,0)+IF(P82=$P$83,1,0),N88+P88+R88+N92+P92+R92+M93+O93+Q93+N97+P97+R97+N101+P101+R101-M88-O88-Q88-M92-O92-Q92-N93-P93-R93-M97-O97-Q97-M101-O101-Q101,IF(2=IF(P82=$P$78,1,0)+IF(P82=$P$79,1,0)+IF(P82=$P$80,1,0)+IF(P82=$P$81,1,0)+IF(P82=$P$82,1,0)+IF(P82=$P$83,1,0),"-","_")))</f>
        <v>0</v>
      </c>
      <c r="R82" s="389">
        <f>IF(O82=0,0,IF(P82="-",IF(O82=O78,IF(T101&lt;S101,"Verliezer","Winnaar"),IF(O82=O79,IF(T92&lt;S92,"Verliezer","Winnaar"),IF(O82=O80,IF(T97&lt;S97,"Verliezer","Winnaar"),IF(O82=O81,IF(T88&lt;S88,"Verliezer","Winnaar"),IF(O82=O83,IF(S93&lt;T93,"Verliezer","Winnaar")))))),IF(Q82="-",IF(P82=P78,IF(T101&lt;S101,"Verliezer","Winnaar"),IF(P82=P79,IF(T92&lt;S92,"Verliezer","Winnaar"),IF(P82=P80,IF(T97&lt;S97,"Verliezer","Winnaar"),IF(P82=P81,IF(T88&lt;S88,"Verliezer","Winnaar"),IF(P82=P83,IF(S93&lt;T93,"Verliezer","Winnaar")))))),"_")))</f>
        <v>0</v>
      </c>
      <c r="S82" s="437"/>
    </row>
    <row r="83" spans="2:20" ht="15" customHeight="1" thickBot="1" x14ac:dyDescent="0.35">
      <c r="B83" s="99">
        <v>6</v>
      </c>
      <c r="C83" s="112">
        <f t="shared" si="11"/>
        <v>0</v>
      </c>
      <c r="D83" s="113" t="str">
        <f>IF(C83=0," ",VLOOKUP(C83,[2]Inschr!B$1:K$65536,3,FALSE))</f>
        <v xml:space="preserve"> </v>
      </c>
      <c r="E83" s="517" t="str">
        <f>IF(C83=0," ",VLOOKUP(C83,[2]Inschr!B$1:K$65536,4,FALSE))</f>
        <v xml:space="preserve"> </v>
      </c>
      <c r="F83" s="518"/>
      <c r="G83" s="519"/>
      <c r="H83" s="99">
        <f t="shared" si="9"/>
        <v>0</v>
      </c>
      <c r="I83" s="6">
        <f>IF(S90&lt;T90,1,0)</f>
        <v>0</v>
      </c>
      <c r="J83" s="6">
        <f>IF(S96&lt;T96,1,0)</f>
        <v>0</v>
      </c>
      <c r="K83" s="6">
        <f>IF(S87&lt;T87,1,0)</f>
        <v>0</v>
      </c>
      <c r="L83" s="6">
        <f>IF(S99&lt;T99,1,0)</f>
        <v>0</v>
      </c>
      <c r="M83" s="6">
        <f>IF(S93&lt;T93,1,0)</f>
        <v>0</v>
      </c>
      <c r="N83" s="21"/>
      <c r="O83" s="22">
        <f t="shared" si="10"/>
        <v>0</v>
      </c>
      <c r="P83" s="23">
        <f>IF(O83=0,0,IF(2&lt;IF(O83=$O$78,1,0)+IF(O83=$O$79,1,0)+IF(O83=$O$80,1,0)+IF(O83=$O$81,1,0)+IF(O83=$O$82,1,0)+IF(O83=$O$83,1,0),T87+T90+T93+T96+T99-S87-S90-S93-S96-S99,IF(2=IF(O83=$O$78,1,0)+IF(O83=$O$79,1,0)+IF(O83=$O$80,1,0)+IF(O83=$O$81,1,0)+IF(O83=$O$82,1,0)+IF(O83=$O$83,1,0),"-","_")))</f>
        <v>0</v>
      </c>
      <c r="Q83" s="23">
        <f>IF(OR(P83=0,P83="-",P83="_"),P83,IF(2&lt;IF(P83=$P$78,1,0)+IF(P83=$P$79,1,0)+IF(P83=$P$80,1,0)+IF(P83=$P$81,1,0)+IF(P83=$P$82,1,0)+IF(P83=$P$83,1,0),N87+P87+R87+N90+P90+R90+N93+P93+R93+N96+P96+R96+N99+P99+R99-M87-O87-Q87-M90-O90-Q90-M93-O93-Q93-M96-O96-Q96-M99-O99-Q99,IF(2=IF(P83=$P$78,1,0)+IF(P83=$P$79,1,0)+IF(P83=$P$80,1,0)+IF(P83=$P$81,1,0)+IF(P83=$P$82,1,0)+IF(P83=$P$83,1,0),"-","_")))</f>
        <v>0</v>
      </c>
      <c r="R83" s="475">
        <f>IF(O83=0,0,IF(P83="-",IF(O83=O78,IF(T90&lt;S90,"Verliezer","Winnaar"),IF(O83=O79,IF(T96&lt;S96,"Verliezer","Winnaar"),IF(O83=O80,IF(T87&lt;S87,"Verliezer","Winnaar"),IF(O83=O81,IF(T99&lt;S99,"Verliezer","Winnaar"),IF(O83=O82,IF(T93&lt;S93,"Verliezer","Winnaar")))))),IF(Q83="-",IF(P83=P78,IF(T90&lt;S90,"Verliezer","Winnaar"),IF(P83=P79,IF(T96&lt;S96,"Verliezer","Winnaar"),IF(P83=P80,IF(T87&lt;S87,"Verliezer","Winnaar"),IF(P83=P81,IF(T99&lt;S99,"Verliezer","Winnaar"),IF(P83=P82,IF(T93&lt;S93,"Verliezer","Winnaar")))))),"_")))</f>
        <v>0</v>
      </c>
      <c r="S83" s="477"/>
    </row>
    <row r="85" spans="2:20" ht="21.6" customHeight="1" thickBot="1" x14ac:dyDescent="0.35">
      <c r="C85" s="91"/>
      <c r="D85" s="91" t="s">
        <v>48</v>
      </c>
      <c r="E85" s="91"/>
      <c r="F85" s="91"/>
      <c r="G85" s="90"/>
      <c r="I85" s="88" t="s">
        <v>14</v>
      </c>
    </row>
    <row r="86" spans="2:20" ht="19.8" customHeight="1" x14ac:dyDescent="0.3">
      <c r="C86" s="114"/>
      <c r="D86" s="113" t="str">
        <f>IF(C86=0," ",VLOOKUP(C86,[2]Inschr!B$1:K$65536,3,FALSE))</f>
        <v xml:space="preserve"> </v>
      </c>
      <c r="E86" s="517" t="str">
        <f>IF(C86=0," ",VLOOKUP(C86,[2]Inschr!B$1:K$65536,4,FALSE))</f>
        <v xml:space="preserve"> </v>
      </c>
      <c r="F86" s="518"/>
      <c r="G86" s="519"/>
      <c r="I86" s="117" t="s">
        <v>15</v>
      </c>
      <c r="J86" s="117" t="s">
        <v>16</v>
      </c>
      <c r="K86" s="117" t="s">
        <v>17</v>
      </c>
      <c r="L86" s="118" t="s">
        <v>46</v>
      </c>
      <c r="M86" s="565" t="s">
        <v>19</v>
      </c>
      <c r="N86" s="574"/>
      <c r="O86" s="565" t="s">
        <v>20</v>
      </c>
      <c r="P86" s="574"/>
      <c r="Q86" s="565" t="s">
        <v>21</v>
      </c>
      <c r="R86" s="574"/>
      <c r="S86" s="565" t="s">
        <v>22</v>
      </c>
      <c r="T86" s="574"/>
    </row>
    <row r="87" spans="2:20" ht="19.8" customHeight="1" x14ac:dyDescent="0.25">
      <c r="C87" s="110"/>
      <c r="D87" s="91"/>
      <c r="E87" s="91"/>
      <c r="F87" s="91"/>
      <c r="G87" s="90"/>
      <c r="I87" s="3"/>
      <c r="J87" s="3"/>
      <c r="K87" s="3"/>
      <c r="L87" s="81" t="s">
        <v>24</v>
      </c>
      <c r="M87" s="16"/>
      <c r="N87" s="8"/>
      <c r="O87" s="126"/>
      <c r="P87" s="120"/>
      <c r="Q87" s="126"/>
      <c r="R87" s="120"/>
      <c r="S87" s="122">
        <f>IF(M87&gt;N87,1,0)+IF(O87&gt;P87,1,0)+IF(Q87&gt;R87,1,0)</f>
        <v>0</v>
      </c>
      <c r="T87" s="123">
        <f>IF(M87&lt;N87,1,0)+IF(O87&lt;P87,1,0)+IF(Q87&lt;R87,1,0)</f>
        <v>0</v>
      </c>
    </row>
    <row r="88" spans="2:20" ht="19.8" customHeight="1" x14ac:dyDescent="0.25">
      <c r="C88" s="110"/>
      <c r="D88" s="91"/>
      <c r="E88" s="91"/>
      <c r="F88" s="91"/>
      <c r="G88" s="90"/>
      <c r="I88" s="39"/>
      <c r="J88" s="39"/>
      <c r="K88" s="31" t="s">
        <v>25</v>
      </c>
      <c r="L88" s="31" t="s">
        <v>25</v>
      </c>
      <c r="M88" s="16"/>
      <c r="N88" s="8"/>
      <c r="O88" s="126"/>
      <c r="P88" s="120"/>
      <c r="Q88" s="126"/>
      <c r="R88" s="120"/>
      <c r="S88" s="122">
        <f t="shared" ref="S88:S101" si="12">IF(M88&gt;N88,1,0)+IF(O88&gt;P88,1,0)+IF(Q88&gt;R88,1,0)</f>
        <v>0</v>
      </c>
      <c r="T88" s="123">
        <f t="shared" ref="T88:T101" si="13">IF(M88&lt;N88,1,0)+IF(O88&lt;P88,1,0)+IF(Q88&lt;R88,1,0)</f>
        <v>0</v>
      </c>
    </row>
    <row r="89" spans="2:20" ht="19.8" customHeight="1" x14ac:dyDescent="0.25">
      <c r="C89" s="110"/>
      <c r="D89" s="91" t="s">
        <v>49</v>
      </c>
      <c r="E89" s="91"/>
      <c r="F89" s="91"/>
      <c r="G89" s="90"/>
      <c r="I89" s="40" t="s">
        <v>26</v>
      </c>
      <c r="J89" s="31" t="s">
        <v>26</v>
      </c>
      <c r="K89" s="31" t="s">
        <v>26</v>
      </c>
      <c r="L89" s="31" t="s">
        <v>26</v>
      </c>
      <c r="M89" s="16"/>
      <c r="N89" s="8"/>
      <c r="O89" s="126"/>
      <c r="P89" s="120"/>
      <c r="Q89" s="126"/>
      <c r="R89" s="120"/>
      <c r="S89" s="122">
        <f t="shared" si="12"/>
        <v>0</v>
      </c>
      <c r="T89" s="123">
        <f t="shared" si="13"/>
        <v>0</v>
      </c>
    </row>
    <row r="90" spans="2:20" ht="19.8" customHeight="1" x14ac:dyDescent="0.25">
      <c r="C90" s="114"/>
      <c r="D90" s="113" t="str">
        <f>IF(C90=0," ",VLOOKUP(C90,[2]Inschr!B$1:K$65536,3,FALSE))</f>
        <v xml:space="preserve"> </v>
      </c>
      <c r="E90" s="517" t="str">
        <f>IF(C90=0," ",VLOOKUP(C90,[2]Inschr!B$1:K$65536,4,FALSE))</f>
        <v xml:space="preserve"> </v>
      </c>
      <c r="F90" s="518"/>
      <c r="G90" s="519"/>
      <c r="I90" s="3"/>
      <c r="J90" s="3"/>
      <c r="K90" s="3"/>
      <c r="L90" s="81" t="s">
        <v>27</v>
      </c>
      <c r="M90" s="16"/>
      <c r="N90" s="8"/>
      <c r="O90" s="126"/>
      <c r="P90" s="120"/>
      <c r="Q90" s="126"/>
      <c r="R90" s="120"/>
      <c r="S90" s="122">
        <f t="shared" si="12"/>
        <v>0</v>
      </c>
      <c r="T90" s="123">
        <f t="shared" si="13"/>
        <v>0</v>
      </c>
    </row>
    <row r="91" spans="2:20" ht="19.8" customHeight="1" x14ac:dyDescent="0.25">
      <c r="C91" s="85"/>
      <c r="D91" s="90"/>
      <c r="E91" s="90"/>
      <c r="F91" s="90"/>
      <c r="G91" s="90"/>
      <c r="I91" s="39"/>
      <c r="J91" s="31" t="s">
        <v>28</v>
      </c>
      <c r="K91" s="31" t="s">
        <v>28</v>
      </c>
      <c r="L91" s="31" t="s">
        <v>28</v>
      </c>
      <c r="M91" s="16"/>
      <c r="N91" s="8"/>
      <c r="O91" s="126"/>
      <c r="P91" s="120"/>
      <c r="Q91" s="126"/>
      <c r="R91" s="120"/>
      <c r="S91" s="122">
        <f t="shared" si="12"/>
        <v>0</v>
      </c>
      <c r="T91" s="123">
        <f t="shared" si="13"/>
        <v>0</v>
      </c>
    </row>
    <row r="92" spans="2:20" ht="19.8" customHeight="1" x14ac:dyDescent="0.25">
      <c r="I92" s="39"/>
      <c r="J92" s="20"/>
      <c r="K92" s="31" t="s">
        <v>29</v>
      </c>
      <c r="L92" s="31" t="s">
        <v>29</v>
      </c>
      <c r="M92" s="16"/>
      <c r="N92" s="8"/>
      <c r="O92" s="126"/>
      <c r="P92" s="120"/>
      <c r="Q92" s="126"/>
      <c r="R92" s="120"/>
      <c r="S92" s="122">
        <f t="shared" si="12"/>
        <v>0</v>
      </c>
      <c r="T92" s="123">
        <f t="shared" si="13"/>
        <v>0</v>
      </c>
    </row>
    <row r="93" spans="2:20" ht="19.8" customHeight="1" x14ac:dyDescent="0.25">
      <c r="I93" s="3"/>
      <c r="J93" s="3"/>
      <c r="K93" s="3"/>
      <c r="L93" s="81" t="s">
        <v>30</v>
      </c>
      <c r="M93" s="16"/>
      <c r="N93" s="8"/>
      <c r="O93" s="126"/>
      <c r="P93" s="120"/>
      <c r="Q93" s="126"/>
      <c r="R93" s="120"/>
      <c r="S93" s="122">
        <f t="shared" si="12"/>
        <v>0</v>
      </c>
      <c r="T93" s="123">
        <f t="shared" si="13"/>
        <v>0</v>
      </c>
    </row>
    <row r="94" spans="2:20" ht="19.8" customHeight="1" x14ac:dyDescent="0.25">
      <c r="I94" s="40" t="s">
        <v>31</v>
      </c>
      <c r="J94" s="31" t="s">
        <v>31</v>
      </c>
      <c r="K94" s="31" t="s">
        <v>31</v>
      </c>
      <c r="L94" s="31" t="s">
        <v>31</v>
      </c>
      <c r="M94" s="16"/>
      <c r="N94" s="8"/>
      <c r="O94" s="126"/>
      <c r="P94" s="120"/>
      <c r="Q94" s="126"/>
      <c r="R94" s="120"/>
      <c r="S94" s="122">
        <f t="shared" si="12"/>
        <v>0</v>
      </c>
      <c r="T94" s="123">
        <f t="shared" si="13"/>
        <v>0</v>
      </c>
    </row>
    <row r="95" spans="2:20" ht="19.8" customHeight="1" x14ac:dyDescent="0.25">
      <c r="I95" s="39"/>
      <c r="J95" s="40" t="s">
        <v>32</v>
      </c>
      <c r="K95" s="40" t="s">
        <v>32</v>
      </c>
      <c r="L95" s="31" t="s">
        <v>32</v>
      </c>
      <c r="M95" s="16"/>
      <c r="N95" s="8"/>
      <c r="O95" s="126"/>
      <c r="P95" s="120"/>
      <c r="Q95" s="126"/>
      <c r="R95" s="120"/>
      <c r="S95" s="122">
        <f t="shared" si="12"/>
        <v>0</v>
      </c>
      <c r="T95" s="123">
        <f t="shared" si="13"/>
        <v>0</v>
      </c>
    </row>
    <row r="96" spans="2:20" ht="19.8" customHeight="1" x14ac:dyDescent="0.25">
      <c r="I96" s="3"/>
      <c r="J96" s="3"/>
      <c r="K96" s="3"/>
      <c r="L96" s="81" t="s">
        <v>33</v>
      </c>
      <c r="M96" s="16"/>
      <c r="N96" s="8"/>
      <c r="O96" s="126"/>
      <c r="P96" s="120"/>
      <c r="Q96" s="126"/>
      <c r="R96" s="120"/>
      <c r="S96" s="122">
        <f t="shared" si="12"/>
        <v>0</v>
      </c>
      <c r="T96" s="123">
        <f t="shared" si="13"/>
        <v>0</v>
      </c>
    </row>
    <row r="97" spans="2:20" ht="19.8" customHeight="1" x14ac:dyDescent="0.25">
      <c r="I97" s="39"/>
      <c r="J97" s="20"/>
      <c r="K97" s="31" t="s">
        <v>34</v>
      </c>
      <c r="L97" s="31" t="s">
        <v>34</v>
      </c>
      <c r="M97" s="16"/>
      <c r="N97" s="8"/>
      <c r="O97" s="126"/>
      <c r="P97" s="120"/>
      <c r="Q97" s="126"/>
      <c r="R97" s="120"/>
      <c r="S97" s="122">
        <f t="shared" si="12"/>
        <v>0</v>
      </c>
      <c r="T97" s="123">
        <f t="shared" si="13"/>
        <v>0</v>
      </c>
    </row>
    <row r="98" spans="2:20" ht="19.8" customHeight="1" x14ac:dyDescent="0.25">
      <c r="B98" s="115"/>
      <c r="I98" s="20"/>
      <c r="J98" s="40" t="s">
        <v>35</v>
      </c>
      <c r="K98" s="40" t="s">
        <v>35</v>
      </c>
      <c r="L98" s="31" t="s">
        <v>35</v>
      </c>
      <c r="M98" s="16"/>
      <c r="N98" s="8"/>
      <c r="O98" s="126"/>
      <c r="P98" s="120"/>
      <c r="Q98" s="126"/>
      <c r="R98" s="120"/>
      <c r="S98" s="122">
        <f t="shared" si="12"/>
        <v>0</v>
      </c>
      <c r="T98" s="123">
        <f t="shared" si="13"/>
        <v>0</v>
      </c>
    </row>
    <row r="99" spans="2:20" ht="19.8" customHeight="1" x14ac:dyDescent="0.25">
      <c r="I99" s="3"/>
      <c r="J99" s="3"/>
      <c r="K99" s="3"/>
      <c r="L99" s="81" t="s">
        <v>36</v>
      </c>
      <c r="M99" s="16"/>
      <c r="N99" s="8"/>
      <c r="O99" s="126"/>
      <c r="P99" s="120"/>
      <c r="Q99" s="126"/>
      <c r="R99" s="120"/>
      <c r="S99" s="122">
        <f t="shared" si="12"/>
        <v>0</v>
      </c>
      <c r="T99" s="123">
        <f t="shared" si="13"/>
        <v>0</v>
      </c>
    </row>
    <row r="100" spans="2:20" ht="19.8" customHeight="1" x14ac:dyDescent="0.25">
      <c r="I100" s="40" t="s">
        <v>37</v>
      </c>
      <c r="J100" s="31" t="s">
        <v>37</v>
      </c>
      <c r="K100" s="31" t="s">
        <v>37</v>
      </c>
      <c r="L100" s="31" t="s">
        <v>37</v>
      </c>
      <c r="M100" s="16"/>
      <c r="N100" s="8"/>
      <c r="O100" s="126"/>
      <c r="P100" s="120"/>
      <c r="Q100" s="126"/>
      <c r="R100" s="120"/>
      <c r="S100" s="122">
        <f t="shared" si="12"/>
        <v>0</v>
      </c>
      <c r="T100" s="123">
        <f t="shared" si="13"/>
        <v>0</v>
      </c>
    </row>
    <row r="101" spans="2:20" ht="19.8" customHeight="1" thickBot="1" x14ac:dyDescent="0.3">
      <c r="I101" s="39"/>
      <c r="J101" s="20"/>
      <c r="K101" s="40" t="s">
        <v>38</v>
      </c>
      <c r="L101" s="31" t="s">
        <v>38</v>
      </c>
      <c r="M101" s="22"/>
      <c r="N101" s="119"/>
      <c r="O101" s="127"/>
      <c r="P101" s="121"/>
      <c r="Q101" s="127"/>
      <c r="R101" s="121"/>
      <c r="S101" s="125">
        <f t="shared" si="12"/>
        <v>0</v>
      </c>
      <c r="T101" s="124">
        <f t="shared" si="13"/>
        <v>0</v>
      </c>
    </row>
    <row r="102" spans="2:20" x14ac:dyDescent="0.3">
      <c r="C102" s="115"/>
    </row>
    <row r="103" spans="2:20" x14ac:dyDescent="0.3">
      <c r="C103" s="115"/>
    </row>
    <row r="104" spans="2:20" x14ac:dyDescent="0.3">
      <c r="B104" s="115"/>
    </row>
    <row r="105" spans="2:20" x14ac:dyDescent="0.3">
      <c r="B105" s="115"/>
    </row>
  </sheetData>
  <mergeCells count="90">
    <mergeCell ref="X73:X75"/>
    <mergeCell ref="W76:W78"/>
    <mergeCell ref="X76:X78"/>
    <mergeCell ref="R48:S48"/>
    <mergeCell ref="R49:S49"/>
    <mergeCell ref="R50:S50"/>
    <mergeCell ref="Q53:R53"/>
    <mergeCell ref="S53:T53"/>
    <mergeCell ref="M86:N86"/>
    <mergeCell ref="T40:V45"/>
    <mergeCell ref="W40:W42"/>
    <mergeCell ref="X40:X42"/>
    <mergeCell ref="W43:W45"/>
    <mergeCell ref="X43:X45"/>
    <mergeCell ref="M53:N53"/>
    <mergeCell ref="R44:S44"/>
    <mergeCell ref="R45:S45"/>
    <mergeCell ref="R46:S46"/>
    <mergeCell ref="R47:S47"/>
    <mergeCell ref="R81:S81"/>
    <mergeCell ref="R82:S82"/>
    <mergeCell ref="R83:S83"/>
    <mergeCell ref="O86:P86"/>
    <mergeCell ref="Q86:R86"/>
    <mergeCell ref="C32:D33"/>
    <mergeCell ref="H32:H33"/>
    <mergeCell ref="I32:N33"/>
    <mergeCell ref="P32:P33"/>
    <mergeCell ref="G33:G34"/>
    <mergeCell ref="E33:E34"/>
    <mergeCell ref="C25:D26"/>
    <mergeCell ref="H25:H26"/>
    <mergeCell ref="I25:N26"/>
    <mergeCell ref="P25:P26"/>
    <mergeCell ref="G26:G27"/>
    <mergeCell ref="B9:B14"/>
    <mergeCell ref="J10:J11"/>
    <mergeCell ref="M13:M14"/>
    <mergeCell ref="B15:B20"/>
    <mergeCell ref="J16:J17"/>
    <mergeCell ref="P2:W5"/>
    <mergeCell ref="R77:S77"/>
    <mergeCell ref="R78:S78"/>
    <mergeCell ref="R79:S79"/>
    <mergeCell ref="R80:S80"/>
    <mergeCell ref="T73:V78"/>
    <mergeCell ref="W73:W75"/>
    <mergeCell ref="O53:P53"/>
    <mergeCell ref="S86:T86"/>
    <mergeCell ref="E9:G9"/>
    <mergeCell ref="E10:G10"/>
    <mergeCell ref="E11:G11"/>
    <mergeCell ref="E12:G12"/>
    <mergeCell ref="E13:G13"/>
    <mergeCell ref="E14:G14"/>
    <mergeCell ref="E19:G19"/>
    <mergeCell ref="E20:G20"/>
    <mergeCell ref="E24:E25"/>
    <mergeCell ref="F24:F25"/>
    <mergeCell ref="F26:F27"/>
    <mergeCell ref="E26:E27"/>
    <mergeCell ref="E31:E32"/>
    <mergeCell ref="F31:F32"/>
    <mergeCell ref="F33:F34"/>
    <mergeCell ref="E48:G48"/>
    <mergeCell ref="E49:G49"/>
    <mergeCell ref="E50:G50"/>
    <mergeCell ref="E7:G7"/>
    <mergeCell ref="E15:G15"/>
    <mergeCell ref="E16:G16"/>
    <mergeCell ref="E17:G17"/>
    <mergeCell ref="E18:G18"/>
    <mergeCell ref="G24:G25"/>
    <mergeCell ref="G31:G32"/>
    <mergeCell ref="E82:G82"/>
    <mergeCell ref="E83:G83"/>
    <mergeCell ref="E86:G86"/>
    <mergeCell ref="E90:G90"/>
    <mergeCell ref="E22:G22"/>
    <mergeCell ref="E77:G77"/>
    <mergeCell ref="E78:G78"/>
    <mergeCell ref="E79:G79"/>
    <mergeCell ref="E80:G80"/>
    <mergeCell ref="E81:G81"/>
    <mergeCell ref="E53:G53"/>
    <mergeCell ref="E57:G57"/>
    <mergeCell ref="E44:G44"/>
    <mergeCell ref="E45:G45"/>
    <mergeCell ref="E46:G46"/>
    <mergeCell ref="E47:G47"/>
  </mergeCells>
  <pageMargins left="0.11811023622047245" right="0" top="0.74803149606299213" bottom="0.74803149606299213" header="0.31496062992125984" footer="0.31496062992125984"/>
  <pageSetup paperSize="9" scale="90" orientation="landscape" horizontalDpi="4294967293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86B0D-4A96-4D23-B4D2-37722CD4F609}">
  <dimension ref="A1:W91"/>
  <sheetViews>
    <sheetView topLeftCell="A79" zoomScale="75" zoomScaleNormal="75" workbookViewId="0">
      <selection activeCell="B65" sqref="B65:B67"/>
    </sheetView>
  </sheetViews>
  <sheetFormatPr defaultColWidth="9.109375" defaultRowHeight="13.2" x14ac:dyDescent="0.3"/>
  <cols>
    <col min="1" max="1" width="2.88671875" style="3" customWidth="1"/>
    <col min="2" max="2" width="6" style="3" customWidth="1"/>
    <col min="3" max="3" width="6.44140625" style="3" customWidth="1"/>
    <col min="4" max="4" width="24" style="3" customWidth="1"/>
    <col min="5" max="7" width="7.21875" style="3" customWidth="1"/>
    <col min="8" max="8" width="7" style="3" customWidth="1"/>
    <col min="9" max="9" width="6.44140625" style="3" customWidth="1"/>
    <col min="10" max="19" width="5.44140625" style="3" customWidth="1"/>
    <col min="20" max="20" width="5.6640625" style="3" customWidth="1"/>
    <col min="21" max="21" width="6" style="3" customWidth="1"/>
    <col min="22" max="22" width="9.109375" style="3" customWidth="1"/>
    <col min="23" max="23" width="7.5546875" style="3" bestFit="1" customWidth="1"/>
    <col min="24" max="24" width="7.5546875" style="3" customWidth="1"/>
    <col min="25" max="25" width="2.6640625" style="3" customWidth="1"/>
    <col min="26" max="259" width="9.109375" style="3"/>
    <col min="260" max="260" width="2.88671875" style="3" customWidth="1"/>
    <col min="261" max="261" width="6.33203125" style="3" bestFit="1" customWidth="1"/>
    <col min="262" max="262" width="6" style="3" customWidth="1"/>
    <col min="263" max="263" width="24" style="3" customWidth="1"/>
    <col min="264" max="264" width="24.109375" style="3" customWidth="1"/>
    <col min="265" max="265" width="8" style="3" customWidth="1"/>
    <col min="266" max="266" width="6.88671875" style="3" bestFit="1" customWidth="1"/>
    <col min="267" max="270" width="5.109375" style="3" customWidth="1"/>
    <col min="271" max="271" width="1.88671875" style="3" customWidth="1"/>
    <col min="272" max="272" width="5.5546875" style="3" customWidth="1"/>
    <col min="273" max="273" width="5" style="3" customWidth="1"/>
    <col min="274" max="274" width="11.5546875" style="3" customWidth="1"/>
    <col min="275" max="275" width="8.6640625" style="3" customWidth="1"/>
    <col min="276" max="276" width="5.6640625" style="3" customWidth="1"/>
    <col min="277" max="277" width="6" style="3" customWidth="1"/>
    <col min="278" max="278" width="9.109375" style="3"/>
    <col min="279" max="279" width="7.5546875" style="3" bestFit="1" customWidth="1"/>
    <col min="280" max="280" width="7.5546875" style="3" customWidth="1"/>
    <col min="281" max="281" width="2.6640625" style="3" customWidth="1"/>
    <col min="282" max="515" width="9.109375" style="3"/>
    <col min="516" max="516" width="2.88671875" style="3" customWidth="1"/>
    <col min="517" max="517" width="6.33203125" style="3" bestFit="1" customWidth="1"/>
    <col min="518" max="518" width="6" style="3" customWidth="1"/>
    <col min="519" max="519" width="24" style="3" customWidth="1"/>
    <col min="520" max="520" width="24.109375" style="3" customWidth="1"/>
    <col min="521" max="521" width="8" style="3" customWidth="1"/>
    <col min="522" max="522" width="6.88671875" style="3" bestFit="1" customWidth="1"/>
    <col min="523" max="526" width="5.109375" style="3" customWidth="1"/>
    <col min="527" max="527" width="1.88671875" style="3" customWidth="1"/>
    <col min="528" max="528" width="5.5546875" style="3" customWidth="1"/>
    <col min="529" max="529" width="5" style="3" customWidth="1"/>
    <col min="530" max="530" width="11.5546875" style="3" customWidth="1"/>
    <col min="531" max="531" width="8.6640625" style="3" customWidth="1"/>
    <col min="532" max="532" width="5.6640625" style="3" customWidth="1"/>
    <col min="533" max="533" width="6" style="3" customWidth="1"/>
    <col min="534" max="534" width="9.109375" style="3"/>
    <col min="535" max="535" width="7.5546875" style="3" bestFit="1" customWidth="1"/>
    <col min="536" max="536" width="7.5546875" style="3" customWidth="1"/>
    <col min="537" max="537" width="2.6640625" style="3" customWidth="1"/>
    <col min="538" max="771" width="9.109375" style="3"/>
    <col min="772" max="772" width="2.88671875" style="3" customWidth="1"/>
    <col min="773" max="773" width="6.33203125" style="3" bestFit="1" customWidth="1"/>
    <col min="774" max="774" width="6" style="3" customWidth="1"/>
    <col min="775" max="775" width="24" style="3" customWidth="1"/>
    <col min="776" max="776" width="24.109375" style="3" customWidth="1"/>
    <col min="777" max="777" width="8" style="3" customWidth="1"/>
    <col min="778" max="778" width="6.88671875" style="3" bestFit="1" customWidth="1"/>
    <col min="779" max="782" width="5.109375" style="3" customWidth="1"/>
    <col min="783" max="783" width="1.88671875" style="3" customWidth="1"/>
    <col min="784" max="784" width="5.5546875" style="3" customWidth="1"/>
    <col min="785" max="785" width="5" style="3" customWidth="1"/>
    <col min="786" max="786" width="11.5546875" style="3" customWidth="1"/>
    <col min="787" max="787" width="8.6640625" style="3" customWidth="1"/>
    <col min="788" max="788" width="5.6640625" style="3" customWidth="1"/>
    <col min="789" max="789" width="6" style="3" customWidth="1"/>
    <col min="790" max="790" width="9.109375" style="3"/>
    <col min="791" max="791" width="7.5546875" style="3" bestFit="1" customWidth="1"/>
    <col min="792" max="792" width="7.5546875" style="3" customWidth="1"/>
    <col min="793" max="793" width="2.6640625" style="3" customWidth="1"/>
    <col min="794" max="1027" width="9.109375" style="3"/>
    <col min="1028" max="1028" width="2.88671875" style="3" customWidth="1"/>
    <col min="1029" max="1029" width="6.33203125" style="3" bestFit="1" customWidth="1"/>
    <col min="1030" max="1030" width="6" style="3" customWidth="1"/>
    <col min="1031" max="1031" width="24" style="3" customWidth="1"/>
    <col min="1032" max="1032" width="24.109375" style="3" customWidth="1"/>
    <col min="1033" max="1033" width="8" style="3" customWidth="1"/>
    <col min="1034" max="1034" width="6.88671875" style="3" bestFit="1" customWidth="1"/>
    <col min="1035" max="1038" width="5.109375" style="3" customWidth="1"/>
    <col min="1039" max="1039" width="1.88671875" style="3" customWidth="1"/>
    <col min="1040" max="1040" width="5.5546875" style="3" customWidth="1"/>
    <col min="1041" max="1041" width="5" style="3" customWidth="1"/>
    <col min="1042" max="1042" width="11.5546875" style="3" customWidth="1"/>
    <col min="1043" max="1043" width="8.6640625" style="3" customWidth="1"/>
    <col min="1044" max="1044" width="5.6640625" style="3" customWidth="1"/>
    <col min="1045" max="1045" width="6" style="3" customWidth="1"/>
    <col min="1046" max="1046" width="9.109375" style="3"/>
    <col min="1047" max="1047" width="7.5546875" style="3" bestFit="1" customWidth="1"/>
    <col min="1048" max="1048" width="7.5546875" style="3" customWidth="1"/>
    <col min="1049" max="1049" width="2.6640625" style="3" customWidth="1"/>
    <col min="1050" max="1283" width="9.109375" style="3"/>
    <col min="1284" max="1284" width="2.88671875" style="3" customWidth="1"/>
    <col min="1285" max="1285" width="6.33203125" style="3" bestFit="1" customWidth="1"/>
    <col min="1286" max="1286" width="6" style="3" customWidth="1"/>
    <col min="1287" max="1287" width="24" style="3" customWidth="1"/>
    <col min="1288" max="1288" width="24.109375" style="3" customWidth="1"/>
    <col min="1289" max="1289" width="8" style="3" customWidth="1"/>
    <col min="1290" max="1290" width="6.88671875" style="3" bestFit="1" customWidth="1"/>
    <col min="1291" max="1294" width="5.109375" style="3" customWidth="1"/>
    <col min="1295" max="1295" width="1.88671875" style="3" customWidth="1"/>
    <col min="1296" max="1296" width="5.5546875" style="3" customWidth="1"/>
    <col min="1297" max="1297" width="5" style="3" customWidth="1"/>
    <col min="1298" max="1298" width="11.5546875" style="3" customWidth="1"/>
    <col min="1299" max="1299" width="8.6640625" style="3" customWidth="1"/>
    <col min="1300" max="1300" width="5.6640625" style="3" customWidth="1"/>
    <col min="1301" max="1301" width="6" style="3" customWidth="1"/>
    <col min="1302" max="1302" width="9.109375" style="3"/>
    <col min="1303" max="1303" width="7.5546875" style="3" bestFit="1" customWidth="1"/>
    <col min="1304" max="1304" width="7.5546875" style="3" customWidth="1"/>
    <col min="1305" max="1305" width="2.6640625" style="3" customWidth="1"/>
    <col min="1306" max="1539" width="9.109375" style="3"/>
    <col min="1540" max="1540" width="2.88671875" style="3" customWidth="1"/>
    <col min="1541" max="1541" width="6.33203125" style="3" bestFit="1" customWidth="1"/>
    <col min="1542" max="1542" width="6" style="3" customWidth="1"/>
    <col min="1543" max="1543" width="24" style="3" customWidth="1"/>
    <col min="1544" max="1544" width="24.109375" style="3" customWidth="1"/>
    <col min="1545" max="1545" width="8" style="3" customWidth="1"/>
    <col min="1546" max="1546" width="6.88671875" style="3" bestFit="1" customWidth="1"/>
    <col min="1547" max="1550" width="5.109375" style="3" customWidth="1"/>
    <col min="1551" max="1551" width="1.88671875" style="3" customWidth="1"/>
    <col min="1552" max="1552" width="5.5546875" style="3" customWidth="1"/>
    <col min="1553" max="1553" width="5" style="3" customWidth="1"/>
    <col min="1554" max="1554" width="11.5546875" style="3" customWidth="1"/>
    <col min="1555" max="1555" width="8.6640625" style="3" customWidth="1"/>
    <col min="1556" max="1556" width="5.6640625" style="3" customWidth="1"/>
    <col min="1557" max="1557" width="6" style="3" customWidth="1"/>
    <col min="1558" max="1558" width="9.109375" style="3"/>
    <col min="1559" max="1559" width="7.5546875" style="3" bestFit="1" customWidth="1"/>
    <col min="1560" max="1560" width="7.5546875" style="3" customWidth="1"/>
    <col min="1561" max="1561" width="2.6640625" style="3" customWidth="1"/>
    <col min="1562" max="1795" width="9.109375" style="3"/>
    <col min="1796" max="1796" width="2.88671875" style="3" customWidth="1"/>
    <col min="1797" max="1797" width="6.33203125" style="3" bestFit="1" customWidth="1"/>
    <col min="1798" max="1798" width="6" style="3" customWidth="1"/>
    <col min="1799" max="1799" width="24" style="3" customWidth="1"/>
    <col min="1800" max="1800" width="24.109375" style="3" customWidth="1"/>
    <col min="1801" max="1801" width="8" style="3" customWidth="1"/>
    <col min="1802" max="1802" width="6.88671875" style="3" bestFit="1" customWidth="1"/>
    <col min="1803" max="1806" width="5.109375" style="3" customWidth="1"/>
    <col min="1807" max="1807" width="1.88671875" style="3" customWidth="1"/>
    <col min="1808" max="1808" width="5.5546875" style="3" customWidth="1"/>
    <col min="1809" max="1809" width="5" style="3" customWidth="1"/>
    <col min="1810" max="1810" width="11.5546875" style="3" customWidth="1"/>
    <col min="1811" max="1811" width="8.6640625" style="3" customWidth="1"/>
    <col min="1812" max="1812" width="5.6640625" style="3" customWidth="1"/>
    <col min="1813" max="1813" width="6" style="3" customWidth="1"/>
    <col min="1814" max="1814" width="9.109375" style="3"/>
    <col min="1815" max="1815" width="7.5546875" style="3" bestFit="1" customWidth="1"/>
    <col min="1816" max="1816" width="7.5546875" style="3" customWidth="1"/>
    <col min="1817" max="1817" width="2.6640625" style="3" customWidth="1"/>
    <col min="1818" max="2051" width="9.109375" style="3"/>
    <col min="2052" max="2052" width="2.88671875" style="3" customWidth="1"/>
    <col min="2053" max="2053" width="6.33203125" style="3" bestFit="1" customWidth="1"/>
    <col min="2054" max="2054" width="6" style="3" customWidth="1"/>
    <col min="2055" max="2055" width="24" style="3" customWidth="1"/>
    <col min="2056" max="2056" width="24.109375" style="3" customWidth="1"/>
    <col min="2057" max="2057" width="8" style="3" customWidth="1"/>
    <col min="2058" max="2058" width="6.88671875" style="3" bestFit="1" customWidth="1"/>
    <col min="2059" max="2062" width="5.109375" style="3" customWidth="1"/>
    <col min="2063" max="2063" width="1.88671875" style="3" customWidth="1"/>
    <col min="2064" max="2064" width="5.5546875" style="3" customWidth="1"/>
    <col min="2065" max="2065" width="5" style="3" customWidth="1"/>
    <col min="2066" max="2066" width="11.5546875" style="3" customWidth="1"/>
    <col min="2067" max="2067" width="8.6640625" style="3" customWidth="1"/>
    <col min="2068" max="2068" width="5.6640625" style="3" customWidth="1"/>
    <col min="2069" max="2069" width="6" style="3" customWidth="1"/>
    <col min="2070" max="2070" width="9.109375" style="3"/>
    <col min="2071" max="2071" width="7.5546875" style="3" bestFit="1" customWidth="1"/>
    <col min="2072" max="2072" width="7.5546875" style="3" customWidth="1"/>
    <col min="2073" max="2073" width="2.6640625" style="3" customWidth="1"/>
    <col min="2074" max="2307" width="9.109375" style="3"/>
    <col min="2308" max="2308" width="2.88671875" style="3" customWidth="1"/>
    <col min="2309" max="2309" width="6.33203125" style="3" bestFit="1" customWidth="1"/>
    <col min="2310" max="2310" width="6" style="3" customWidth="1"/>
    <col min="2311" max="2311" width="24" style="3" customWidth="1"/>
    <col min="2312" max="2312" width="24.109375" style="3" customWidth="1"/>
    <col min="2313" max="2313" width="8" style="3" customWidth="1"/>
    <col min="2314" max="2314" width="6.88671875" style="3" bestFit="1" customWidth="1"/>
    <col min="2315" max="2318" width="5.109375" style="3" customWidth="1"/>
    <col min="2319" max="2319" width="1.88671875" style="3" customWidth="1"/>
    <col min="2320" max="2320" width="5.5546875" style="3" customWidth="1"/>
    <col min="2321" max="2321" width="5" style="3" customWidth="1"/>
    <col min="2322" max="2322" width="11.5546875" style="3" customWidth="1"/>
    <col min="2323" max="2323" width="8.6640625" style="3" customWidth="1"/>
    <col min="2324" max="2324" width="5.6640625" style="3" customWidth="1"/>
    <col min="2325" max="2325" width="6" style="3" customWidth="1"/>
    <col min="2326" max="2326" width="9.109375" style="3"/>
    <col min="2327" max="2327" width="7.5546875" style="3" bestFit="1" customWidth="1"/>
    <col min="2328" max="2328" width="7.5546875" style="3" customWidth="1"/>
    <col min="2329" max="2329" width="2.6640625" style="3" customWidth="1"/>
    <col min="2330" max="2563" width="9.109375" style="3"/>
    <col min="2564" max="2564" width="2.88671875" style="3" customWidth="1"/>
    <col min="2565" max="2565" width="6.33203125" style="3" bestFit="1" customWidth="1"/>
    <col min="2566" max="2566" width="6" style="3" customWidth="1"/>
    <col min="2567" max="2567" width="24" style="3" customWidth="1"/>
    <col min="2568" max="2568" width="24.109375" style="3" customWidth="1"/>
    <col min="2569" max="2569" width="8" style="3" customWidth="1"/>
    <col min="2570" max="2570" width="6.88671875" style="3" bestFit="1" customWidth="1"/>
    <col min="2571" max="2574" width="5.109375" style="3" customWidth="1"/>
    <col min="2575" max="2575" width="1.88671875" style="3" customWidth="1"/>
    <col min="2576" max="2576" width="5.5546875" style="3" customWidth="1"/>
    <col min="2577" max="2577" width="5" style="3" customWidth="1"/>
    <col min="2578" max="2578" width="11.5546875" style="3" customWidth="1"/>
    <col min="2579" max="2579" width="8.6640625" style="3" customWidth="1"/>
    <col min="2580" max="2580" width="5.6640625" style="3" customWidth="1"/>
    <col min="2581" max="2581" width="6" style="3" customWidth="1"/>
    <col min="2582" max="2582" width="9.109375" style="3"/>
    <col min="2583" max="2583" width="7.5546875" style="3" bestFit="1" customWidth="1"/>
    <col min="2584" max="2584" width="7.5546875" style="3" customWidth="1"/>
    <col min="2585" max="2585" width="2.6640625" style="3" customWidth="1"/>
    <col min="2586" max="2819" width="9.109375" style="3"/>
    <col min="2820" max="2820" width="2.88671875" style="3" customWidth="1"/>
    <col min="2821" max="2821" width="6.33203125" style="3" bestFit="1" customWidth="1"/>
    <col min="2822" max="2822" width="6" style="3" customWidth="1"/>
    <col min="2823" max="2823" width="24" style="3" customWidth="1"/>
    <col min="2824" max="2824" width="24.109375" style="3" customWidth="1"/>
    <col min="2825" max="2825" width="8" style="3" customWidth="1"/>
    <col min="2826" max="2826" width="6.88671875" style="3" bestFit="1" customWidth="1"/>
    <col min="2827" max="2830" width="5.109375" style="3" customWidth="1"/>
    <col min="2831" max="2831" width="1.88671875" style="3" customWidth="1"/>
    <col min="2832" max="2832" width="5.5546875" style="3" customWidth="1"/>
    <col min="2833" max="2833" width="5" style="3" customWidth="1"/>
    <col min="2834" max="2834" width="11.5546875" style="3" customWidth="1"/>
    <col min="2835" max="2835" width="8.6640625" style="3" customWidth="1"/>
    <col min="2836" max="2836" width="5.6640625" style="3" customWidth="1"/>
    <col min="2837" max="2837" width="6" style="3" customWidth="1"/>
    <col min="2838" max="2838" width="9.109375" style="3"/>
    <col min="2839" max="2839" width="7.5546875" style="3" bestFit="1" customWidth="1"/>
    <col min="2840" max="2840" width="7.5546875" style="3" customWidth="1"/>
    <col min="2841" max="2841" width="2.6640625" style="3" customWidth="1"/>
    <col min="2842" max="3075" width="9.109375" style="3"/>
    <col min="3076" max="3076" width="2.88671875" style="3" customWidth="1"/>
    <col min="3077" max="3077" width="6.33203125" style="3" bestFit="1" customWidth="1"/>
    <col min="3078" max="3078" width="6" style="3" customWidth="1"/>
    <col min="3079" max="3079" width="24" style="3" customWidth="1"/>
    <col min="3080" max="3080" width="24.109375" style="3" customWidth="1"/>
    <col min="3081" max="3081" width="8" style="3" customWidth="1"/>
    <col min="3082" max="3082" width="6.88671875" style="3" bestFit="1" customWidth="1"/>
    <col min="3083" max="3086" width="5.109375" style="3" customWidth="1"/>
    <col min="3087" max="3087" width="1.88671875" style="3" customWidth="1"/>
    <col min="3088" max="3088" width="5.5546875" style="3" customWidth="1"/>
    <col min="3089" max="3089" width="5" style="3" customWidth="1"/>
    <col min="3090" max="3090" width="11.5546875" style="3" customWidth="1"/>
    <col min="3091" max="3091" width="8.6640625" style="3" customWidth="1"/>
    <col min="3092" max="3092" width="5.6640625" style="3" customWidth="1"/>
    <col min="3093" max="3093" width="6" style="3" customWidth="1"/>
    <col min="3094" max="3094" width="9.109375" style="3"/>
    <col min="3095" max="3095" width="7.5546875" style="3" bestFit="1" customWidth="1"/>
    <col min="3096" max="3096" width="7.5546875" style="3" customWidth="1"/>
    <col min="3097" max="3097" width="2.6640625" style="3" customWidth="1"/>
    <col min="3098" max="3331" width="9.109375" style="3"/>
    <col min="3332" max="3332" width="2.88671875" style="3" customWidth="1"/>
    <col min="3333" max="3333" width="6.33203125" style="3" bestFit="1" customWidth="1"/>
    <col min="3334" max="3334" width="6" style="3" customWidth="1"/>
    <col min="3335" max="3335" width="24" style="3" customWidth="1"/>
    <col min="3336" max="3336" width="24.109375" style="3" customWidth="1"/>
    <col min="3337" max="3337" width="8" style="3" customWidth="1"/>
    <col min="3338" max="3338" width="6.88671875" style="3" bestFit="1" customWidth="1"/>
    <col min="3339" max="3342" width="5.109375" style="3" customWidth="1"/>
    <col min="3343" max="3343" width="1.88671875" style="3" customWidth="1"/>
    <col min="3344" max="3344" width="5.5546875" style="3" customWidth="1"/>
    <col min="3345" max="3345" width="5" style="3" customWidth="1"/>
    <col min="3346" max="3346" width="11.5546875" style="3" customWidth="1"/>
    <col min="3347" max="3347" width="8.6640625" style="3" customWidth="1"/>
    <col min="3348" max="3348" width="5.6640625" style="3" customWidth="1"/>
    <col min="3349" max="3349" width="6" style="3" customWidth="1"/>
    <col min="3350" max="3350" width="9.109375" style="3"/>
    <col min="3351" max="3351" width="7.5546875" style="3" bestFit="1" customWidth="1"/>
    <col min="3352" max="3352" width="7.5546875" style="3" customWidth="1"/>
    <col min="3353" max="3353" width="2.6640625" style="3" customWidth="1"/>
    <col min="3354" max="3587" width="9.109375" style="3"/>
    <col min="3588" max="3588" width="2.88671875" style="3" customWidth="1"/>
    <col min="3589" max="3589" width="6.33203125" style="3" bestFit="1" customWidth="1"/>
    <col min="3590" max="3590" width="6" style="3" customWidth="1"/>
    <col min="3591" max="3591" width="24" style="3" customWidth="1"/>
    <col min="3592" max="3592" width="24.109375" style="3" customWidth="1"/>
    <col min="3593" max="3593" width="8" style="3" customWidth="1"/>
    <col min="3594" max="3594" width="6.88671875" style="3" bestFit="1" customWidth="1"/>
    <col min="3595" max="3598" width="5.109375" style="3" customWidth="1"/>
    <col min="3599" max="3599" width="1.88671875" style="3" customWidth="1"/>
    <col min="3600" max="3600" width="5.5546875" style="3" customWidth="1"/>
    <col min="3601" max="3601" width="5" style="3" customWidth="1"/>
    <col min="3602" max="3602" width="11.5546875" style="3" customWidth="1"/>
    <col min="3603" max="3603" width="8.6640625" style="3" customWidth="1"/>
    <col min="3604" max="3604" width="5.6640625" style="3" customWidth="1"/>
    <col min="3605" max="3605" width="6" style="3" customWidth="1"/>
    <col min="3606" max="3606" width="9.109375" style="3"/>
    <col min="3607" max="3607" width="7.5546875" style="3" bestFit="1" customWidth="1"/>
    <col min="3608" max="3608" width="7.5546875" style="3" customWidth="1"/>
    <col min="3609" max="3609" width="2.6640625" style="3" customWidth="1"/>
    <col min="3610" max="3843" width="9.109375" style="3"/>
    <col min="3844" max="3844" width="2.88671875" style="3" customWidth="1"/>
    <col min="3845" max="3845" width="6.33203125" style="3" bestFit="1" customWidth="1"/>
    <col min="3846" max="3846" width="6" style="3" customWidth="1"/>
    <col min="3847" max="3847" width="24" style="3" customWidth="1"/>
    <col min="3848" max="3848" width="24.109375" style="3" customWidth="1"/>
    <col min="3849" max="3849" width="8" style="3" customWidth="1"/>
    <col min="3850" max="3850" width="6.88671875" style="3" bestFit="1" customWidth="1"/>
    <col min="3851" max="3854" width="5.109375" style="3" customWidth="1"/>
    <col min="3855" max="3855" width="1.88671875" style="3" customWidth="1"/>
    <col min="3856" max="3856" width="5.5546875" style="3" customWidth="1"/>
    <col min="3857" max="3857" width="5" style="3" customWidth="1"/>
    <col min="3858" max="3858" width="11.5546875" style="3" customWidth="1"/>
    <col min="3859" max="3859" width="8.6640625" style="3" customWidth="1"/>
    <col min="3860" max="3860" width="5.6640625" style="3" customWidth="1"/>
    <col min="3861" max="3861" width="6" style="3" customWidth="1"/>
    <col min="3862" max="3862" width="9.109375" style="3"/>
    <col min="3863" max="3863" width="7.5546875" style="3" bestFit="1" customWidth="1"/>
    <col min="3864" max="3864" width="7.5546875" style="3" customWidth="1"/>
    <col min="3865" max="3865" width="2.6640625" style="3" customWidth="1"/>
    <col min="3866" max="4099" width="9.109375" style="3"/>
    <col min="4100" max="4100" width="2.88671875" style="3" customWidth="1"/>
    <col min="4101" max="4101" width="6.33203125" style="3" bestFit="1" customWidth="1"/>
    <col min="4102" max="4102" width="6" style="3" customWidth="1"/>
    <col min="4103" max="4103" width="24" style="3" customWidth="1"/>
    <col min="4104" max="4104" width="24.109375" style="3" customWidth="1"/>
    <col min="4105" max="4105" width="8" style="3" customWidth="1"/>
    <col min="4106" max="4106" width="6.88671875" style="3" bestFit="1" customWidth="1"/>
    <col min="4107" max="4110" width="5.109375" style="3" customWidth="1"/>
    <col min="4111" max="4111" width="1.88671875" style="3" customWidth="1"/>
    <col min="4112" max="4112" width="5.5546875" style="3" customWidth="1"/>
    <col min="4113" max="4113" width="5" style="3" customWidth="1"/>
    <col min="4114" max="4114" width="11.5546875" style="3" customWidth="1"/>
    <col min="4115" max="4115" width="8.6640625" style="3" customWidth="1"/>
    <col min="4116" max="4116" width="5.6640625" style="3" customWidth="1"/>
    <col min="4117" max="4117" width="6" style="3" customWidth="1"/>
    <col min="4118" max="4118" width="9.109375" style="3"/>
    <col min="4119" max="4119" width="7.5546875" style="3" bestFit="1" customWidth="1"/>
    <col min="4120" max="4120" width="7.5546875" style="3" customWidth="1"/>
    <col min="4121" max="4121" width="2.6640625" style="3" customWidth="1"/>
    <col min="4122" max="4355" width="9.109375" style="3"/>
    <col min="4356" max="4356" width="2.88671875" style="3" customWidth="1"/>
    <col min="4357" max="4357" width="6.33203125" style="3" bestFit="1" customWidth="1"/>
    <col min="4358" max="4358" width="6" style="3" customWidth="1"/>
    <col min="4359" max="4359" width="24" style="3" customWidth="1"/>
    <col min="4360" max="4360" width="24.109375" style="3" customWidth="1"/>
    <col min="4361" max="4361" width="8" style="3" customWidth="1"/>
    <col min="4362" max="4362" width="6.88671875" style="3" bestFit="1" customWidth="1"/>
    <col min="4363" max="4366" width="5.109375" style="3" customWidth="1"/>
    <col min="4367" max="4367" width="1.88671875" style="3" customWidth="1"/>
    <col min="4368" max="4368" width="5.5546875" style="3" customWidth="1"/>
    <col min="4369" max="4369" width="5" style="3" customWidth="1"/>
    <col min="4370" max="4370" width="11.5546875" style="3" customWidth="1"/>
    <col min="4371" max="4371" width="8.6640625" style="3" customWidth="1"/>
    <col min="4372" max="4372" width="5.6640625" style="3" customWidth="1"/>
    <col min="4373" max="4373" width="6" style="3" customWidth="1"/>
    <col min="4374" max="4374" width="9.109375" style="3"/>
    <col min="4375" max="4375" width="7.5546875" style="3" bestFit="1" customWidth="1"/>
    <col min="4376" max="4376" width="7.5546875" style="3" customWidth="1"/>
    <col min="4377" max="4377" width="2.6640625" style="3" customWidth="1"/>
    <col min="4378" max="4611" width="9.109375" style="3"/>
    <col min="4612" max="4612" width="2.88671875" style="3" customWidth="1"/>
    <col min="4613" max="4613" width="6.33203125" style="3" bestFit="1" customWidth="1"/>
    <col min="4614" max="4614" width="6" style="3" customWidth="1"/>
    <col min="4615" max="4615" width="24" style="3" customWidth="1"/>
    <col min="4616" max="4616" width="24.109375" style="3" customWidth="1"/>
    <col min="4617" max="4617" width="8" style="3" customWidth="1"/>
    <col min="4618" max="4618" width="6.88671875" style="3" bestFit="1" customWidth="1"/>
    <col min="4619" max="4622" width="5.109375" style="3" customWidth="1"/>
    <col min="4623" max="4623" width="1.88671875" style="3" customWidth="1"/>
    <col min="4624" max="4624" width="5.5546875" style="3" customWidth="1"/>
    <col min="4625" max="4625" width="5" style="3" customWidth="1"/>
    <col min="4626" max="4626" width="11.5546875" style="3" customWidth="1"/>
    <col min="4627" max="4627" width="8.6640625" style="3" customWidth="1"/>
    <col min="4628" max="4628" width="5.6640625" style="3" customWidth="1"/>
    <col min="4629" max="4629" width="6" style="3" customWidth="1"/>
    <col min="4630" max="4630" width="9.109375" style="3"/>
    <col min="4631" max="4631" width="7.5546875" style="3" bestFit="1" customWidth="1"/>
    <col min="4632" max="4632" width="7.5546875" style="3" customWidth="1"/>
    <col min="4633" max="4633" width="2.6640625" style="3" customWidth="1"/>
    <col min="4634" max="4867" width="9.109375" style="3"/>
    <col min="4868" max="4868" width="2.88671875" style="3" customWidth="1"/>
    <col min="4869" max="4869" width="6.33203125" style="3" bestFit="1" customWidth="1"/>
    <col min="4870" max="4870" width="6" style="3" customWidth="1"/>
    <col min="4871" max="4871" width="24" style="3" customWidth="1"/>
    <col min="4872" max="4872" width="24.109375" style="3" customWidth="1"/>
    <col min="4873" max="4873" width="8" style="3" customWidth="1"/>
    <col min="4874" max="4874" width="6.88671875" style="3" bestFit="1" customWidth="1"/>
    <col min="4875" max="4878" width="5.109375" style="3" customWidth="1"/>
    <col min="4879" max="4879" width="1.88671875" style="3" customWidth="1"/>
    <col min="4880" max="4880" width="5.5546875" style="3" customWidth="1"/>
    <col min="4881" max="4881" width="5" style="3" customWidth="1"/>
    <col min="4882" max="4882" width="11.5546875" style="3" customWidth="1"/>
    <col min="4883" max="4883" width="8.6640625" style="3" customWidth="1"/>
    <col min="4884" max="4884" width="5.6640625" style="3" customWidth="1"/>
    <col min="4885" max="4885" width="6" style="3" customWidth="1"/>
    <col min="4886" max="4886" width="9.109375" style="3"/>
    <col min="4887" max="4887" width="7.5546875" style="3" bestFit="1" customWidth="1"/>
    <col min="4888" max="4888" width="7.5546875" style="3" customWidth="1"/>
    <col min="4889" max="4889" width="2.6640625" style="3" customWidth="1"/>
    <col min="4890" max="5123" width="9.109375" style="3"/>
    <col min="5124" max="5124" width="2.88671875" style="3" customWidth="1"/>
    <col min="5125" max="5125" width="6.33203125" style="3" bestFit="1" customWidth="1"/>
    <col min="5126" max="5126" width="6" style="3" customWidth="1"/>
    <col min="5127" max="5127" width="24" style="3" customWidth="1"/>
    <col min="5128" max="5128" width="24.109375" style="3" customWidth="1"/>
    <col min="5129" max="5129" width="8" style="3" customWidth="1"/>
    <col min="5130" max="5130" width="6.88671875" style="3" bestFit="1" customWidth="1"/>
    <col min="5131" max="5134" width="5.109375" style="3" customWidth="1"/>
    <col min="5135" max="5135" width="1.88671875" style="3" customWidth="1"/>
    <col min="5136" max="5136" width="5.5546875" style="3" customWidth="1"/>
    <col min="5137" max="5137" width="5" style="3" customWidth="1"/>
    <col min="5138" max="5138" width="11.5546875" style="3" customWidth="1"/>
    <col min="5139" max="5139" width="8.6640625" style="3" customWidth="1"/>
    <col min="5140" max="5140" width="5.6640625" style="3" customWidth="1"/>
    <col min="5141" max="5141" width="6" style="3" customWidth="1"/>
    <col min="5142" max="5142" width="9.109375" style="3"/>
    <col min="5143" max="5143" width="7.5546875" style="3" bestFit="1" customWidth="1"/>
    <col min="5144" max="5144" width="7.5546875" style="3" customWidth="1"/>
    <col min="5145" max="5145" width="2.6640625" style="3" customWidth="1"/>
    <col min="5146" max="5379" width="9.109375" style="3"/>
    <col min="5380" max="5380" width="2.88671875" style="3" customWidth="1"/>
    <col min="5381" max="5381" width="6.33203125" style="3" bestFit="1" customWidth="1"/>
    <col min="5382" max="5382" width="6" style="3" customWidth="1"/>
    <col min="5383" max="5383" width="24" style="3" customWidth="1"/>
    <col min="5384" max="5384" width="24.109375" style="3" customWidth="1"/>
    <col min="5385" max="5385" width="8" style="3" customWidth="1"/>
    <col min="5386" max="5386" width="6.88671875" style="3" bestFit="1" customWidth="1"/>
    <col min="5387" max="5390" width="5.109375" style="3" customWidth="1"/>
    <col min="5391" max="5391" width="1.88671875" style="3" customWidth="1"/>
    <col min="5392" max="5392" width="5.5546875" style="3" customWidth="1"/>
    <col min="5393" max="5393" width="5" style="3" customWidth="1"/>
    <col min="5394" max="5394" width="11.5546875" style="3" customWidth="1"/>
    <col min="5395" max="5395" width="8.6640625" style="3" customWidth="1"/>
    <col min="5396" max="5396" width="5.6640625" style="3" customWidth="1"/>
    <col min="5397" max="5397" width="6" style="3" customWidth="1"/>
    <col min="5398" max="5398" width="9.109375" style="3"/>
    <col min="5399" max="5399" width="7.5546875" style="3" bestFit="1" customWidth="1"/>
    <col min="5400" max="5400" width="7.5546875" style="3" customWidth="1"/>
    <col min="5401" max="5401" width="2.6640625" style="3" customWidth="1"/>
    <col min="5402" max="5635" width="9.109375" style="3"/>
    <col min="5636" max="5636" width="2.88671875" style="3" customWidth="1"/>
    <col min="5637" max="5637" width="6.33203125" style="3" bestFit="1" customWidth="1"/>
    <col min="5638" max="5638" width="6" style="3" customWidth="1"/>
    <col min="5639" max="5639" width="24" style="3" customWidth="1"/>
    <col min="5640" max="5640" width="24.109375" style="3" customWidth="1"/>
    <col min="5641" max="5641" width="8" style="3" customWidth="1"/>
    <col min="5642" max="5642" width="6.88671875" style="3" bestFit="1" customWidth="1"/>
    <col min="5643" max="5646" width="5.109375" style="3" customWidth="1"/>
    <col min="5647" max="5647" width="1.88671875" style="3" customWidth="1"/>
    <col min="5648" max="5648" width="5.5546875" style="3" customWidth="1"/>
    <col min="5649" max="5649" width="5" style="3" customWidth="1"/>
    <col min="5650" max="5650" width="11.5546875" style="3" customWidth="1"/>
    <col min="5651" max="5651" width="8.6640625" style="3" customWidth="1"/>
    <col min="5652" max="5652" width="5.6640625" style="3" customWidth="1"/>
    <col min="5653" max="5653" width="6" style="3" customWidth="1"/>
    <col min="5654" max="5654" width="9.109375" style="3"/>
    <col min="5655" max="5655" width="7.5546875" style="3" bestFit="1" customWidth="1"/>
    <col min="5656" max="5656" width="7.5546875" style="3" customWidth="1"/>
    <col min="5657" max="5657" width="2.6640625" style="3" customWidth="1"/>
    <col min="5658" max="5891" width="9.109375" style="3"/>
    <col min="5892" max="5892" width="2.88671875" style="3" customWidth="1"/>
    <col min="5893" max="5893" width="6.33203125" style="3" bestFit="1" customWidth="1"/>
    <col min="5894" max="5894" width="6" style="3" customWidth="1"/>
    <col min="5895" max="5895" width="24" style="3" customWidth="1"/>
    <col min="5896" max="5896" width="24.109375" style="3" customWidth="1"/>
    <col min="5897" max="5897" width="8" style="3" customWidth="1"/>
    <col min="5898" max="5898" width="6.88671875" style="3" bestFit="1" customWidth="1"/>
    <col min="5899" max="5902" width="5.109375" style="3" customWidth="1"/>
    <col min="5903" max="5903" width="1.88671875" style="3" customWidth="1"/>
    <col min="5904" max="5904" width="5.5546875" style="3" customWidth="1"/>
    <col min="5905" max="5905" width="5" style="3" customWidth="1"/>
    <col min="5906" max="5906" width="11.5546875" style="3" customWidth="1"/>
    <col min="5907" max="5907" width="8.6640625" style="3" customWidth="1"/>
    <col min="5908" max="5908" width="5.6640625" style="3" customWidth="1"/>
    <col min="5909" max="5909" width="6" style="3" customWidth="1"/>
    <col min="5910" max="5910" width="9.109375" style="3"/>
    <col min="5911" max="5911" width="7.5546875" style="3" bestFit="1" customWidth="1"/>
    <col min="5912" max="5912" width="7.5546875" style="3" customWidth="1"/>
    <col min="5913" max="5913" width="2.6640625" style="3" customWidth="1"/>
    <col min="5914" max="6147" width="9.109375" style="3"/>
    <col min="6148" max="6148" width="2.88671875" style="3" customWidth="1"/>
    <col min="6149" max="6149" width="6.33203125" style="3" bestFit="1" customWidth="1"/>
    <col min="6150" max="6150" width="6" style="3" customWidth="1"/>
    <col min="6151" max="6151" width="24" style="3" customWidth="1"/>
    <col min="6152" max="6152" width="24.109375" style="3" customWidth="1"/>
    <col min="6153" max="6153" width="8" style="3" customWidth="1"/>
    <col min="6154" max="6154" width="6.88671875" style="3" bestFit="1" customWidth="1"/>
    <col min="6155" max="6158" width="5.109375" style="3" customWidth="1"/>
    <col min="6159" max="6159" width="1.88671875" style="3" customWidth="1"/>
    <col min="6160" max="6160" width="5.5546875" style="3" customWidth="1"/>
    <col min="6161" max="6161" width="5" style="3" customWidth="1"/>
    <col min="6162" max="6162" width="11.5546875" style="3" customWidth="1"/>
    <col min="6163" max="6163" width="8.6640625" style="3" customWidth="1"/>
    <col min="6164" max="6164" width="5.6640625" style="3" customWidth="1"/>
    <col min="6165" max="6165" width="6" style="3" customWidth="1"/>
    <col min="6166" max="6166" width="9.109375" style="3"/>
    <col min="6167" max="6167" width="7.5546875" style="3" bestFit="1" customWidth="1"/>
    <col min="6168" max="6168" width="7.5546875" style="3" customWidth="1"/>
    <col min="6169" max="6169" width="2.6640625" style="3" customWidth="1"/>
    <col min="6170" max="6403" width="9.109375" style="3"/>
    <col min="6404" max="6404" width="2.88671875" style="3" customWidth="1"/>
    <col min="6405" max="6405" width="6.33203125" style="3" bestFit="1" customWidth="1"/>
    <col min="6406" max="6406" width="6" style="3" customWidth="1"/>
    <col min="6407" max="6407" width="24" style="3" customWidth="1"/>
    <col min="6408" max="6408" width="24.109375" style="3" customWidth="1"/>
    <col min="6409" max="6409" width="8" style="3" customWidth="1"/>
    <col min="6410" max="6410" width="6.88671875" style="3" bestFit="1" customWidth="1"/>
    <col min="6411" max="6414" width="5.109375" style="3" customWidth="1"/>
    <col min="6415" max="6415" width="1.88671875" style="3" customWidth="1"/>
    <col min="6416" max="6416" width="5.5546875" style="3" customWidth="1"/>
    <col min="6417" max="6417" width="5" style="3" customWidth="1"/>
    <col min="6418" max="6418" width="11.5546875" style="3" customWidth="1"/>
    <col min="6419" max="6419" width="8.6640625" style="3" customWidth="1"/>
    <col min="6420" max="6420" width="5.6640625" style="3" customWidth="1"/>
    <col min="6421" max="6421" width="6" style="3" customWidth="1"/>
    <col min="6422" max="6422" width="9.109375" style="3"/>
    <col min="6423" max="6423" width="7.5546875" style="3" bestFit="1" customWidth="1"/>
    <col min="6424" max="6424" width="7.5546875" style="3" customWidth="1"/>
    <col min="6425" max="6425" width="2.6640625" style="3" customWidth="1"/>
    <col min="6426" max="6659" width="9.109375" style="3"/>
    <col min="6660" max="6660" width="2.88671875" style="3" customWidth="1"/>
    <col min="6661" max="6661" width="6.33203125" style="3" bestFit="1" customWidth="1"/>
    <col min="6662" max="6662" width="6" style="3" customWidth="1"/>
    <col min="6663" max="6663" width="24" style="3" customWidth="1"/>
    <col min="6664" max="6664" width="24.109375" style="3" customWidth="1"/>
    <col min="6665" max="6665" width="8" style="3" customWidth="1"/>
    <col min="6666" max="6666" width="6.88671875" style="3" bestFit="1" customWidth="1"/>
    <col min="6667" max="6670" width="5.109375" style="3" customWidth="1"/>
    <col min="6671" max="6671" width="1.88671875" style="3" customWidth="1"/>
    <col min="6672" max="6672" width="5.5546875" style="3" customWidth="1"/>
    <col min="6673" max="6673" width="5" style="3" customWidth="1"/>
    <col min="6674" max="6674" width="11.5546875" style="3" customWidth="1"/>
    <col min="6675" max="6675" width="8.6640625" style="3" customWidth="1"/>
    <col min="6676" max="6676" width="5.6640625" style="3" customWidth="1"/>
    <col min="6677" max="6677" width="6" style="3" customWidth="1"/>
    <col min="6678" max="6678" width="9.109375" style="3"/>
    <col min="6679" max="6679" width="7.5546875" style="3" bestFit="1" customWidth="1"/>
    <col min="6680" max="6680" width="7.5546875" style="3" customWidth="1"/>
    <col min="6681" max="6681" width="2.6640625" style="3" customWidth="1"/>
    <col min="6682" max="6915" width="9.109375" style="3"/>
    <col min="6916" max="6916" width="2.88671875" style="3" customWidth="1"/>
    <col min="6917" max="6917" width="6.33203125" style="3" bestFit="1" customWidth="1"/>
    <col min="6918" max="6918" width="6" style="3" customWidth="1"/>
    <col min="6919" max="6919" width="24" style="3" customWidth="1"/>
    <col min="6920" max="6920" width="24.109375" style="3" customWidth="1"/>
    <col min="6921" max="6921" width="8" style="3" customWidth="1"/>
    <col min="6922" max="6922" width="6.88671875" style="3" bestFit="1" customWidth="1"/>
    <col min="6923" max="6926" width="5.109375" style="3" customWidth="1"/>
    <col min="6927" max="6927" width="1.88671875" style="3" customWidth="1"/>
    <col min="6928" max="6928" width="5.5546875" style="3" customWidth="1"/>
    <col min="6929" max="6929" width="5" style="3" customWidth="1"/>
    <col min="6930" max="6930" width="11.5546875" style="3" customWidth="1"/>
    <col min="6931" max="6931" width="8.6640625" style="3" customWidth="1"/>
    <col min="6932" max="6932" width="5.6640625" style="3" customWidth="1"/>
    <col min="6933" max="6933" width="6" style="3" customWidth="1"/>
    <col min="6934" max="6934" width="9.109375" style="3"/>
    <col min="6935" max="6935" width="7.5546875" style="3" bestFit="1" customWidth="1"/>
    <col min="6936" max="6936" width="7.5546875" style="3" customWidth="1"/>
    <col min="6937" max="6937" width="2.6640625" style="3" customWidth="1"/>
    <col min="6938" max="7171" width="9.109375" style="3"/>
    <col min="7172" max="7172" width="2.88671875" style="3" customWidth="1"/>
    <col min="7173" max="7173" width="6.33203125" style="3" bestFit="1" customWidth="1"/>
    <col min="7174" max="7174" width="6" style="3" customWidth="1"/>
    <col min="7175" max="7175" width="24" style="3" customWidth="1"/>
    <col min="7176" max="7176" width="24.109375" style="3" customWidth="1"/>
    <col min="7177" max="7177" width="8" style="3" customWidth="1"/>
    <col min="7178" max="7178" width="6.88671875" style="3" bestFit="1" customWidth="1"/>
    <col min="7179" max="7182" width="5.109375" style="3" customWidth="1"/>
    <col min="7183" max="7183" width="1.88671875" style="3" customWidth="1"/>
    <col min="7184" max="7184" width="5.5546875" style="3" customWidth="1"/>
    <col min="7185" max="7185" width="5" style="3" customWidth="1"/>
    <col min="7186" max="7186" width="11.5546875" style="3" customWidth="1"/>
    <col min="7187" max="7187" width="8.6640625" style="3" customWidth="1"/>
    <col min="7188" max="7188" width="5.6640625" style="3" customWidth="1"/>
    <col min="7189" max="7189" width="6" style="3" customWidth="1"/>
    <col min="7190" max="7190" width="9.109375" style="3"/>
    <col min="7191" max="7191" width="7.5546875" style="3" bestFit="1" customWidth="1"/>
    <col min="7192" max="7192" width="7.5546875" style="3" customWidth="1"/>
    <col min="7193" max="7193" width="2.6640625" style="3" customWidth="1"/>
    <col min="7194" max="7427" width="9.109375" style="3"/>
    <col min="7428" max="7428" width="2.88671875" style="3" customWidth="1"/>
    <col min="7429" max="7429" width="6.33203125" style="3" bestFit="1" customWidth="1"/>
    <col min="7430" max="7430" width="6" style="3" customWidth="1"/>
    <col min="7431" max="7431" width="24" style="3" customWidth="1"/>
    <col min="7432" max="7432" width="24.109375" style="3" customWidth="1"/>
    <col min="7433" max="7433" width="8" style="3" customWidth="1"/>
    <col min="7434" max="7434" width="6.88671875" style="3" bestFit="1" customWidth="1"/>
    <col min="7435" max="7438" width="5.109375" style="3" customWidth="1"/>
    <col min="7439" max="7439" width="1.88671875" style="3" customWidth="1"/>
    <col min="7440" max="7440" width="5.5546875" style="3" customWidth="1"/>
    <col min="7441" max="7441" width="5" style="3" customWidth="1"/>
    <col min="7442" max="7442" width="11.5546875" style="3" customWidth="1"/>
    <col min="7443" max="7443" width="8.6640625" style="3" customWidth="1"/>
    <col min="7444" max="7444" width="5.6640625" style="3" customWidth="1"/>
    <col min="7445" max="7445" width="6" style="3" customWidth="1"/>
    <col min="7446" max="7446" width="9.109375" style="3"/>
    <col min="7447" max="7447" width="7.5546875" style="3" bestFit="1" customWidth="1"/>
    <col min="7448" max="7448" width="7.5546875" style="3" customWidth="1"/>
    <col min="7449" max="7449" width="2.6640625" style="3" customWidth="1"/>
    <col min="7450" max="7683" width="9.109375" style="3"/>
    <col min="7684" max="7684" width="2.88671875" style="3" customWidth="1"/>
    <col min="7685" max="7685" width="6.33203125" style="3" bestFit="1" customWidth="1"/>
    <col min="7686" max="7686" width="6" style="3" customWidth="1"/>
    <col min="7687" max="7687" width="24" style="3" customWidth="1"/>
    <col min="7688" max="7688" width="24.109375" style="3" customWidth="1"/>
    <col min="7689" max="7689" width="8" style="3" customWidth="1"/>
    <col min="7690" max="7690" width="6.88671875" style="3" bestFit="1" customWidth="1"/>
    <col min="7691" max="7694" width="5.109375" style="3" customWidth="1"/>
    <col min="7695" max="7695" width="1.88671875" style="3" customWidth="1"/>
    <col min="7696" max="7696" width="5.5546875" style="3" customWidth="1"/>
    <col min="7697" max="7697" width="5" style="3" customWidth="1"/>
    <col min="7698" max="7698" width="11.5546875" style="3" customWidth="1"/>
    <col min="7699" max="7699" width="8.6640625" style="3" customWidth="1"/>
    <col min="7700" max="7700" width="5.6640625" style="3" customWidth="1"/>
    <col min="7701" max="7701" width="6" style="3" customWidth="1"/>
    <col min="7702" max="7702" width="9.109375" style="3"/>
    <col min="7703" max="7703" width="7.5546875" style="3" bestFit="1" customWidth="1"/>
    <col min="7704" max="7704" width="7.5546875" style="3" customWidth="1"/>
    <col min="7705" max="7705" width="2.6640625" style="3" customWidth="1"/>
    <col min="7706" max="7939" width="9.109375" style="3"/>
    <col min="7940" max="7940" width="2.88671875" style="3" customWidth="1"/>
    <col min="7941" max="7941" width="6.33203125" style="3" bestFit="1" customWidth="1"/>
    <col min="7942" max="7942" width="6" style="3" customWidth="1"/>
    <col min="7943" max="7943" width="24" style="3" customWidth="1"/>
    <col min="7944" max="7944" width="24.109375" style="3" customWidth="1"/>
    <col min="7945" max="7945" width="8" style="3" customWidth="1"/>
    <col min="7946" max="7946" width="6.88671875" style="3" bestFit="1" customWidth="1"/>
    <col min="7947" max="7950" width="5.109375" style="3" customWidth="1"/>
    <col min="7951" max="7951" width="1.88671875" style="3" customWidth="1"/>
    <col min="7952" max="7952" width="5.5546875" style="3" customWidth="1"/>
    <col min="7953" max="7953" width="5" style="3" customWidth="1"/>
    <col min="7954" max="7954" width="11.5546875" style="3" customWidth="1"/>
    <col min="7955" max="7955" width="8.6640625" style="3" customWidth="1"/>
    <col min="7956" max="7956" width="5.6640625" style="3" customWidth="1"/>
    <col min="7957" max="7957" width="6" style="3" customWidth="1"/>
    <col min="7958" max="7958" width="9.109375" style="3"/>
    <col min="7959" max="7959" width="7.5546875" style="3" bestFit="1" customWidth="1"/>
    <col min="7960" max="7960" width="7.5546875" style="3" customWidth="1"/>
    <col min="7961" max="7961" width="2.6640625" style="3" customWidth="1"/>
    <col min="7962" max="8195" width="9.109375" style="3"/>
    <col min="8196" max="8196" width="2.88671875" style="3" customWidth="1"/>
    <col min="8197" max="8197" width="6.33203125" style="3" bestFit="1" customWidth="1"/>
    <col min="8198" max="8198" width="6" style="3" customWidth="1"/>
    <col min="8199" max="8199" width="24" style="3" customWidth="1"/>
    <col min="8200" max="8200" width="24.109375" style="3" customWidth="1"/>
    <col min="8201" max="8201" width="8" style="3" customWidth="1"/>
    <col min="8202" max="8202" width="6.88671875" style="3" bestFit="1" customWidth="1"/>
    <col min="8203" max="8206" width="5.109375" style="3" customWidth="1"/>
    <col min="8207" max="8207" width="1.88671875" style="3" customWidth="1"/>
    <col min="8208" max="8208" width="5.5546875" style="3" customWidth="1"/>
    <col min="8209" max="8209" width="5" style="3" customWidth="1"/>
    <col min="8210" max="8210" width="11.5546875" style="3" customWidth="1"/>
    <col min="8211" max="8211" width="8.6640625" style="3" customWidth="1"/>
    <col min="8212" max="8212" width="5.6640625" style="3" customWidth="1"/>
    <col min="8213" max="8213" width="6" style="3" customWidth="1"/>
    <col min="8214" max="8214" width="9.109375" style="3"/>
    <col min="8215" max="8215" width="7.5546875" style="3" bestFit="1" customWidth="1"/>
    <col min="8216" max="8216" width="7.5546875" style="3" customWidth="1"/>
    <col min="8217" max="8217" width="2.6640625" style="3" customWidth="1"/>
    <col min="8218" max="8451" width="9.109375" style="3"/>
    <col min="8452" max="8452" width="2.88671875" style="3" customWidth="1"/>
    <col min="8453" max="8453" width="6.33203125" style="3" bestFit="1" customWidth="1"/>
    <col min="8454" max="8454" width="6" style="3" customWidth="1"/>
    <col min="8455" max="8455" width="24" style="3" customWidth="1"/>
    <col min="8456" max="8456" width="24.109375" style="3" customWidth="1"/>
    <col min="8457" max="8457" width="8" style="3" customWidth="1"/>
    <col min="8458" max="8458" width="6.88671875" style="3" bestFit="1" customWidth="1"/>
    <col min="8459" max="8462" width="5.109375" style="3" customWidth="1"/>
    <col min="8463" max="8463" width="1.88671875" style="3" customWidth="1"/>
    <col min="8464" max="8464" width="5.5546875" style="3" customWidth="1"/>
    <col min="8465" max="8465" width="5" style="3" customWidth="1"/>
    <col min="8466" max="8466" width="11.5546875" style="3" customWidth="1"/>
    <col min="8467" max="8467" width="8.6640625" style="3" customWidth="1"/>
    <col min="8468" max="8468" width="5.6640625" style="3" customWidth="1"/>
    <col min="8469" max="8469" width="6" style="3" customWidth="1"/>
    <col min="8470" max="8470" width="9.109375" style="3"/>
    <col min="8471" max="8471" width="7.5546875" style="3" bestFit="1" customWidth="1"/>
    <col min="8472" max="8472" width="7.5546875" style="3" customWidth="1"/>
    <col min="8473" max="8473" width="2.6640625" style="3" customWidth="1"/>
    <col min="8474" max="8707" width="9.109375" style="3"/>
    <col min="8708" max="8708" width="2.88671875" style="3" customWidth="1"/>
    <col min="8709" max="8709" width="6.33203125" style="3" bestFit="1" customWidth="1"/>
    <col min="8710" max="8710" width="6" style="3" customWidth="1"/>
    <col min="8711" max="8711" width="24" style="3" customWidth="1"/>
    <col min="8712" max="8712" width="24.109375" style="3" customWidth="1"/>
    <col min="8713" max="8713" width="8" style="3" customWidth="1"/>
    <col min="8714" max="8714" width="6.88671875" style="3" bestFit="1" customWidth="1"/>
    <col min="8715" max="8718" width="5.109375" style="3" customWidth="1"/>
    <col min="8719" max="8719" width="1.88671875" style="3" customWidth="1"/>
    <col min="8720" max="8720" width="5.5546875" style="3" customWidth="1"/>
    <col min="8721" max="8721" width="5" style="3" customWidth="1"/>
    <col min="8722" max="8722" width="11.5546875" style="3" customWidth="1"/>
    <col min="8723" max="8723" width="8.6640625" style="3" customWidth="1"/>
    <col min="8724" max="8724" width="5.6640625" style="3" customWidth="1"/>
    <col min="8725" max="8725" width="6" style="3" customWidth="1"/>
    <col min="8726" max="8726" width="9.109375" style="3"/>
    <col min="8727" max="8727" width="7.5546875" style="3" bestFit="1" customWidth="1"/>
    <col min="8728" max="8728" width="7.5546875" style="3" customWidth="1"/>
    <col min="8729" max="8729" width="2.6640625" style="3" customWidth="1"/>
    <col min="8730" max="8963" width="9.109375" style="3"/>
    <col min="8964" max="8964" width="2.88671875" style="3" customWidth="1"/>
    <col min="8965" max="8965" width="6.33203125" style="3" bestFit="1" customWidth="1"/>
    <col min="8966" max="8966" width="6" style="3" customWidth="1"/>
    <col min="8967" max="8967" width="24" style="3" customWidth="1"/>
    <col min="8968" max="8968" width="24.109375" style="3" customWidth="1"/>
    <col min="8969" max="8969" width="8" style="3" customWidth="1"/>
    <col min="8970" max="8970" width="6.88671875" style="3" bestFit="1" customWidth="1"/>
    <col min="8971" max="8974" width="5.109375" style="3" customWidth="1"/>
    <col min="8975" max="8975" width="1.88671875" style="3" customWidth="1"/>
    <col min="8976" max="8976" width="5.5546875" style="3" customWidth="1"/>
    <col min="8977" max="8977" width="5" style="3" customWidth="1"/>
    <col min="8978" max="8978" width="11.5546875" style="3" customWidth="1"/>
    <col min="8979" max="8979" width="8.6640625" style="3" customWidth="1"/>
    <col min="8980" max="8980" width="5.6640625" style="3" customWidth="1"/>
    <col min="8981" max="8981" width="6" style="3" customWidth="1"/>
    <col min="8982" max="8982" width="9.109375" style="3"/>
    <col min="8983" max="8983" width="7.5546875" style="3" bestFit="1" customWidth="1"/>
    <col min="8984" max="8984" width="7.5546875" style="3" customWidth="1"/>
    <col min="8985" max="8985" width="2.6640625" style="3" customWidth="1"/>
    <col min="8986" max="9219" width="9.109375" style="3"/>
    <col min="9220" max="9220" width="2.88671875" style="3" customWidth="1"/>
    <col min="9221" max="9221" width="6.33203125" style="3" bestFit="1" customWidth="1"/>
    <col min="9222" max="9222" width="6" style="3" customWidth="1"/>
    <col min="9223" max="9223" width="24" style="3" customWidth="1"/>
    <col min="9224" max="9224" width="24.109375" style="3" customWidth="1"/>
    <col min="9225" max="9225" width="8" style="3" customWidth="1"/>
    <col min="9226" max="9226" width="6.88671875" style="3" bestFit="1" customWidth="1"/>
    <col min="9227" max="9230" width="5.109375" style="3" customWidth="1"/>
    <col min="9231" max="9231" width="1.88671875" style="3" customWidth="1"/>
    <col min="9232" max="9232" width="5.5546875" style="3" customWidth="1"/>
    <col min="9233" max="9233" width="5" style="3" customWidth="1"/>
    <col min="9234" max="9234" width="11.5546875" style="3" customWidth="1"/>
    <col min="9235" max="9235" width="8.6640625" style="3" customWidth="1"/>
    <col min="9236" max="9236" width="5.6640625" style="3" customWidth="1"/>
    <col min="9237" max="9237" width="6" style="3" customWidth="1"/>
    <col min="9238" max="9238" width="9.109375" style="3"/>
    <col min="9239" max="9239" width="7.5546875" style="3" bestFit="1" customWidth="1"/>
    <col min="9240" max="9240" width="7.5546875" style="3" customWidth="1"/>
    <col min="9241" max="9241" width="2.6640625" style="3" customWidth="1"/>
    <col min="9242" max="9475" width="9.109375" style="3"/>
    <col min="9476" max="9476" width="2.88671875" style="3" customWidth="1"/>
    <col min="9477" max="9477" width="6.33203125" style="3" bestFit="1" customWidth="1"/>
    <col min="9478" max="9478" width="6" style="3" customWidth="1"/>
    <col min="9479" max="9479" width="24" style="3" customWidth="1"/>
    <col min="9480" max="9480" width="24.109375" style="3" customWidth="1"/>
    <col min="9481" max="9481" width="8" style="3" customWidth="1"/>
    <col min="9482" max="9482" width="6.88671875" style="3" bestFit="1" customWidth="1"/>
    <col min="9483" max="9486" width="5.109375" style="3" customWidth="1"/>
    <col min="9487" max="9487" width="1.88671875" style="3" customWidth="1"/>
    <col min="9488" max="9488" width="5.5546875" style="3" customWidth="1"/>
    <col min="9489" max="9489" width="5" style="3" customWidth="1"/>
    <col min="9490" max="9490" width="11.5546875" style="3" customWidth="1"/>
    <col min="9491" max="9491" width="8.6640625" style="3" customWidth="1"/>
    <col min="9492" max="9492" width="5.6640625" style="3" customWidth="1"/>
    <col min="9493" max="9493" width="6" style="3" customWidth="1"/>
    <col min="9494" max="9494" width="9.109375" style="3"/>
    <col min="9495" max="9495" width="7.5546875" style="3" bestFit="1" customWidth="1"/>
    <col min="9496" max="9496" width="7.5546875" style="3" customWidth="1"/>
    <col min="9497" max="9497" width="2.6640625" style="3" customWidth="1"/>
    <col min="9498" max="9731" width="9.109375" style="3"/>
    <col min="9732" max="9732" width="2.88671875" style="3" customWidth="1"/>
    <col min="9733" max="9733" width="6.33203125" style="3" bestFit="1" customWidth="1"/>
    <col min="9734" max="9734" width="6" style="3" customWidth="1"/>
    <col min="9735" max="9735" width="24" style="3" customWidth="1"/>
    <col min="9736" max="9736" width="24.109375" style="3" customWidth="1"/>
    <col min="9737" max="9737" width="8" style="3" customWidth="1"/>
    <col min="9738" max="9738" width="6.88671875" style="3" bestFit="1" customWidth="1"/>
    <col min="9739" max="9742" width="5.109375" style="3" customWidth="1"/>
    <col min="9743" max="9743" width="1.88671875" style="3" customWidth="1"/>
    <col min="9744" max="9744" width="5.5546875" style="3" customWidth="1"/>
    <col min="9745" max="9745" width="5" style="3" customWidth="1"/>
    <col min="9746" max="9746" width="11.5546875" style="3" customWidth="1"/>
    <col min="9747" max="9747" width="8.6640625" style="3" customWidth="1"/>
    <col min="9748" max="9748" width="5.6640625" style="3" customWidth="1"/>
    <col min="9749" max="9749" width="6" style="3" customWidth="1"/>
    <col min="9750" max="9750" width="9.109375" style="3"/>
    <col min="9751" max="9751" width="7.5546875" style="3" bestFit="1" customWidth="1"/>
    <col min="9752" max="9752" width="7.5546875" style="3" customWidth="1"/>
    <col min="9753" max="9753" width="2.6640625" style="3" customWidth="1"/>
    <col min="9754" max="9987" width="9.109375" style="3"/>
    <col min="9988" max="9988" width="2.88671875" style="3" customWidth="1"/>
    <col min="9989" max="9989" width="6.33203125" style="3" bestFit="1" customWidth="1"/>
    <col min="9990" max="9990" width="6" style="3" customWidth="1"/>
    <col min="9991" max="9991" width="24" style="3" customWidth="1"/>
    <col min="9992" max="9992" width="24.109375" style="3" customWidth="1"/>
    <col min="9993" max="9993" width="8" style="3" customWidth="1"/>
    <col min="9994" max="9994" width="6.88671875" style="3" bestFit="1" customWidth="1"/>
    <col min="9995" max="9998" width="5.109375" style="3" customWidth="1"/>
    <col min="9999" max="9999" width="1.88671875" style="3" customWidth="1"/>
    <col min="10000" max="10000" width="5.5546875" style="3" customWidth="1"/>
    <col min="10001" max="10001" width="5" style="3" customWidth="1"/>
    <col min="10002" max="10002" width="11.5546875" style="3" customWidth="1"/>
    <col min="10003" max="10003" width="8.6640625" style="3" customWidth="1"/>
    <col min="10004" max="10004" width="5.6640625" style="3" customWidth="1"/>
    <col min="10005" max="10005" width="6" style="3" customWidth="1"/>
    <col min="10006" max="10006" width="9.109375" style="3"/>
    <col min="10007" max="10007" width="7.5546875" style="3" bestFit="1" customWidth="1"/>
    <col min="10008" max="10008" width="7.5546875" style="3" customWidth="1"/>
    <col min="10009" max="10009" width="2.6640625" style="3" customWidth="1"/>
    <col min="10010" max="10243" width="9.109375" style="3"/>
    <col min="10244" max="10244" width="2.88671875" style="3" customWidth="1"/>
    <col min="10245" max="10245" width="6.33203125" style="3" bestFit="1" customWidth="1"/>
    <col min="10246" max="10246" width="6" style="3" customWidth="1"/>
    <col min="10247" max="10247" width="24" style="3" customWidth="1"/>
    <col min="10248" max="10248" width="24.109375" style="3" customWidth="1"/>
    <col min="10249" max="10249" width="8" style="3" customWidth="1"/>
    <col min="10250" max="10250" width="6.88671875" style="3" bestFit="1" customWidth="1"/>
    <col min="10251" max="10254" width="5.109375" style="3" customWidth="1"/>
    <col min="10255" max="10255" width="1.88671875" style="3" customWidth="1"/>
    <col min="10256" max="10256" width="5.5546875" style="3" customWidth="1"/>
    <col min="10257" max="10257" width="5" style="3" customWidth="1"/>
    <col min="10258" max="10258" width="11.5546875" style="3" customWidth="1"/>
    <col min="10259" max="10259" width="8.6640625" style="3" customWidth="1"/>
    <col min="10260" max="10260" width="5.6640625" style="3" customWidth="1"/>
    <col min="10261" max="10261" width="6" style="3" customWidth="1"/>
    <col min="10262" max="10262" width="9.109375" style="3"/>
    <col min="10263" max="10263" width="7.5546875" style="3" bestFit="1" customWidth="1"/>
    <col min="10264" max="10264" width="7.5546875" style="3" customWidth="1"/>
    <col min="10265" max="10265" width="2.6640625" style="3" customWidth="1"/>
    <col min="10266" max="10499" width="9.109375" style="3"/>
    <col min="10500" max="10500" width="2.88671875" style="3" customWidth="1"/>
    <col min="10501" max="10501" width="6.33203125" style="3" bestFit="1" customWidth="1"/>
    <col min="10502" max="10502" width="6" style="3" customWidth="1"/>
    <col min="10503" max="10503" width="24" style="3" customWidth="1"/>
    <col min="10504" max="10504" width="24.109375" style="3" customWidth="1"/>
    <col min="10505" max="10505" width="8" style="3" customWidth="1"/>
    <col min="10506" max="10506" width="6.88671875" style="3" bestFit="1" customWidth="1"/>
    <col min="10507" max="10510" width="5.109375" style="3" customWidth="1"/>
    <col min="10511" max="10511" width="1.88671875" style="3" customWidth="1"/>
    <col min="10512" max="10512" width="5.5546875" style="3" customWidth="1"/>
    <col min="10513" max="10513" width="5" style="3" customWidth="1"/>
    <col min="10514" max="10514" width="11.5546875" style="3" customWidth="1"/>
    <col min="10515" max="10515" width="8.6640625" style="3" customWidth="1"/>
    <col min="10516" max="10516" width="5.6640625" style="3" customWidth="1"/>
    <col min="10517" max="10517" width="6" style="3" customWidth="1"/>
    <col min="10518" max="10518" width="9.109375" style="3"/>
    <col min="10519" max="10519" width="7.5546875" style="3" bestFit="1" customWidth="1"/>
    <col min="10520" max="10520" width="7.5546875" style="3" customWidth="1"/>
    <col min="10521" max="10521" width="2.6640625" style="3" customWidth="1"/>
    <col min="10522" max="10755" width="9.109375" style="3"/>
    <col min="10756" max="10756" width="2.88671875" style="3" customWidth="1"/>
    <col min="10757" max="10757" width="6.33203125" style="3" bestFit="1" customWidth="1"/>
    <col min="10758" max="10758" width="6" style="3" customWidth="1"/>
    <col min="10759" max="10759" width="24" style="3" customWidth="1"/>
    <col min="10760" max="10760" width="24.109375" style="3" customWidth="1"/>
    <col min="10761" max="10761" width="8" style="3" customWidth="1"/>
    <col min="10762" max="10762" width="6.88671875" style="3" bestFit="1" customWidth="1"/>
    <col min="10763" max="10766" width="5.109375" style="3" customWidth="1"/>
    <col min="10767" max="10767" width="1.88671875" style="3" customWidth="1"/>
    <col min="10768" max="10768" width="5.5546875" style="3" customWidth="1"/>
    <col min="10769" max="10769" width="5" style="3" customWidth="1"/>
    <col min="10770" max="10770" width="11.5546875" style="3" customWidth="1"/>
    <col min="10771" max="10771" width="8.6640625" style="3" customWidth="1"/>
    <col min="10772" max="10772" width="5.6640625" style="3" customWidth="1"/>
    <col min="10773" max="10773" width="6" style="3" customWidth="1"/>
    <col min="10774" max="10774" width="9.109375" style="3"/>
    <col min="10775" max="10775" width="7.5546875" style="3" bestFit="1" customWidth="1"/>
    <col min="10776" max="10776" width="7.5546875" style="3" customWidth="1"/>
    <col min="10777" max="10777" width="2.6640625" style="3" customWidth="1"/>
    <col min="10778" max="11011" width="9.109375" style="3"/>
    <col min="11012" max="11012" width="2.88671875" style="3" customWidth="1"/>
    <col min="11013" max="11013" width="6.33203125" style="3" bestFit="1" customWidth="1"/>
    <col min="11014" max="11014" width="6" style="3" customWidth="1"/>
    <col min="11015" max="11015" width="24" style="3" customWidth="1"/>
    <col min="11016" max="11016" width="24.109375" style="3" customWidth="1"/>
    <col min="11017" max="11017" width="8" style="3" customWidth="1"/>
    <col min="11018" max="11018" width="6.88671875" style="3" bestFit="1" customWidth="1"/>
    <col min="11019" max="11022" width="5.109375" style="3" customWidth="1"/>
    <col min="11023" max="11023" width="1.88671875" style="3" customWidth="1"/>
    <col min="11024" max="11024" width="5.5546875" style="3" customWidth="1"/>
    <col min="11025" max="11025" width="5" style="3" customWidth="1"/>
    <col min="11026" max="11026" width="11.5546875" style="3" customWidth="1"/>
    <col min="11027" max="11027" width="8.6640625" style="3" customWidth="1"/>
    <col min="11028" max="11028" width="5.6640625" style="3" customWidth="1"/>
    <col min="11029" max="11029" width="6" style="3" customWidth="1"/>
    <col min="11030" max="11030" width="9.109375" style="3"/>
    <col min="11031" max="11031" width="7.5546875" style="3" bestFit="1" customWidth="1"/>
    <col min="11032" max="11032" width="7.5546875" style="3" customWidth="1"/>
    <col min="11033" max="11033" width="2.6640625" style="3" customWidth="1"/>
    <col min="11034" max="11267" width="9.109375" style="3"/>
    <col min="11268" max="11268" width="2.88671875" style="3" customWidth="1"/>
    <col min="11269" max="11269" width="6.33203125" style="3" bestFit="1" customWidth="1"/>
    <col min="11270" max="11270" width="6" style="3" customWidth="1"/>
    <col min="11271" max="11271" width="24" style="3" customWidth="1"/>
    <col min="11272" max="11272" width="24.109375" style="3" customWidth="1"/>
    <col min="11273" max="11273" width="8" style="3" customWidth="1"/>
    <col min="11274" max="11274" width="6.88671875" style="3" bestFit="1" customWidth="1"/>
    <col min="11275" max="11278" width="5.109375" style="3" customWidth="1"/>
    <col min="11279" max="11279" width="1.88671875" style="3" customWidth="1"/>
    <col min="11280" max="11280" width="5.5546875" style="3" customWidth="1"/>
    <col min="11281" max="11281" width="5" style="3" customWidth="1"/>
    <col min="11282" max="11282" width="11.5546875" style="3" customWidth="1"/>
    <col min="11283" max="11283" width="8.6640625" style="3" customWidth="1"/>
    <col min="11284" max="11284" width="5.6640625" style="3" customWidth="1"/>
    <col min="11285" max="11285" width="6" style="3" customWidth="1"/>
    <col min="11286" max="11286" width="9.109375" style="3"/>
    <col min="11287" max="11287" width="7.5546875" style="3" bestFit="1" customWidth="1"/>
    <col min="11288" max="11288" width="7.5546875" style="3" customWidth="1"/>
    <col min="11289" max="11289" width="2.6640625" style="3" customWidth="1"/>
    <col min="11290" max="11523" width="9.109375" style="3"/>
    <col min="11524" max="11524" width="2.88671875" style="3" customWidth="1"/>
    <col min="11525" max="11525" width="6.33203125" style="3" bestFit="1" customWidth="1"/>
    <col min="11526" max="11526" width="6" style="3" customWidth="1"/>
    <col min="11527" max="11527" width="24" style="3" customWidth="1"/>
    <col min="11528" max="11528" width="24.109375" style="3" customWidth="1"/>
    <col min="11529" max="11529" width="8" style="3" customWidth="1"/>
    <col min="11530" max="11530" width="6.88671875" style="3" bestFit="1" customWidth="1"/>
    <col min="11531" max="11534" width="5.109375" style="3" customWidth="1"/>
    <col min="11535" max="11535" width="1.88671875" style="3" customWidth="1"/>
    <col min="11536" max="11536" width="5.5546875" style="3" customWidth="1"/>
    <col min="11537" max="11537" width="5" style="3" customWidth="1"/>
    <col min="11538" max="11538" width="11.5546875" style="3" customWidth="1"/>
    <col min="11539" max="11539" width="8.6640625" style="3" customWidth="1"/>
    <col min="11540" max="11540" width="5.6640625" style="3" customWidth="1"/>
    <col min="11541" max="11541" width="6" style="3" customWidth="1"/>
    <col min="11542" max="11542" width="9.109375" style="3"/>
    <col min="11543" max="11543" width="7.5546875" style="3" bestFit="1" customWidth="1"/>
    <col min="11544" max="11544" width="7.5546875" style="3" customWidth="1"/>
    <col min="11545" max="11545" width="2.6640625" style="3" customWidth="1"/>
    <col min="11546" max="11779" width="9.109375" style="3"/>
    <col min="11780" max="11780" width="2.88671875" style="3" customWidth="1"/>
    <col min="11781" max="11781" width="6.33203125" style="3" bestFit="1" customWidth="1"/>
    <col min="11782" max="11782" width="6" style="3" customWidth="1"/>
    <col min="11783" max="11783" width="24" style="3" customWidth="1"/>
    <col min="11784" max="11784" width="24.109375" style="3" customWidth="1"/>
    <col min="11785" max="11785" width="8" style="3" customWidth="1"/>
    <col min="11786" max="11786" width="6.88671875" style="3" bestFit="1" customWidth="1"/>
    <col min="11787" max="11790" width="5.109375" style="3" customWidth="1"/>
    <col min="11791" max="11791" width="1.88671875" style="3" customWidth="1"/>
    <col min="11792" max="11792" width="5.5546875" style="3" customWidth="1"/>
    <col min="11793" max="11793" width="5" style="3" customWidth="1"/>
    <col min="11794" max="11794" width="11.5546875" style="3" customWidth="1"/>
    <col min="11795" max="11795" width="8.6640625" style="3" customWidth="1"/>
    <col min="11796" max="11796" width="5.6640625" style="3" customWidth="1"/>
    <col min="11797" max="11797" width="6" style="3" customWidth="1"/>
    <col min="11798" max="11798" width="9.109375" style="3"/>
    <col min="11799" max="11799" width="7.5546875" style="3" bestFit="1" customWidth="1"/>
    <col min="11800" max="11800" width="7.5546875" style="3" customWidth="1"/>
    <col min="11801" max="11801" width="2.6640625" style="3" customWidth="1"/>
    <col min="11802" max="12035" width="9.109375" style="3"/>
    <col min="12036" max="12036" width="2.88671875" style="3" customWidth="1"/>
    <col min="12037" max="12037" width="6.33203125" style="3" bestFit="1" customWidth="1"/>
    <col min="12038" max="12038" width="6" style="3" customWidth="1"/>
    <col min="12039" max="12039" width="24" style="3" customWidth="1"/>
    <col min="12040" max="12040" width="24.109375" style="3" customWidth="1"/>
    <col min="12041" max="12041" width="8" style="3" customWidth="1"/>
    <col min="12042" max="12042" width="6.88671875" style="3" bestFit="1" customWidth="1"/>
    <col min="12043" max="12046" width="5.109375" style="3" customWidth="1"/>
    <col min="12047" max="12047" width="1.88671875" style="3" customWidth="1"/>
    <col min="12048" max="12048" width="5.5546875" style="3" customWidth="1"/>
    <col min="12049" max="12049" width="5" style="3" customWidth="1"/>
    <col min="12050" max="12050" width="11.5546875" style="3" customWidth="1"/>
    <col min="12051" max="12051" width="8.6640625" style="3" customWidth="1"/>
    <col min="12052" max="12052" width="5.6640625" style="3" customWidth="1"/>
    <col min="12053" max="12053" width="6" style="3" customWidth="1"/>
    <col min="12054" max="12054" width="9.109375" style="3"/>
    <col min="12055" max="12055" width="7.5546875" style="3" bestFit="1" customWidth="1"/>
    <col min="12056" max="12056" width="7.5546875" style="3" customWidth="1"/>
    <col min="12057" max="12057" width="2.6640625" style="3" customWidth="1"/>
    <col min="12058" max="12291" width="9.109375" style="3"/>
    <col min="12292" max="12292" width="2.88671875" style="3" customWidth="1"/>
    <col min="12293" max="12293" width="6.33203125" style="3" bestFit="1" customWidth="1"/>
    <col min="12294" max="12294" width="6" style="3" customWidth="1"/>
    <col min="12295" max="12295" width="24" style="3" customWidth="1"/>
    <col min="12296" max="12296" width="24.109375" style="3" customWidth="1"/>
    <col min="12297" max="12297" width="8" style="3" customWidth="1"/>
    <col min="12298" max="12298" width="6.88671875" style="3" bestFit="1" customWidth="1"/>
    <col min="12299" max="12302" width="5.109375" style="3" customWidth="1"/>
    <col min="12303" max="12303" width="1.88671875" style="3" customWidth="1"/>
    <col min="12304" max="12304" width="5.5546875" style="3" customWidth="1"/>
    <col min="12305" max="12305" width="5" style="3" customWidth="1"/>
    <col min="12306" max="12306" width="11.5546875" style="3" customWidth="1"/>
    <col min="12307" max="12307" width="8.6640625" style="3" customWidth="1"/>
    <col min="12308" max="12308" width="5.6640625" style="3" customWidth="1"/>
    <col min="12309" max="12309" width="6" style="3" customWidth="1"/>
    <col min="12310" max="12310" width="9.109375" style="3"/>
    <col min="12311" max="12311" width="7.5546875" style="3" bestFit="1" customWidth="1"/>
    <col min="12312" max="12312" width="7.5546875" style="3" customWidth="1"/>
    <col min="12313" max="12313" width="2.6640625" style="3" customWidth="1"/>
    <col min="12314" max="12547" width="9.109375" style="3"/>
    <col min="12548" max="12548" width="2.88671875" style="3" customWidth="1"/>
    <col min="12549" max="12549" width="6.33203125" style="3" bestFit="1" customWidth="1"/>
    <col min="12550" max="12550" width="6" style="3" customWidth="1"/>
    <col min="12551" max="12551" width="24" style="3" customWidth="1"/>
    <col min="12552" max="12552" width="24.109375" style="3" customWidth="1"/>
    <col min="12553" max="12553" width="8" style="3" customWidth="1"/>
    <col min="12554" max="12554" width="6.88671875" style="3" bestFit="1" customWidth="1"/>
    <col min="12555" max="12558" width="5.109375" style="3" customWidth="1"/>
    <col min="12559" max="12559" width="1.88671875" style="3" customWidth="1"/>
    <col min="12560" max="12560" width="5.5546875" style="3" customWidth="1"/>
    <col min="12561" max="12561" width="5" style="3" customWidth="1"/>
    <col min="12562" max="12562" width="11.5546875" style="3" customWidth="1"/>
    <col min="12563" max="12563" width="8.6640625" style="3" customWidth="1"/>
    <col min="12564" max="12564" width="5.6640625" style="3" customWidth="1"/>
    <col min="12565" max="12565" width="6" style="3" customWidth="1"/>
    <col min="12566" max="12566" width="9.109375" style="3"/>
    <col min="12567" max="12567" width="7.5546875" style="3" bestFit="1" customWidth="1"/>
    <col min="12568" max="12568" width="7.5546875" style="3" customWidth="1"/>
    <col min="12569" max="12569" width="2.6640625" style="3" customWidth="1"/>
    <col min="12570" max="12803" width="9.109375" style="3"/>
    <col min="12804" max="12804" width="2.88671875" style="3" customWidth="1"/>
    <col min="12805" max="12805" width="6.33203125" style="3" bestFit="1" customWidth="1"/>
    <col min="12806" max="12806" width="6" style="3" customWidth="1"/>
    <col min="12807" max="12807" width="24" style="3" customWidth="1"/>
    <col min="12808" max="12808" width="24.109375" style="3" customWidth="1"/>
    <col min="12809" max="12809" width="8" style="3" customWidth="1"/>
    <col min="12810" max="12810" width="6.88671875" style="3" bestFit="1" customWidth="1"/>
    <col min="12811" max="12814" width="5.109375" style="3" customWidth="1"/>
    <col min="12815" max="12815" width="1.88671875" style="3" customWidth="1"/>
    <col min="12816" max="12816" width="5.5546875" style="3" customWidth="1"/>
    <col min="12817" max="12817" width="5" style="3" customWidth="1"/>
    <col min="12818" max="12818" width="11.5546875" style="3" customWidth="1"/>
    <col min="12819" max="12819" width="8.6640625" style="3" customWidth="1"/>
    <col min="12820" max="12820" width="5.6640625" style="3" customWidth="1"/>
    <col min="12821" max="12821" width="6" style="3" customWidth="1"/>
    <col min="12822" max="12822" width="9.109375" style="3"/>
    <col min="12823" max="12823" width="7.5546875" style="3" bestFit="1" customWidth="1"/>
    <col min="12824" max="12824" width="7.5546875" style="3" customWidth="1"/>
    <col min="12825" max="12825" width="2.6640625" style="3" customWidth="1"/>
    <col min="12826" max="13059" width="9.109375" style="3"/>
    <col min="13060" max="13060" width="2.88671875" style="3" customWidth="1"/>
    <col min="13061" max="13061" width="6.33203125" style="3" bestFit="1" customWidth="1"/>
    <col min="13062" max="13062" width="6" style="3" customWidth="1"/>
    <col min="13063" max="13063" width="24" style="3" customWidth="1"/>
    <col min="13064" max="13064" width="24.109375" style="3" customWidth="1"/>
    <col min="13065" max="13065" width="8" style="3" customWidth="1"/>
    <col min="13066" max="13066" width="6.88671875" style="3" bestFit="1" customWidth="1"/>
    <col min="13067" max="13070" width="5.109375" style="3" customWidth="1"/>
    <col min="13071" max="13071" width="1.88671875" style="3" customWidth="1"/>
    <col min="13072" max="13072" width="5.5546875" style="3" customWidth="1"/>
    <col min="13073" max="13073" width="5" style="3" customWidth="1"/>
    <col min="13074" max="13074" width="11.5546875" style="3" customWidth="1"/>
    <col min="13075" max="13075" width="8.6640625" style="3" customWidth="1"/>
    <col min="13076" max="13076" width="5.6640625" style="3" customWidth="1"/>
    <col min="13077" max="13077" width="6" style="3" customWidth="1"/>
    <col min="13078" max="13078" width="9.109375" style="3"/>
    <col min="13079" max="13079" width="7.5546875" style="3" bestFit="1" customWidth="1"/>
    <col min="13080" max="13080" width="7.5546875" style="3" customWidth="1"/>
    <col min="13081" max="13081" width="2.6640625" style="3" customWidth="1"/>
    <col min="13082" max="13315" width="9.109375" style="3"/>
    <col min="13316" max="13316" width="2.88671875" style="3" customWidth="1"/>
    <col min="13317" max="13317" width="6.33203125" style="3" bestFit="1" customWidth="1"/>
    <col min="13318" max="13318" width="6" style="3" customWidth="1"/>
    <col min="13319" max="13319" width="24" style="3" customWidth="1"/>
    <col min="13320" max="13320" width="24.109375" style="3" customWidth="1"/>
    <col min="13321" max="13321" width="8" style="3" customWidth="1"/>
    <col min="13322" max="13322" width="6.88671875" style="3" bestFit="1" customWidth="1"/>
    <col min="13323" max="13326" width="5.109375" style="3" customWidth="1"/>
    <col min="13327" max="13327" width="1.88671875" style="3" customWidth="1"/>
    <col min="13328" max="13328" width="5.5546875" style="3" customWidth="1"/>
    <col min="13329" max="13329" width="5" style="3" customWidth="1"/>
    <col min="13330" max="13330" width="11.5546875" style="3" customWidth="1"/>
    <col min="13331" max="13331" width="8.6640625" style="3" customWidth="1"/>
    <col min="13332" max="13332" width="5.6640625" style="3" customWidth="1"/>
    <col min="13333" max="13333" width="6" style="3" customWidth="1"/>
    <col min="13334" max="13334" width="9.109375" style="3"/>
    <col min="13335" max="13335" width="7.5546875" style="3" bestFit="1" customWidth="1"/>
    <col min="13336" max="13336" width="7.5546875" style="3" customWidth="1"/>
    <col min="13337" max="13337" width="2.6640625" style="3" customWidth="1"/>
    <col min="13338" max="13571" width="9.109375" style="3"/>
    <col min="13572" max="13572" width="2.88671875" style="3" customWidth="1"/>
    <col min="13573" max="13573" width="6.33203125" style="3" bestFit="1" customWidth="1"/>
    <col min="13574" max="13574" width="6" style="3" customWidth="1"/>
    <col min="13575" max="13575" width="24" style="3" customWidth="1"/>
    <col min="13576" max="13576" width="24.109375" style="3" customWidth="1"/>
    <col min="13577" max="13577" width="8" style="3" customWidth="1"/>
    <col min="13578" max="13578" width="6.88671875" style="3" bestFit="1" customWidth="1"/>
    <col min="13579" max="13582" width="5.109375" style="3" customWidth="1"/>
    <col min="13583" max="13583" width="1.88671875" style="3" customWidth="1"/>
    <col min="13584" max="13584" width="5.5546875" style="3" customWidth="1"/>
    <col min="13585" max="13585" width="5" style="3" customWidth="1"/>
    <col min="13586" max="13586" width="11.5546875" style="3" customWidth="1"/>
    <col min="13587" max="13587" width="8.6640625" style="3" customWidth="1"/>
    <col min="13588" max="13588" width="5.6640625" style="3" customWidth="1"/>
    <col min="13589" max="13589" width="6" style="3" customWidth="1"/>
    <col min="13590" max="13590" width="9.109375" style="3"/>
    <col min="13591" max="13591" width="7.5546875" style="3" bestFit="1" customWidth="1"/>
    <col min="13592" max="13592" width="7.5546875" style="3" customWidth="1"/>
    <col min="13593" max="13593" width="2.6640625" style="3" customWidth="1"/>
    <col min="13594" max="13827" width="9.109375" style="3"/>
    <col min="13828" max="13828" width="2.88671875" style="3" customWidth="1"/>
    <col min="13829" max="13829" width="6.33203125" style="3" bestFit="1" customWidth="1"/>
    <col min="13830" max="13830" width="6" style="3" customWidth="1"/>
    <col min="13831" max="13831" width="24" style="3" customWidth="1"/>
    <col min="13832" max="13832" width="24.109375" style="3" customWidth="1"/>
    <col min="13833" max="13833" width="8" style="3" customWidth="1"/>
    <col min="13834" max="13834" width="6.88671875" style="3" bestFit="1" customWidth="1"/>
    <col min="13835" max="13838" width="5.109375" style="3" customWidth="1"/>
    <col min="13839" max="13839" width="1.88671875" style="3" customWidth="1"/>
    <col min="13840" max="13840" width="5.5546875" style="3" customWidth="1"/>
    <col min="13841" max="13841" width="5" style="3" customWidth="1"/>
    <col min="13842" max="13842" width="11.5546875" style="3" customWidth="1"/>
    <col min="13843" max="13843" width="8.6640625" style="3" customWidth="1"/>
    <col min="13844" max="13844" width="5.6640625" style="3" customWidth="1"/>
    <col min="13845" max="13845" width="6" style="3" customWidth="1"/>
    <col min="13846" max="13846" width="9.109375" style="3"/>
    <col min="13847" max="13847" width="7.5546875" style="3" bestFit="1" customWidth="1"/>
    <col min="13848" max="13848" width="7.5546875" style="3" customWidth="1"/>
    <col min="13849" max="13849" width="2.6640625" style="3" customWidth="1"/>
    <col min="13850" max="14083" width="9.109375" style="3"/>
    <col min="14084" max="14084" width="2.88671875" style="3" customWidth="1"/>
    <col min="14085" max="14085" width="6.33203125" style="3" bestFit="1" customWidth="1"/>
    <col min="14086" max="14086" width="6" style="3" customWidth="1"/>
    <col min="14087" max="14087" width="24" style="3" customWidth="1"/>
    <col min="14088" max="14088" width="24.109375" style="3" customWidth="1"/>
    <col min="14089" max="14089" width="8" style="3" customWidth="1"/>
    <col min="14090" max="14090" width="6.88671875" style="3" bestFit="1" customWidth="1"/>
    <col min="14091" max="14094" width="5.109375" style="3" customWidth="1"/>
    <col min="14095" max="14095" width="1.88671875" style="3" customWidth="1"/>
    <col min="14096" max="14096" width="5.5546875" style="3" customWidth="1"/>
    <col min="14097" max="14097" width="5" style="3" customWidth="1"/>
    <col min="14098" max="14098" width="11.5546875" style="3" customWidth="1"/>
    <col min="14099" max="14099" width="8.6640625" style="3" customWidth="1"/>
    <col min="14100" max="14100" width="5.6640625" style="3" customWidth="1"/>
    <col min="14101" max="14101" width="6" style="3" customWidth="1"/>
    <col min="14102" max="14102" width="9.109375" style="3"/>
    <col min="14103" max="14103" width="7.5546875" style="3" bestFit="1" customWidth="1"/>
    <col min="14104" max="14104" width="7.5546875" style="3" customWidth="1"/>
    <col min="14105" max="14105" width="2.6640625" style="3" customWidth="1"/>
    <col min="14106" max="14339" width="9.109375" style="3"/>
    <col min="14340" max="14340" width="2.88671875" style="3" customWidth="1"/>
    <col min="14341" max="14341" width="6.33203125" style="3" bestFit="1" customWidth="1"/>
    <col min="14342" max="14342" width="6" style="3" customWidth="1"/>
    <col min="14343" max="14343" width="24" style="3" customWidth="1"/>
    <col min="14344" max="14344" width="24.109375" style="3" customWidth="1"/>
    <col min="14345" max="14345" width="8" style="3" customWidth="1"/>
    <col min="14346" max="14346" width="6.88671875" style="3" bestFit="1" customWidth="1"/>
    <col min="14347" max="14350" width="5.109375" style="3" customWidth="1"/>
    <col min="14351" max="14351" width="1.88671875" style="3" customWidth="1"/>
    <col min="14352" max="14352" width="5.5546875" style="3" customWidth="1"/>
    <col min="14353" max="14353" width="5" style="3" customWidth="1"/>
    <col min="14354" max="14354" width="11.5546875" style="3" customWidth="1"/>
    <col min="14355" max="14355" width="8.6640625" style="3" customWidth="1"/>
    <col min="14356" max="14356" width="5.6640625" style="3" customWidth="1"/>
    <col min="14357" max="14357" width="6" style="3" customWidth="1"/>
    <col min="14358" max="14358" width="9.109375" style="3"/>
    <col min="14359" max="14359" width="7.5546875" style="3" bestFit="1" customWidth="1"/>
    <col min="14360" max="14360" width="7.5546875" style="3" customWidth="1"/>
    <col min="14361" max="14361" width="2.6640625" style="3" customWidth="1"/>
    <col min="14362" max="14595" width="9.109375" style="3"/>
    <col min="14596" max="14596" width="2.88671875" style="3" customWidth="1"/>
    <col min="14597" max="14597" width="6.33203125" style="3" bestFit="1" customWidth="1"/>
    <col min="14598" max="14598" width="6" style="3" customWidth="1"/>
    <col min="14599" max="14599" width="24" style="3" customWidth="1"/>
    <col min="14600" max="14600" width="24.109375" style="3" customWidth="1"/>
    <col min="14601" max="14601" width="8" style="3" customWidth="1"/>
    <col min="14602" max="14602" width="6.88671875" style="3" bestFit="1" customWidth="1"/>
    <col min="14603" max="14606" width="5.109375" style="3" customWidth="1"/>
    <col min="14607" max="14607" width="1.88671875" style="3" customWidth="1"/>
    <col min="14608" max="14608" width="5.5546875" style="3" customWidth="1"/>
    <col min="14609" max="14609" width="5" style="3" customWidth="1"/>
    <col min="14610" max="14610" width="11.5546875" style="3" customWidth="1"/>
    <col min="14611" max="14611" width="8.6640625" style="3" customWidth="1"/>
    <col min="14612" max="14612" width="5.6640625" style="3" customWidth="1"/>
    <col min="14613" max="14613" width="6" style="3" customWidth="1"/>
    <col min="14614" max="14614" width="9.109375" style="3"/>
    <col min="14615" max="14615" width="7.5546875" style="3" bestFit="1" customWidth="1"/>
    <col min="14616" max="14616" width="7.5546875" style="3" customWidth="1"/>
    <col min="14617" max="14617" width="2.6640625" style="3" customWidth="1"/>
    <col min="14618" max="14851" width="9.109375" style="3"/>
    <col min="14852" max="14852" width="2.88671875" style="3" customWidth="1"/>
    <col min="14853" max="14853" width="6.33203125" style="3" bestFit="1" customWidth="1"/>
    <col min="14854" max="14854" width="6" style="3" customWidth="1"/>
    <col min="14855" max="14855" width="24" style="3" customWidth="1"/>
    <col min="14856" max="14856" width="24.109375" style="3" customWidth="1"/>
    <col min="14857" max="14857" width="8" style="3" customWidth="1"/>
    <col min="14858" max="14858" width="6.88671875" style="3" bestFit="1" customWidth="1"/>
    <col min="14859" max="14862" width="5.109375" style="3" customWidth="1"/>
    <col min="14863" max="14863" width="1.88671875" style="3" customWidth="1"/>
    <col min="14864" max="14864" width="5.5546875" style="3" customWidth="1"/>
    <col min="14865" max="14865" width="5" style="3" customWidth="1"/>
    <col min="14866" max="14866" width="11.5546875" style="3" customWidth="1"/>
    <col min="14867" max="14867" width="8.6640625" style="3" customWidth="1"/>
    <col min="14868" max="14868" width="5.6640625" style="3" customWidth="1"/>
    <col min="14869" max="14869" width="6" style="3" customWidth="1"/>
    <col min="14870" max="14870" width="9.109375" style="3"/>
    <col min="14871" max="14871" width="7.5546875" style="3" bestFit="1" customWidth="1"/>
    <col min="14872" max="14872" width="7.5546875" style="3" customWidth="1"/>
    <col min="14873" max="14873" width="2.6640625" style="3" customWidth="1"/>
    <col min="14874" max="15107" width="9.109375" style="3"/>
    <col min="15108" max="15108" width="2.88671875" style="3" customWidth="1"/>
    <col min="15109" max="15109" width="6.33203125" style="3" bestFit="1" customWidth="1"/>
    <col min="15110" max="15110" width="6" style="3" customWidth="1"/>
    <col min="15111" max="15111" width="24" style="3" customWidth="1"/>
    <col min="15112" max="15112" width="24.109375" style="3" customWidth="1"/>
    <col min="15113" max="15113" width="8" style="3" customWidth="1"/>
    <col min="15114" max="15114" width="6.88671875" style="3" bestFit="1" customWidth="1"/>
    <col min="15115" max="15118" width="5.109375" style="3" customWidth="1"/>
    <col min="15119" max="15119" width="1.88671875" style="3" customWidth="1"/>
    <col min="15120" max="15120" width="5.5546875" style="3" customWidth="1"/>
    <col min="15121" max="15121" width="5" style="3" customWidth="1"/>
    <col min="15122" max="15122" width="11.5546875" style="3" customWidth="1"/>
    <col min="15123" max="15123" width="8.6640625" style="3" customWidth="1"/>
    <col min="15124" max="15124" width="5.6640625" style="3" customWidth="1"/>
    <col min="15125" max="15125" width="6" style="3" customWidth="1"/>
    <col min="15126" max="15126" width="9.109375" style="3"/>
    <col min="15127" max="15127" width="7.5546875" style="3" bestFit="1" customWidth="1"/>
    <col min="15128" max="15128" width="7.5546875" style="3" customWidth="1"/>
    <col min="15129" max="15129" width="2.6640625" style="3" customWidth="1"/>
    <col min="15130" max="15363" width="9.109375" style="3"/>
    <col min="15364" max="15364" width="2.88671875" style="3" customWidth="1"/>
    <col min="15365" max="15365" width="6.33203125" style="3" bestFit="1" customWidth="1"/>
    <col min="15366" max="15366" width="6" style="3" customWidth="1"/>
    <col min="15367" max="15367" width="24" style="3" customWidth="1"/>
    <col min="15368" max="15368" width="24.109375" style="3" customWidth="1"/>
    <col min="15369" max="15369" width="8" style="3" customWidth="1"/>
    <col min="15370" max="15370" width="6.88671875" style="3" bestFit="1" customWidth="1"/>
    <col min="15371" max="15374" width="5.109375" style="3" customWidth="1"/>
    <col min="15375" max="15375" width="1.88671875" style="3" customWidth="1"/>
    <col min="15376" max="15376" width="5.5546875" style="3" customWidth="1"/>
    <col min="15377" max="15377" width="5" style="3" customWidth="1"/>
    <col min="15378" max="15378" width="11.5546875" style="3" customWidth="1"/>
    <col min="15379" max="15379" width="8.6640625" style="3" customWidth="1"/>
    <col min="15380" max="15380" width="5.6640625" style="3" customWidth="1"/>
    <col min="15381" max="15381" width="6" style="3" customWidth="1"/>
    <col min="15382" max="15382" width="9.109375" style="3"/>
    <col min="15383" max="15383" width="7.5546875" style="3" bestFit="1" customWidth="1"/>
    <col min="15384" max="15384" width="7.5546875" style="3" customWidth="1"/>
    <col min="15385" max="15385" width="2.6640625" style="3" customWidth="1"/>
    <col min="15386" max="15619" width="9.109375" style="3"/>
    <col min="15620" max="15620" width="2.88671875" style="3" customWidth="1"/>
    <col min="15621" max="15621" width="6.33203125" style="3" bestFit="1" customWidth="1"/>
    <col min="15622" max="15622" width="6" style="3" customWidth="1"/>
    <col min="15623" max="15623" width="24" style="3" customWidth="1"/>
    <col min="15624" max="15624" width="24.109375" style="3" customWidth="1"/>
    <col min="15625" max="15625" width="8" style="3" customWidth="1"/>
    <col min="15626" max="15626" width="6.88671875" style="3" bestFit="1" customWidth="1"/>
    <col min="15627" max="15630" width="5.109375" style="3" customWidth="1"/>
    <col min="15631" max="15631" width="1.88671875" style="3" customWidth="1"/>
    <col min="15632" max="15632" width="5.5546875" style="3" customWidth="1"/>
    <col min="15633" max="15633" width="5" style="3" customWidth="1"/>
    <col min="15634" max="15634" width="11.5546875" style="3" customWidth="1"/>
    <col min="15635" max="15635" width="8.6640625" style="3" customWidth="1"/>
    <col min="15636" max="15636" width="5.6640625" style="3" customWidth="1"/>
    <col min="15637" max="15637" width="6" style="3" customWidth="1"/>
    <col min="15638" max="15638" width="9.109375" style="3"/>
    <col min="15639" max="15639" width="7.5546875" style="3" bestFit="1" customWidth="1"/>
    <col min="15640" max="15640" width="7.5546875" style="3" customWidth="1"/>
    <col min="15641" max="15641" width="2.6640625" style="3" customWidth="1"/>
    <col min="15642" max="15875" width="9.109375" style="3"/>
    <col min="15876" max="15876" width="2.88671875" style="3" customWidth="1"/>
    <col min="15877" max="15877" width="6.33203125" style="3" bestFit="1" customWidth="1"/>
    <col min="15878" max="15878" width="6" style="3" customWidth="1"/>
    <col min="15879" max="15879" width="24" style="3" customWidth="1"/>
    <col min="15880" max="15880" width="24.109375" style="3" customWidth="1"/>
    <col min="15881" max="15881" width="8" style="3" customWidth="1"/>
    <col min="15882" max="15882" width="6.88671875" style="3" bestFit="1" customWidth="1"/>
    <col min="15883" max="15886" width="5.109375" style="3" customWidth="1"/>
    <col min="15887" max="15887" width="1.88671875" style="3" customWidth="1"/>
    <col min="15888" max="15888" width="5.5546875" style="3" customWidth="1"/>
    <col min="15889" max="15889" width="5" style="3" customWidth="1"/>
    <col min="15890" max="15890" width="11.5546875" style="3" customWidth="1"/>
    <col min="15891" max="15891" width="8.6640625" style="3" customWidth="1"/>
    <col min="15892" max="15892" width="5.6640625" style="3" customWidth="1"/>
    <col min="15893" max="15893" width="6" style="3" customWidth="1"/>
    <col min="15894" max="15894" width="9.109375" style="3"/>
    <col min="15895" max="15895" width="7.5546875" style="3" bestFit="1" customWidth="1"/>
    <col min="15896" max="15896" width="7.5546875" style="3" customWidth="1"/>
    <col min="15897" max="15897" width="2.6640625" style="3" customWidth="1"/>
    <col min="15898" max="16131" width="9.109375" style="3"/>
    <col min="16132" max="16132" width="2.88671875" style="3" customWidth="1"/>
    <col min="16133" max="16133" width="6.33203125" style="3" bestFit="1" customWidth="1"/>
    <col min="16134" max="16134" width="6" style="3" customWidth="1"/>
    <col min="16135" max="16135" width="24" style="3" customWidth="1"/>
    <col min="16136" max="16136" width="24.109375" style="3" customWidth="1"/>
    <col min="16137" max="16137" width="8" style="3" customWidth="1"/>
    <col min="16138" max="16138" width="6.88671875" style="3" bestFit="1" customWidth="1"/>
    <col min="16139" max="16142" width="5.109375" style="3" customWidth="1"/>
    <col min="16143" max="16143" width="1.88671875" style="3" customWidth="1"/>
    <col min="16144" max="16144" width="5.5546875" style="3" customWidth="1"/>
    <col min="16145" max="16145" width="5" style="3" customWidth="1"/>
    <col min="16146" max="16146" width="11.5546875" style="3" customWidth="1"/>
    <col min="16147" max="16147" width="8.6640625" style="3" customWidth="1"/>
    <col min="16148" max="16148" width="5.6640625" style="3" customWidth="1"/>
    <col min="16149" max="16149" width="6" style="3" customWidth="1"/>
    <col min="16150" max="16150" width="9.109375" style="3"/>
    <col min="16151" max="16151" width="7.5546875" style="3" bestFit="1" customWidth="1"/>
    <col min="16152" max="16152" width="7.5546875" style="3" customWidth="1"/>
    <col min="16153" max="16153" width="2.6640625" style="3" customWidth="1"/>
    <col min="16154" max="16384" width="9.109375" style="3"/>
  </cols>
  <sheetData>
    <row r="1" spans="1:23" s="20" customFormat="1" ht="21.6" thickBot="1" x14ac:dyDescent="0.35">
      <c r="A1" s="131" t="s">
        <v>0</v>
      </c>
      <c r="B1" s="26" t="s">
        <v>1</v>
      </c>
      <c r="C1" s="132"/>
      <c r="D1" s="132"/>
      <c r="E1" s="132"/>
      <c r="F1" s="132"/>
      <c r="G1" s="132"/>
      <c r="K1" s="20" t="s">
        <v>2</v>
      </c>
    </row>
    <row r="2" spans="1:23" ht="13.5" customHeight="1" thickTop="1" x14ac:dyDescent="0.3">
      <c r="A2" s="133"/>
      <c r="B2" s="133"/>
      <c r="C2" s="133"/>
      <c r="D2" s="134"/>
      <c r="E2" s="134"/>
      <c r="F2" s="134"/>
      <c r="G2" s="134"/>
      <c r="H2" s="2"/>
      <c r="I2" s="133"/>
      <c r="J2" s="133"/>
      <c r="P2" s="463"/>
      <c r="Q2" s="464"/>
      <c r="R2" s="464"/>
      <c r="S2" s="464"/>
      <c r="T2" s="464"/>
      <c r="U2" s="464"/>
      <c r="V2" s="464"/>
      <c r="W2" s="465"/>
    </row>
    <row r="3" spans="1:23" s="133" customFormat="1" ht="13.5" customHeight="1" x14ac:dyDescent="0.3">
      <c r="D3" s="134"/>
      <c r="E3" s="134"/>
      <c r="F3" s="134"/>
      <c r="G3" s="134"/>
      <c r="H3" s="3"/>
      <c r="P3" s="466"/>
      <c r="Q3" s="467"/>
      <c r="R3" s="467"/>
      <c r="S3" s="467"/>
      <c r="T3" s="467"/>
      <c r="U3" s="467"/>
      <c r="V3" s="467"/>
      <c r="W3" s="468"/>
    </row>
    <row r="4" spans="1:23" ht="12.75" customHeight="1" x14ac:dyDescent="0.3">
      <c r="A4" s="133"/>
      <c r="B4" s="133"/>
      <c r="C4" s="133"/>
      <c r="D4" s="134"/>
      <c r="E4" s="134"/>
      <c r="F4" s="134"/>
      <c r="G4" s="134"/>
      <c r="H4" s="133"/>
      <c r="I4" s="133"/>
      <c r="J4" s="133"/>
      <c r="K4" s="133"/>
      <c r="N4" s="133"/>
      <c r="O4" s="133"/>
      <c r="P4" s="466"/>
      <c r="Q4" s="467"/>
      <c r="R4" s="467"/>
      <c r="S4" s="467"/>
      <c r="T4" s="467"/>
      <c r="U4" s="467"/>
      <c r="V4" s="467"/>
      <c r="W4" s="468"/>
    </row>
    <row r="5" spans="1:23" ht="12.75" customHeight="1" thickBot="1" x14ac:dyDescent="0.35">
      <c r="A5" s="133"/>
      <c r="B5" s="133"/>
      <c r="C5" s="133"/>
      <c r="D5" s="134"/>
      <c r="E5" s="134"/>
      <c r="F5" s="134"/>
      <c r="G5" s="134"/>
      <c r="H5" s="133"/>
      <c r="I5" s="133"/>
      <c r="J5" s="133"/>
      <c r="K5" s="133"/>
      <c r="N5" s="133"/>
      <c r="O5" s="133"/>
      <c r="P5" s="469"/>
      <c r="Q5" s="470"/>
      <c r="R5" s="470"/>
      <c r="S5" s="470"/>
      <c r="T5" s="470"/>
      <c r="U5" s="470"/>
      <c r="V5" s="470"/>
      <c r="W5" s="471"/>
    </row>
    <row r="6" spans="1:23" ht="12.75" customHeight="1" thickTop="1" x14ac:dyDescent="0.3">
      <c r="A6" s="4"/>
      <c r="G6" s="24"/>
      <c r="H6" s="3" t="s">
        <v>9</v>
      </c>
      <c r="I6" s="3" t="s">
        <v>9</v>
      </c>
      <c r="K6" s="133"/>
      <c r="L6" s="133"/>
    </row>
    <row r="7" spans="1:23" ht="12.75" customHeight="1" x14ac:dyDescent="0.3">
      <c r="B7" s="133" t="s">
        <v>3</v>
      </c>
      <c r="C7" s="133" t="s">
        <v>6</v>
      </c>
      <c r="D7" s="135" t="s">
        <v>7</v>
      </c>
      <c r="E7" s="368" t="s">
        <v>8</v>
      </c>
      <c r="F7" s="368"/>
      <c r="G7" s="368"/>
      <c r="H7" s="24" t="s">
        <v>39</v>
      </c>
      <c r="I7" s="133" t="s">
        <v>3</v>
      </c>
      <c r="L7" s="133"/>
      <c r="T7" s="136"/>
      <c r="U7" s="136"/>
    </row>
    <row r="8" spans="1:23" ht="12.75" customHeight="1" thickBot="1" x14ac:dyDescent="0.35">
      <c r="B8" s="133"/>
      <c r="C8" s="133"/>
      <c r="D8" s="133"/>
      <c r="E8" s="133"/>
      <c r="F8" s="133"/>
      <c r="G8" s="134"/>
      <c r="H8" s="134"/>
      <c r="I8" s="133"/>
      <c r="J8" s="133"/>
      <c r="K8" s="133"/>
      <c r="L8" s="133"/>
      <c r="T8" s="136"/>
      <c r="U8" s="136"/>
    </row>
    <row r="9" spans="1:23" ht="13.5" customHeight="1" thickBot="1" x14ac:dyDescent="0.35">
      <c r="B9" s="694">
        <v>1</v>
      </c>
      <c r="C9" s="137"/>
      <c r="D9" s="138" t="str">
        <f>IF($C9=0," ",VLOOKUP($C9,[1]Inschr!$B$1:$K$65536,3,FALSE))</f>
        <v xml:space="preserve"> </v>
      </c>
      <c r="E9" s="422" t="str">
        <f>IF($C9=0," ",VLOOKUP($C9,[1]Inschr!$B$1:$K$65536,4,FALSE))</f>
        <v xml:space="preserve"> </v>
      </c>
      <c r="F9" s="400"/>
      <c r="G9" s="423"/>
      <c r="H9" s="139" t="str">
        <f>IF(C9=0," ",1+I9+IF(AND(H$23=C9,C$26&lt;&gt;0),2,0)+IF(AND(H$30=C9,C$33&lt;&gt;0),2,0))</f>
        <v xml:space="preserve"> </v>
      </c>
      <c r="I9" s="140">
        <f>$H43</f>
        <v>0</v>
      </c>
      <c r="P9" s="136"/>
      <c r="Q9" s="136"/>
      <c r="R9" s="136"/>
    </row>
    <row r="10" spans="1:23" ht="12.75" customHeight="1" x14ac:dyDescent="0.3">
      <c r="B10" s="695"/>
      <c r="C10" s="141"/>
      <c r="D10" s="6" t="str">
        <f>IF($C10=0," ",VLOOKUP($C10,[1]Inschr!$B$1:$K$65536,3,FALSE))</f>
        <v xml:space="preserve"> </v>
      </c>
      <c r="E10" s="394" t="str">
        <f>IF($C10=0," ",VLOOKUP($C10,[1]Inschr!$B$1:$K$65536,4,FALSE))</f>
        <v xml:space="preserve"> </v>
      </c>
      <c r="F10" s="395"/>
      <c r="G10" s="393"/>
      <c r="H10" s="142" t="str">
        <f>IF(C10=0," ",1+I10+IF(AND(H$23=C10,C$26&lt;&gt;0),2,0)+IF(AND(H$30=C10,C$33&lt;&gt;0),2,0))</f>
        <v xml:space="preserve"> </v>
      </c>
      <c r="I10" s="143">
        <f>$H44</f>
        <v>0</v>
      </c>
      <c r="J10" s="356"/>
      <c r="K10" s="3" t="s">
        <v>4</v>
      </c>
      <c r="P10" s="136"/>
      <c r="Q10" s="136"/>
      <c r="R10" s="136"/>
    </row>
    <row r="11" spans="1:23" ht="12.75" customHeight="1" thickBot="1" x14ac:dyDescent="0.35">
      <c r="B11" s="695"/>
      <c r="C11" s="141"/>
      <c r="D11" s="6" t="str">
        <f>IF($C11=0," ",VLOOKUP($C11,[1]Inschr!$B$1:$K$65536,3,FALSE))</f>
        <v xml:space="preserve"> </v>
      </c>
      <c r="E11" s="394" t="str">
        <f>IF($C11=0," ",VLOOKUP($C11,[1]Inschr!$B$1:$K$65536,4,FALSE))</f>
        <v xml:space="preserve"> </v>
      </c>
      <c r="F11" s="395"/>
      <c r="G11" s="393"/>
      <c r="H11" s="142" t="str">
        <f>IF(C11=0," ",1+I11+IF(AND(H$23=C11,C$26&lt;&gt;0),2,0)+IF(AND(H$30=C11,C$33&lt;&gt;0),2,0))</f>
        <v xml:space="preserve"> </v>
      </c>
      <c r="I11" s="143">
        <f>$H45</f>
        <v>0</v>
      </c>
      <c r="J11" s="358"/>
      <c r="L11" s="133"/>
      <c r="P11" s="136"/>
      <c r="Q11" s="136"/>
      <c r="R11" s="136"/>
    </row>
    <row r="12" spans="1:23" ht="12.75" customHeight="1" x14ac:dyDescent="0.3">
      <c r="B12" s="695"/>
      <c r="C12" s="141"/>
      <c r="D12" s="6" t="str">
        <f>IF($C12=0," ",VLOOKUP($C12,[1]Inschr!$B$1:$K$65536,3,FALSE))</f>
        <v xml:space="preserve"> </v>
      </c>
      <c r="E12" s="394" t="str">
        <f>IF($C12=0," ",VLOOKUP($C12,[1]Inschr!$B$1:$K$65536,4,FALSE))</f>
        <v xml:space="preserve"> </v>
      </c>
      <c r="F12" s="395"/>
      <c r="G12" s="393"/>
      <c r="H12" s="142" t="str">
        <f>IF(C12=0," ",1+I12+IF(AND(H$23=C12,C$26&lt;&gt;0),2,0)+IF(AND(H$30=C12,C$33&lt;&gt;0),2,0))</f>
        <v xml:space="preserve"> </v>
      </c>
      <c r="I12" s="143">
        <f>$H46</f>
        <v>0</v>
      </c>
      <c r="L12" s="406"/>
      <c r="P12" s="136"/>
      <c r="Q12" s="136"/>
      <c r="R12" s="136"/>
    </row>
    <row r="13" spans="1:23" ht="13.5" customHeight="1" thickBot="1" x14ac:dyDescent="0.35">
      <c r="B13" s="696"/>
      <c r="C13" s="144"/>
      <c r="D13" s="145" t="str">
        <f>IF($C13=0," ",VLOOKUP($C13,[1]Inschr!$B$1:$K$65536,3,FALSE))</f>
        <v xml:space="preserve"> </v>
      </c>
      <c r="E13" s="474" t="str">
        <f>IF($C13=0," ",VLOOKUP($C13,[1]Inschr!$B$1:$K$65536,4,FALSE))</f>
        <v xml:space="preserve"> </v>
      </c>
      <c r="F13" s="430"/>
      <c r="G13" s="473"/>
      <c r="H13" s="146" t="str">
        <f>IF(C13=0," ",1+I13+IF(AND(H$23=C13,C$26&lt;&gt;0),2,0)+IF(AND(H$30=C13,C$33&lt;&gt;0),2,0))</f>
        <v xml:space="preserve"> </v>
      </c>
      <c r="I13" s="147">
        <f>$H47</f>
        <v>0</v>
      </c>
      <c r="L13" s="406"/>
    </row>
    <row r="14" spans="1:23" ht="12.75" customHeight="1" thickBot="1" x14ac:dyDescent="0.35">
      <c r="B14" s="694">
        <v>2</v>
      </c>
      <c r="C14" s="137"/>
      <c r="D14" s="138" t="str">
        <f>IF($C14=0," ",VLOOKUP($C14,[1]Inschr!$B$1:$K$65536,3,FALSE))</f>
        <v xml:space="preserve"> </v>
      </c>
      <c r="E14" s="422" t="str">
        <f>IF($C14=0," ",VLOOKUP($C14,[1]Inschr!$B$1:$K$65536,4,FALSE))</f>
        <v xml:space="preserve"> </v>
      </c>
      <c r="F14" s="400"/>
      <c r="G14" s="423"/>
      <c r="H14" s="139" t="str">
        <f>IF(C14=0," ",1+I14+IF(AND(H$23=C14,C$21&lt;&gt;0),2,0)+IF(AND(H$30=C14,C$28&lt;&gt;0),2,0))</f>
        <v xml:space="preserve"> </v>
      </c>
      <c r="I14" s="140">
        <f>$H70</f>
        <v>0</v>
      </c>
    </row>
    <row r="15" spans="1:23" ht="12.75" customHeight="1" x14ac:dyDescent="0.3">
      <c r="B15" s="695"/>
      <c r="C15" s="141"/>
      <c r="D15" s="6" t="str">
        <f>IF($C15=0," ",VLOOKUP($C15,[1]Inschr!$B$1:$K$65536,3,FALSE))</f>
        <v xml:space="preserve"> </v>
      </c>
      <c r="E15" s="394" t="str">
        <f>IF($C15=0," ",VLOOKUP($C15,[1]Inschr!$B$1:$K$65536,4,FALSE))</f>
        <v xml:space="preserve"> </v>
      </c>
      <c r="F15" s="395"/>
      <c r="G15" s="393"/>
      <c r="H15" s="142" t="str">
        <f>IF(C15=0," ",1+I15+IF(AND(H$23=C15,C$21&lt;&gt;0),2,0)+IF(AND(H$30=C15,C$28&lt;&gt;0),2,0))</f>
        <v xml:space="preserve"> </v>
      </c>
      <c r="I15" s="143">
        <f>$H71</f>
        <v>0</v>
      </c>
      <c r="J15" s="356"/>
      <c r="K15" s="3" t="s">
        <v>4</v>
      </c>
      <c r="N15" s="133"/>
      <c r="O15" s="133"/>
    </row>
    <row r="16" spans="1:23" ht="12.75" customHeight="1" thickBot="1" x14ac:dyDescent="0.35">
      <c r="B16" s="695"/>
      <c r="C16" s="141"/>
      <c r="D16" s="6" t="str">
        <f>IF($C16=0," ",VLOOKUP($C16,[1]Inschr!$B$1:$K$65536,3,FALSE))</f>
        <v xml:space="preserve"> </v>
      </c>
      <c r="E16" s="394" t="str">
        <f>IF($C16=0," ",VLOOKUP($C16,[1]Inschr!$B$1:$K$65536,4,FALSE))</f>
        <v xml:space="preserve"> </v>
      </c>
      <c r="F16" s="395"/>
      <c r="G16" s="393"/>
      <c r="H16" s="142" t="str">
        <f>IF(C16=0," ",1+I16+IF(AND(H$23=C16,C$21&lt;&gt;0),2,0)+IF(AND(H$30=C16,C$28&lt;&gt;0),2,0))</f>
        <v xml:space="preserve"> </v>
      </c>
      <c r="I16" s="143">
        <f>$H72</f>
        <v>0</v>
      </c>
      <c r="J16" s="358"/>
      <c r="N16" s="4"/>
      <c r="O16" s="4"/>
    </row>
    <row r="17" spans="1:15" ht="13.5" customHeight="1" x14ac:dyDescent="0.3">
      <c r="A17" s="148"/>
      <c r="B17" s="695"/>
      <c r="C17" s="141"/>
      <c r="D17" s="6" t="str">
        <f>IF($C17=0," ",VLOOKUP($C17,[1]Inschr!$B$1:$K$65536,3,FALSE))</f>
        <v xml:space="preserve"> </v>
      </c>
      <c r="E17" s="394" t="str">
        <f>IF($C17=0," ",VLOOKUP($C17,[1]Inschr!$B$1:$K$65536,4,FALSE))</f>
        <v xml:space="preserve"> </v>
      </c>
      <c r="F17" s="395"/>
      <c r="G17" s="393"/>
      <c r="H17" s="142" t="str">
        <f>IF(C17=0," ",1+I17+IF(AND(H$23=C17,C$21&lt;&gt;0),2,0)+IF(AND(H$30=C17,C$28&lt;&gt;0),2,0))</f>
        <v xml:space="preserve"> </v>
      </c>
      <c r="I17" s="143">
        <f>$H73</f>
        <v>0</v>
      </c>
    </row>
    <row r="18" spans="1:15" ht="12.75" customHeight="1" thickBot="1" x14ac:dyDescent="0.35">
      <c r="A18" s="148"/>
      <c r="B18" s="696"/>
      <c r="C18" s="144"/>
      <c r="D18" s="145" t="str">
        <f>IF($C18=0," ",VLOOKUP($C18,[1]Inschr!$B$1:$K$65536,3,FALSE))</f>
        <v xml:space="preserve"> </v>
      </c>
      <c r="E18" s="474" t="str">
        <f>IF($C18=0," ",VLOOKUP($C18,[1]Inschr!$B$1:$K$65536,4,FALSE))</f>
        <v xml:space="preserve"> </v>
      </c>
      <c r="F18" s="430"/>
      <c r="G18" s="473"/>
      <c r="H18" s="146" t="str">
        <f>IF(C18=0," ",1+I18+IF(AND(H$23=C18,C$21&lt;&gt;0),2,0)+IF(AND(H$30=C18,C$28&lt;&gt;0),2,0))</f>
        <v xml:space="preserve"> </v>
      </c>
      <c r="I18" s="147">
        <f>$H74</f>
        <v>0</v>
      </c>
    </row>
    <row r="19" spans="1:15" ht="12.75" customHeight="1" x14ac:dyDescent="0.3">
      <c r="A19" s="148"/>
      <c r="D19" s="24"/>
      <c r="E19" s="24"/>
      <c r="F19" s="24"/>
      <c r="G19" s="24"/>
    </row>
    <row r="20" spans="1:15" ht="13.5" customHeight="1" x14ac:dyDescent="0.3">
      <c r="A20" s="148"/>
      <c r="C20" s="3" t="s">
        <v>40</v>
      </c>
      <c r="D20" s="24" t="s">
        <v>41</v>
      </c>
      <c r="E20" s="24"/>
      <c r="F20" s="24"/>
      <c r="G20" s="24" t="s">
        <v>42</v>
      </c>
      <c r="L20" s="4"/>
    </row>
    <row r="21" spans="1:15" ht="12.75" customHeight="1" x14ac:dyDescent="0.3">
      <c r="B21" s="148"/>
      <c r="C21" s="6">
        <f>C50</f>
        <v>0</v>
      </c>
      <c r="D21" s="19" t="str">
        <f>IF(C21=0," ",VLOOKUP(C21,[1]Inschr!$B$1:$K$65536,3,FALSE))</f>
        <v xml:space="preserve"> </v>
      </c>
      <c r="E21" s="149"/>
      <c r="F21" s="149"/>
      <c r="G21" s="24"/>
      <c r="H21" s="4" t="s">
        <v>40</v>
      </c>
      <c r="J21" s="3" t="s">
        <v>41</v>
      </c>
    </row>
    <row r="22" spans="1:15" ht="13.5" customHeight="1" thickBot="1" x14ac:dyDescent="0.35">
      <c r="B22" s="148"/>
      <c r="E22" s="367"/>
      <c r="F22" s="367"/>
      <c r="G22" s="365"/>
      <c r="H22" s="24"/>
      <c r="O22" s="149" t="s">
        <v>4</v>
      </c>
    </row>
    <row r="23" spans="1:15" ht="13.5" customHeight="1" x14ac:dyDescent="0.3">
      <c r="C23" s="693" t="s">
        <v>43</v>
      </c>
      <c r="D23" s="693"/>
      <c r="E23" s="367"/>
      <c r="F23" s="367"/>
      <c r="G23" s="366"/>
      <c r="H23" s="369" t="str">
        <f>IF(IF(E22&gt;E24,1,0)+IF(F22&gt;F24,1,0)+IF(G22&gt;G24,1,0)=IF(E24&gt;E22,1,0)+IF(F24&gt;F22,1,0)+IF(G24&gt;G22,1,0)," ",IF(IF(E22&gt;E24,1,0)+IF(F22&gt;F24,1,0)+IF(G22&gt;G24,1,0)&gt;IF(E24&gt;E22,1,0)+IF(F24&gt;F22,1,0)+IF(G24&gt;G22,1,0),C21,C26))</f>
        <v xml:space="preserve"> </v>
      </c>
      <c r="I23" s="359" t="str">
        <f>IF(H23=" "," ",VLOOKUP(H23,[1]Inschr!$B$1:$K$65536,3,FALSE))</f>
        <v xml:space="preserve"> </v>
      </c>
      <c r="J23" s="363"/>
      <c r="K23" s="363"/>
      <c r="L23" s="363"/>
      <c r="M23" s="360"/>
      <c r="O23" s="353"/>
    </row>
    <row r="24" spans="1:15" ht="13.5" customHeight="1" thickBot="1" x14ac:dyDescent="0.35">
      <c r="C24" s="693"/>
      <c r="D24" s="693"/>
      <c r="E24" s="367"/>
      <c r="F24" s="367"/>
      <c r="G24" s="365"/>
      <c r="H24" s="370"/>
      <c r="I24" s="361"/>
      <c r="J24" s="364"/>
      <c r="K24" s="364"/>
      <c r="L24" s="364"/>
      <c r="M24" s="362"/>
      <c r="O24" s="354"/>
    </row>
    <row r="25" spans="1:15" ht="13.5" customHeight="1" x14ac:dyDescent="0.3">
      <c r="E25" s="367"/>
      <c r="F25" s="367"/>
      <c r="G25" s="366"/>
      <c r="H25" s="24"/>
    </row>
    <row r="26" spans="1:15" x14ac:dyDescent="0.3">
      <c r="C26" s="6">
        <f>C77</f>
        <v>0</v>
      </c>
      <c r="D26" s="19" t="str">
        <f>IF(C26=0," ",VLOOKUP(C26,[1]Inschr!$B$1:$K$65536,3,FALSE))</f>
        <v xml:space="preserve"> </v>
      </c>
      <c r="E26" s="149"/>
      <c r="F26" s="149"/>
      <c r="G26" s="150"/>
      <c r="H26" s="24"/>
    </row>
    <row r="27" spans="1:15" x14ac:dyDescent="0.3">
      <c r="G27" s="150"/>
    </row>
    <row r="28" spans="1:15" ht="13.5" customHeight="1" x14ac:dyDescent="0.3">
      <c r="B28" s="148"/>
      <c r="C28" s="6">
        <f>C53</f>
        <v>0</v>
      </c>
      <c r="D28" s="19" t="str">
        <f>IF(C28=0," ",VLOOKUP(C28,[1]Inschr!$B$1:$K$65536,3,FALSE))</f>
        <v xml:space="preserve"> </v>
      </c>
      <c r="E28" s="149"/>
      <c r="F28" s="149"/>
      <c r="G28" s="150"/>
      <c r="H28" s="4" t="s">
        <v>40</v>
      </c>
      <c r="J28" s="3" t="s">
        <v>41</v>
      </c>
    </row>
    <row r="29" spans="1:15" ht="13.5" customHeight="1" thickBot="1" x14ac:dyDescent="0.35">
      <c r="B29" s="148"/>
      <c r="E29" s="367"/>
      <c r="F29" s="367"/>
      <c r="G29" s="365"/>
      <c r="H29" s="24"/>
      <c r="O29" s="149" t="s">
        <v>4</v>
      </c>
    </row>
    <row r="30" spans="1:15" ht="13.5" customHeight="1" x14ac:dyDescent="0.3">
      <c r="C30" s="693" t="s">
        <v>44</v>
      </c>
      <c r="D30" s="693"/>
      <c r="E30" s="367"/>
      <c r="F30" s="367"/>
      <c r="G30" s="366"/>
      <c r="H30" s="369" t="str">
        <f>IF(IF(E29&gt;E31,1,0)+IF(F29&gt;F31,1,0)+IF(G29&gt;G31,1,0)=IF(E31&gt;E29,1,0)+IF(F31&gt;F29,1,0)+IF(G31&gt;G29,1,0)," ",IF(IF(E29&gt;E31,1,0)+IF(F29&gt;F31,1,0)+IF(G29&gt;G31,1,0)&gt;IF(E31&gt;E29,1,0)+IF(F31&gt;F29,1,0)+IF(G31&gt;G29,1,0),C28,C33))</f>
        <v xml:space="preserve"> </v>
      </c>
      <c r="I30" s="359" t="str">
        <f>IF(H30=" "," ",VLOOKUP(H30,[1]Inschr!$B$1:$K$65536,3,FALSE))</f>
        <v xml:space="preserve"> </v>
      </c>
      <c r="J30" s="363"/>
      <c r="K30" s="363"/>
      <c r="L30" s="363"/>
      <c r="M30" s="360"/>
      <c r="O30" s="353"/>
    </row>
    <row r="31" spans="1:15" ht="13.5" customHeight="1" thickBot="1" x14ac:dyDescent="0.35">
      <c r="C31" s="693"/>
      <c r="D31" s="693"/>
      <c r="E31" s="367"/>
      <c r="F31" s="367"/>
      <c r="G31" s="365"/>
      <c r="H31" s="370"/>
      <c r="I31" s="361"/>
      <c r="J31" s="364"/>
      <c r="K31" s="364"/>
      <c r="L31" s="364"/>
      <c r="M31" s="362"/>
      <c r="O31" s="354"/>
    </row>
    <row r="32" spans="1:15" ht="13.5" customHeight="1" x14ac:dyDescent="0.3">
      <c r="E32" s="367"/>
      <c r="F32" s="367"/>
      <c r="G32" s="366"/>
      <c r="H32" s="24"/>
    </row>
    <row r="33" spans="1:23" ht="13.5" customHeight="1" x14ac:dyDescent="0.3">
      <c r="C33" s="6">
        <f>C80</f>
        <v>0</v>
      </c>
      <c r="D33" s="19" t="str">
        <f>IF(C33=0," ",VLOOKUP(C33,[1]Inschr!$B$1:$K$65536,3,FALSE))</f>
        <v xml:space="preserve"> </v>
      </c>
      <c r="E33" s="149"/>
      <c r="F33" s="149"/>
      <c r="G33" s="24"/>
      <c r="H33" s="24"/>
    </row>
    <row r="34" spans="1:23" ht="14.25" customHeight="1" x14ac:dyDescent="0.3">
      <c r="D34" s="24"/>
      <c r="E34" s="24"/>
      <c r="F34" s="24"/>
      <c r="G34" s="24"/>
    </row>
    <row r="35" spans="1:23" ht="13.5" customHeight="1" x14ac:dyDescent="0.3">
      <c r="D35" s="24"/>
      <c r="E35" s="24"/>
      <c r="F35" s="24"/>
      <c r="G35" s="24"/>
    </row>
    <row r="36" spans="1:23" ht="12.75" customHeight="1" x14ac:dyDescent="0.3">
      <c r="B36" s="136"/>
      <c r="C36" s="136"/>
      <c r="D36" s="136"/>
      <c r="E36" s="136"/>
      <c r="F36" s="136"/>
      <c r="G36" s="136"/>
    </row>
    <row r="37" spans="1:23" ht="21.6" thickBot="1" x14ac:dyDescent="0.35">
      <c r="A37" s="1" t="s">
        <v>0</v>
      </c>
      <c r="B37" s="2" t="s">
        <v>1</v>
      </c>
      <c r="C37" s="136"/>
      <c r="D37" s="151"/>
      <c r="E37" s="151"/>
      <c r="F37" s="151"/>
      <c r="G37" s="151" t="str">
        <f>IF($G$1=0," ",$G$1)</f>
        <v xml:space="preserve"> </v>
      </c>
      <c r="H37" s="136"/>
      <c r="I37" s="136"/>
      <c r="J37" s="3" t="s">
        <v>2</v>
      </c>
    </row>
    <row r="38" spans="1:23" ht="13.5" customHeight="1" thickTop="1" x14ac:dyDescent="0.25">
      <c r="B38" s="878" t="s">
        <v>81</v>
      </c>
      <c r="C38" s="2"/>
      <c r="M38" s="2"/>
      <c r="S38" s="414" t="str">
        <f>IF($P$2=0," ",$P$2)</f>
        <v xml:space="preserve"> </v>
      </c>
      <c r="T38" s="415"/>
      <c r="U38" s="416"/>
      <c r="V38" s="494" t="s">
        <v>3</v>
      </c>
      <c r="W38" s="497">
        <v>1</v>
      </c>
    </row>
    <row r="39" spans="1:23" ht="12.75" customHeight="1" x14ac:dyDescent="0.25">
      <c r="B39" s="878" t="s">
        <v>82</v>
      </c>
      <c r="C39" s="2"/>
      <c r="S39" s="417"/>
      <c r="T39" s="418"/>
      <c r="U39" s="419"/>
      <c r="V39" s="495"/>
      <c r="W39" s="498"/>
    </row>
    <row r="40" spans="1:23" ht="12.75" customHeight="1" x14ac:dyDescent="0.25">
      <c r="B40" s="878" t="s">
        <v>83</v>
      </c>
      <c r="C40" s="2"/>
      <c r="S40" s="417"/>
      <c r="T40" s="418"/>
      <c r="U40" s="419"/>
      <c r="V40" s="496"/>
      <c r="W40" s="499"/>
    </row>
    <row r="41" spans="1:23" ht="13.5" customHeight="1" thickBot="1" x14ac:dyDescent="0.35">
      <c r="S41" s="417"/>
      <c r="T41" s="418"/>
      <c r="U41" s="419"/>
      <c r="V41" s="500" t="s">
        <v>4</v>
      </c>
      <c r="W41" s="645" t="str">
        <f>IF($J$10=0,"",$J$10)</f>
        <v/>
      </c>
    </row>
    <row r="42" spans="1:23" ht="14.4" customHeight="1" x14ac:dyDescent="0.3">
      <c r="B42" s="6" t="s">
        <v>5</v>
      </c>
      <c r="C42" s="7" t="s">
        <v>6</v>
      </c>
      <c r="D42" s="8" t="s">
        <v>7</v>
      </c>
      <c r="E42" s="394" t="s">
        <v>8</v>
      </c>
      <c r="F42" s="395"/>
      <c r="G42" s="393"/>
      <c r="H42" s="6" t="s">
        <v>9</v>
      </c>
      <c r="I42" s="6">
        <v>1</v>
      </c>
      <c r="J42" s="6">
        <v>2</v>
      </c>
      <c r="K42" s="6">
        <v>3</v>
      </c>
      <c r="L42" s="6">
        <v>4</v>
      </c>
      <c r="M42" s="7">
        <v>5</v>
      </c>
      <c r="N42" s="11" t="s">
        <v>10</v>
      </c>
      <c r="O42" s="155" t="s">
        <v>11</v>
      </c>
      <c r="P42" s="155" t="s">
        <v>12</v>
      </c>
      <c r="Q42" s="422" t="s">
        <v>13</v>
      </c>
      <c r="R42" s="400"/>
      <c r="S42" s="417"/>
      <c r="T42" s="418"/>
      <c r="U42" s="419"/>
      <c r="V42" s="495"/>
      <c r="W42" s="498"/>
    </row>
    <row r="43" spans="1:23" ht="15" customHeight="1" thickBot="1" x14ac:dyDescent="0.35">
      <c r="B43" s="6">
        <v>1</v>
      </c>
      <c r="C43" s="7">
        <f>$C9</f>
        <v>0</v>
      </c>
      <c r="D43" s="8" t="str">
        <f>IF(C43=0," ",VLOOKUP(C43,[1]Inschr!B$1:K$65536,3,FALSE))</f>
        <v xml:space="preserve"> </v>
      </c>
      <c r="E43" s="394" t="str">
        <f>IF(C43=0," ",VLOOKUP(C43,[1]Inschr!B$1:K$65536,4,FALSE))</f>
        <v xml:space="preserve"> </v>
      </c>
      <c r="F43" s="395"/>
      <c r="G43" s="393"/>
      <c r="H43" s="6">
        <f>N43*2</f>
        <v>0</v>
      </c>
      <c r="I43" s="15"/>
      <c r="J43" s="6">
        <f>IF(R52&gt;S52,1,0)</f>
        <v>0</v>
      </c>
      <c r="K43" s="6">
        <f>IF(R55&gt;S55,1,0)</f>
        <v>0</v>
      </c>
      <c r="L43" s="6">
        <f>IF(R58&gt;S58,1,0)</f>
        <v>0</v>
      </c>
      <c r="M43" s="7">
        <f>IF(R60&gt;S60,1,0)</f>
        <v>0</v>
      </c>
      <c r="N43" s="16">
        <f>SUM(I43:M43)</f>
        <v>0</v>
      </c>
      <c r="O43" s="18">
        <f>IF(N43=0,0,IF(2&lt;IF(N43=$N$43,1,0)+IF(N43=$N$44,1,0)+IF(N43=$N$45,1,0)+IF(N43=$N$46,1,0)+IF(N43=$N$47,1,0),R52+R55+R58+R60-S52-S55-S58-S60,IF(2=IF(N43=$N$43,1,0)+IF(N43=$N$44,1,0)+IF(N43=$N$45,1,0)+IF(N43=$N$46,1,0)+IF(N43=$N$47,1,0),"-","_")))</f>
        <v>0</v>
      </c>
      <c r="P43" s="18">
        <f>IF(OR(O43=0,O43="-",O43="_"),O43,IF(2&lt;IF(O43=$O$43,1,0)+IF(O43=$O$44,1,0)+IF(O43=$O$45,1,0)+IF(O43=$O$46,1,0)+IF(O43=$O$47,1,0),L52+N52+P52+L55+N55+P55+L58+N58+P58+L60+N60+P60-M52-O52-Q52-M55-O55-Q55-M58-O58-Q58-M60-O60-Q60,IF(2=IF(O43=$O$43,1,0)+IF(O43=$O$44,1,0)+IF(O43=$O$45,1,0)+IF(O43=$O$46,1,0)+IF(O43=$O$47,1,0),"-","_")))</f>
        <v>0</v>
      </c>
      <c r="Q43" s="389">
        <f>IF(N43=0,0,IF(O43="-",IF(N43=N44,IF(R52&lt;S52,"Verliezer","Winnaar"),IF(N43=N45,IF(R55&lt;S55,"Verliezer","Winnaar"),IF(N43=N46,IF(R58&lt;S58,"Verliezer","Winnaar"),IF(N43=N47,IF(R60&lt;S60,"Verliezer","Winnaar"))))),IF(P43="-",IF(O43=O44,IF(R52&lt;S52,"Verliezer","Winnaar"),IF(O43=O45,IF(R55&lt;S55,"Verliezer","Winnaar"),IF(O43=O46,IF(R58&lt;S58,"Verliezer","Winnaar"),IF(O43=O47,IF(R60&lt;S60,"Verliezer","Winnaar"))))),"_")))</f>
        <v>0</v>
      </c>
      <c r="R43" s="390"/>
      <c r="S43" s="442"/>
      <c r="T43" s="420"/>
      <c r="U43" s="421"/>
      <c r="V43" s="501"/>
      <c r="W43" s="646"/>
    </row>
    <row r="44" spans="1:23" ht="15" customHeight="1" thickTop="1" x14ac:dyDescent="0.3">
      <c r="B44" s="6">
        <v>2</v>
      </c>
      <c r="C44" s="7">
        <f>$C10</f>
        <v>0</v>
      </c>
      <c r="D44" s="8" t="str">
        <f>IF(C44=0," ",VLOOKUP(C44,[1]Inschr!B$1:K$65536,3,FALSE))</f>
        <v xml:space="preserve"> </v>
      </c>
      <c r="E44" s="394" t="str">
        <f>IF(C44=0," ",VLOOKUP(C44,[1]Inschr!B$1:K$65536,4,FALSE))</f>
        <v xml:space="preserve"> </v>
      </c>
      <c r="F44" s="395"/>
      <c r="G44" s="393"/>
      <c r="H44" s="6">
        <f>N44*2</f>
        <v>0</v>
      </c>
      <c r="I44" s="6">
        <f>IF(R52&lt;S52,1,0)</f>
        <v>0</v>
      </c>
      <c r="J44" s="15"/>
      <c r="K44" s="6">
        <f>IF(R59&gt;S59,1,0)</f>
        <v>0</v>
      </c>
      <c r="L44" s="6">
        <f>IF(R56&gt;S56,1,0)</f>
        <v>0</v>
      </c>
      <c r="M44" s="7">
        <f>IF(R54&gt;S54,1,0)</f>
        <v>0</v>
      </c>
      <c r="N44" s="16">
        <f>SUM(I44:M44)</f>
        <v>0</v>
      </c>
      <c r="O44" s="18">
        <f>IF(N44=0,0,IF(2&lt;IF(N44=$N$43,1,0)+IF(N44=$N$44,1,0)+IF(N44=$N$45,1,0)+IF(N44=$N$46,1,0)+IF(N44=$N$47,1,0),S52+R54+R56+R59-R52-S54-S56-S59,IF(2=IF(N44=$N$43,1,0)+IF(N44=$N$44,1,0)+IF(N44=$N$45,1,0)+IF(N44=$N$46,1,0)+IF(N44=$N$47,1,0),"-","_")))</f>
        <v>0</v>
      </c>
      <c r="P44" s="18">
        <f>IF(OR(O44=0,O44="-",O44="_"),O44,IF(2&lt;IF(O44=$O$43,1,0)+IF(O44=$O$44,1,0)+IF(O44=$O$45,1,0)+IF(O44=$O$46,1,0)+IF(O44=$O$47,1,0),M52+O52+Q52+L54+N54+P54+L56+N56+P56+L59+N59+P59-L52-N52-P52-M54-O54-Q54-M56-O56-Q56-M59-O59-Q59,IF(2=IF(O44=$O$43,1,0)+IF(O44=$O$44,1,0)+IF(O44=$O$45,1,0)+IF(O44=$O$46,1,0)+IF(O44=$O$47,1,0),"-","_")))</f>
        <v>0</v>
      </c>
      <c r="Q44" s="389">
        <f>IF(N44=0,0,IF(O44="-",IF(N44=N43,IF(S52&lt;R52,"Verliezer","Winnaar"),IF(N44=N45,IF(R59&lt;S59,"Verliezer","Winnaar"),IF(N44=N46,IF(R56&lt;S56,"Verliezer","Winnaar"),IF(N44=N47,IF(R54&lt;S54,"Verliezer","Winnaar"))))),IF(P44="-",IF(O44=O43,IF(S52&lt;R52,"Verliezer","Winnaar"),IF(O44=O45,IF(R59&lt;S59,"Verliezer","Winnaar"),IF(O44=O46,IF(R56&lt;S56,"Verliezer","Winnaar"),IF(O44=O47,IF(R54&lt;S54,"Verliezer","Winnaar"))))),"_")))</f>
        <v>0</v>
      </c>
      <c r="R44" s="437"/>
    </row>
    <row r="45" spans="1:23" ht="14.4" customHeight="1" x14ac:dyDescent="0.3">
      <c r="B45" s="6">
        <v>3</v>
      </c>
      <c r="C45" s="7">
        <f>$C11</f>
        <v>0</v>
      </c>
      <c r="D45" s="8" t="str">
        <f>IF(C45=0," ",VLOOKUP(C45,[1]Inschr!B$1:K$65536,3,FALSE))</f>
        <v xml:space="preserve"> </v>
      </c>
      <c r="E45" s="394" t="str">
        <f>IF(C45=0," ",VLOOKUP(C45,[1]Inschr!B$1:K$65536,4,FALSE))</f>
        <v xml:space="preserve"> </v>
      </c>
      <c r="F45" s="395"/>
      <c r="G45" s="393"/>
      <c r="H45" s="6">
        <f>N45*2</f>
        <v>0</v>
      </c>
      <c r="I45" s="6">
        <f>IF(R55&lt;S55,1,0)</f>
        <v>0</v>
      </c>
      <c r="J45" s="6">
        <f>IF(R59&lt;S59,1,0)</f>
        <v>0</v>
      </c>
      <c r="K45" s="15"/>
      <c r="L45" s="6">
        <f>IF(R53&gt;S53,1,0)</f>
        <v>0</v>
      </c>
      <c r="M45" s="7">
        <f>IF(R57&gt;S57,1,0)</f>
        <v>0</v>
      </c>
      <c r="N45" s="16">
        <f>SUM(I45:M45)</f>
        <v>0</v>
      </c>
      <c r="O45" s="18">
        <f>IF(N45=0,0,IF(2&lt;IF(N45=$N$43,1,0)+IF(N45=$N$44,1,0)+IF(N45=$N$45,1,0)+IF(N45=$N$46,1,0)+IF(N45=$N$47,1,0),R53+S55+R57+S59-S53-R55-S57-R59,IF(2=IF(N45=$N$43,1,0)+IF(N45=$N$44,1,0)+IF(N45=$N$45,1,0)+IF(N45=$N$46,1,0)+IF(N45=$N$47,1,0),"-","_")))</f>
        <v>0</v>
      </c>
      <c r="P45" s="18">
        <f>IF(OR(O45=0,O45="-",O45="_"),O45,IF(2&lt;IF(O45=$O$43,1,0)+IF(O45=$O$44,1,0)+IF(O45=$O$45,1,0)+IF(O45=$O$46,1,0)+IF(O45=$O$47,1,0),L53+N53+P53+M55+O55+Q55+L57+N57+P57+M59+O59+Q59-M53-O53-Q53-L55-N55-P55-M57-O57-Q57-L59-N59-P59,IF(2=IF(O45=$O$43,1,0)+IF(O45=$O$44,1,0)+IF(O45=$O$45,1,0)+IF(O45=$O$46,1,0)+IF(O45=$O$47,1,0),"-","_")))</f>
        <v>0</v>
      </c>
      <c r="Q45" s="389">
        <f>IF(N45=0,0,IF(O45="-",IF(N45=N43,IF(S55&lt;R55,"Verliezer","Winnaar"),IF(N45=N44,IF(S59&lt;R59,"Verliezer","Winnaar"),IF(N45=N46,IF(R53&lt;S53,"Verliezer","Winnaar"),IF(N45=N47,IF(R57&lt;S57,"Verliezer","Winnaar"))))),IF(P45="-",IF(O45=O43,IF(S55&lt;R55,"Verliezer","Winnaar"),IF(O45=O44,IF(S59&lt;R59,"Verliezer","Winnaar"),IF(O45=O46,IF(R53&lt;S53,"Verliezer","Winnaar"),IF(O45=O47,IF(R57&lt;S57,"Verliezer","Winnaar"))))),"_")))</f>
        <v>0</v>
      </c>
      <c r="R45" s="437"/>
    </row>
    <row r="46" spans="1:23" ht="14.4" customHeight="1" x14ac:dyDescent="0.3">
      <c r="B46" s="6">
        <v>4</v>
      </c>
      <c r="C46" s="7">
        <f>$C12</f>
        <v>0</v>
      </c>
      <c r="D46" s="8" t="str">
        <f>IF(C46=0," ",VLOOKUP(C46,[1]Inschr!B$1:K$65536,3,FALSE))</f>
        <v xml:space="preserve"> </v>
      </c>
      <c r="E46" s="394" t="str">
        <f>IF(C46=0," ",VLOOKUP(C46,[1]Inschr!B$1:K$65536,4,FALSE))</f>
        <v xml:space="preserve"> </v>
      </c>
      <c r="F46" s="395"/>
      <c r="G46" s="393"/>
      <c r="H46" s="6">
        <f>N46*2</f>
        <v>0</v>
      </c>
      <c r="I46" s="6">
        <f>IF(R58&lt;S58,1,0)</f>
        <v>0</v>
      </c>
      <c r="J46" s="6">
        <f>IF(R56&lt;S56,1,0)</f>
        <v>0</v>
      </c>
      <c r="K46" s="6">
        <f>IF(R53&lt;S53,1,0)</f>
        <v>0</v>
      </c>
      <c r="L46" s="15"/>
      <c r="M46" s="7">
        <f>IF(R51&gt;S51,1,0)</f>
        <v>0</v>
      </c>
      <c r="N46" s="16">
        <f>SUM(I46:M46)</f>
        <v>0</v>
      </c>
      <c r="O46" s="18">
        <f>IF(N46=0,0,IF(2&lt;IF(N46=$N$43,1,0)+IF(N46=$N$44,1,0)+IF(N46=$N$45,1,0)+IF(N46=$N$46,1,0)+IF(N46=$N$47,1,0),R51+S53+S56+S58-S51-R53-R56-R58,IF(2=IF(N46=$N$43,1,0)+IF(N46=$N$44,1,0)+IF(N46=$N$45,1,0)+IF(N46=$N$46,1,0)+IF(N46=$N$47,1,0),"-","_")))</f>
        <v>0</v>
      </c>
      <c r="P46" s="18">
        <f>IF(OR(O46=0,O46="-",O46="_"),O46,IF(2&lt;IF(O46=$O$43,1,0)+IF(O46=$O$44,1,0)+IF(O46=$O$45,1,0)+IF(O46=$O$46,1,0)+IF(O46=$O$47,1,0),L51+N51+P51+M53+O53+Q53+M56+O56+Q56+M58+O58+Q58-M51-O51-Q51-L53-N53-P53-L56-N56-P56-L58-N58-P58,IF(2=IF(O46=$O$43,1,0)+IF(O46=$O$44,1,0)+IF(O46=$O$45,1,0)+IF(O46=$O$46,1,0)+IF(O46=$O$47,1,0),"-","_")))</f>
        <v>0</v>
      </c>
      <c r="Q46" s="389">
        <f>IF(N46=0,0,IF(O46="-",IF(N46=N43,IF(S58&lt;R58,"Verliezer","Winnaar"),IF(N46=N44,IF(S56&lt;R56,"Verliezer","Winnaar"),IF(N46=N45,IF(S53&lt;R53,"Verliezer","Winnaar"),IF(N46=N47,IF(R51&lt;S51,"Verliezer","Winnaar"))))),IF(P46="-",IF(O46=O43,IF(S58&lt;R58,"Verliezer","Winnaar"),IF(O46=O44,IF(S56&lt;R56,"Verliezer","Winnaar"),IF(O46=O45,IF(S53&lt;R53,"Verliezer","Winnaar"),IF(O46=O47,IF(R51&lt;S51,"Verliezer","Winnaar"))))),"_")))</f>
        <v>0</v>
      </c>
      <c r="R46" s="437"/>
    </row>
    <row r="47" spans="1:23" ht="14.4" customHeight="1" thickBot="1" x14ac:dyDescent="0.35">
      <c r="B47" s="6">
        <v>5</v>
      </c>
      <c r="C47" s="7">
        <f>$C13</f>
        <v>0</v>
      </c>
      <c r="D47" s="8" t="str">
        <f>IF(C47=0," ",VLOOKUP(C47,[1]Inschr!B$1:K$65536,3,FALSE))</f>
        <v xml:space="preserve"> </v>
      </c>
      <c r="E47" s="394" t="str">
        <f>IF(C47=0," ",VLOOKUP(C47,[1]Inschr!B$1:K$65536,4,FALSE))</f>
        <v xml:space="preserve"> </v>
      </c>
      <c r="F47" s="395"/>
      <c r="G47" s="393"/>
      <c r="H47" s="6">
        <f>N47*2</f>
        <v>0</v>
      </c>
      <c r="I47" s="6">
        <f>IF(R60&lt;S60,1,0)</f>
        <v>0</v>
      </c>
      <c r="J47" s="6">
        <f>IF(R54&lt;S54,1,0)</f>
        <v>0</v>
      </c>
      <c r="K47" s="6">
        <f>IF(R57&lt;S57,1,0)</f>
        <v>0</v>
      </c>
      <c r="L47" s="6">
        <f>IF(R51&lt;S51,1,0)</f>
        <v>0</v>
      </c>
      <c r="M47" s="21"/>
      <c r="N47" s="22">
        <f>SUM(I47:M47)</f>
        <v>0</v>
      </c>
      <c r="O47" s="23">
        <f>IF(N47=0,0,IF(2&lt;IF(N47=$N$43,1,0)+IF(N47=$N$44,1,0)+IF(N47=$N$45,1,0)+IF(N47=$N$46,1,0)+IF(N47=$N$47,1,0),S51+S54+S57+S60-R51-R54-R57-R60,IF(2=IF(N47=$N$43,1,0)+IF(N47=$N$44,1,0)+IF(N47=$N$45,1,0)+IF(N47=$N$46,1,0)+IF(N47=$N$47,1,0),"-","_")))</f>
        <v>0</v>
      </c>
      <c r="P47" s="23">
        <f>IF(OR(O47=0,O47="-",O47="_"),O47,IF(2&lt;IF(O47=$O$43,1,0)+IF(O47=$O$44,1,0)+IF(O47=$O$45,1,0)+IF(O47=$O$46,1,0)+IF(O47=$O$47,1,0),M51+O51+Q51+M54+O54+Q54+M57+O57+Q57+M60+O60+Q60-L51-N51-P51-L54-N54-P54-L57-N57-P57-L60-N60-P60,IF(2=IF(O47=$O$43,1,0)+IF(O47=$O$44,1,0)+IF(O47=$O$45,1,0)+IF(O47=$O$46,1,0)+IF(O47=$O$47,1,0),"-","_")))</f>
        <v>0</v>
      </c>
      <c r="Q47" s="475">
        <f>IF(N47=0,0,IF(O47="-",IF(N47=N43,IF(S60&lt;R60,"Verliezer","Winnaar"),IF(N47=N44,IF(S54&lt;R54,"Verliezer","Winnaar"),IF(N47=N45,IF(S57&lt;R57,"Verliezer","Winnaar"),IF(N47=N46,IF(S51&lt;R51,"Verliezer","Winnaar"))))),IF(P47="-",IF(O47=O43,IF(S60&lt;R60,"Verliezer","Winnaar"),IF(O47=O44,IF(S54&lt;R54,"Verliezer","Winnaar"),IF(O47=O45,IF(S57&lt;R57,"Verliezer","Winnaar"),IF(O47=O46,IF(S51&lt;R51,"Verliezer","Winnaar"))))),"_")))</f>
        <v>0</v>
      </c>
      <c r="R47" s="477"/>
    </row>
    <row r="48" spans="1:23" ht="12.75" customHeight="1" x14ac:dyDescent="0.3"/>
    <row r="49" spans="1:19" ht="21.75" customHeight="1" thickBot="1" x14ac:dyDescent="0.35">
      <c r="C49" s="24"/>
      <c r="D49" s="24" t="s">
        <v>45</v>
      </c>
      <c r="E49" s="24"/>
      <c r="F49" s="24"/>
      <c r="G49" s="4"/>
      <c r="I49" s="2" t="s">
        <v>14</v>
      </c>
    </row>
    <row r="50" spans="1:19" ht="21.75" customHeight="1" x14ac:dyDescent="0.3">
      <c r="C50" s="152"/>
      <c r="D50" s="8" t="str">
        <f>IF(C50=0," ",VLOOKUP(C50,[1]Inschr!B$1:K$65536,3,FALSE))</f>
        <v xml:space="preserve"> </v>
      </c>
      <c r="E50" s="394" t="str">
        <f>IF(C50=0," ",VLOOKUP(C50,[1]Inschr!B$1:K$65536,4,FALSE))</f>
        <v xml:space="preserve"> </v>
      </c>
      <c r="F50" s="395"/>
      <c r="G50" s="393"/>
      <c r="I50" s="27" t="s">
        <v>15</v>
      </c>
      <c r="J50" s="27" t="s">
        <v>16</v>
      </c>
      <c r="K50" s="28" t="s">
        <v>17</v>
      </c>
      <c r="L50" s="691" t="s">
        <v>19</v>
      </c>
      <c r="M50" s="692"/>
      <c r="N50" s="400" t="s">
        <v>20</v>
      </c>
      <c r="O50" s="400"/>
      <c r="P50" s="399" t="s">
        <v>21</v>
      </c>
      <c r="Q50" s="401"/>
      <c r="R50" s="399" t="s">
        <v>22</v>
      </c>
      <c r="S50" s="401"/>
    </row>
    <row r="51" spans="1:19" ht="21.75" customHeight="1" x14ac:dyDescent="0.25">
      <c r="C51" s="150"/>
      <c r="D51" s="24"/>
      <c r="E51" s="24"/>
      <c r="F51" s="24"/>
      <c r="G51" s="4"/>
      <c r="I51" s="41"/>
      <c r="J51" s="41"/>
      <c r="K51" s="153" t="s">
        <v>25</v>
      </c>
      <c r="L51" s="156"/>
      <c r="M51" s="157"/>
      <c r="N51" s="17"/>
      <c r="O51" s="8"/>
      <c r="P51" s="16"/>
      <c r="Q51" s="79"/>
      <c r="R51" s="32">
        <f>IF(L51&gt;M51,1,0)+IF(N51&gt;O51,1,0)+IF(P51&gt;Q51,1,0)</f>
        <v>0</v>
      </c>
      <c r="S51" s="33">
        <f>IF(L51&lt;M51,1,0)+IF(N51&lt;O51,1,0)+IF(P51&lt;Q51,1,0)</f>
        <v>0</v>
      </c>
    </row>
    <row r="52" spans="1:19" ht="21.75" customHeight="1" x14ac:dyDescent="0.25">
      <c r="C52" s="150"/>
      <c r="D52" s="24" t="s">
        <v>47</v>
      </c>
      <c r="E52" s="24"/>
      <c r="F52" s="24"/>
      <c r="G52" s="4"/>
      <c r="I52" s="27" t="s">
        <v>26</v>
      </c>
      <c r="J52" s="153" t="s">
        <v>26</v>
      </c>
      <c r="K52" s="153" t="s">
        <v>26</v>
      </c>
      <c r="L52" s="156"/>
      <c r="M52" s="157"/>
      <c r="N52" s="17"/>
      <c r="O52" s="8"/>
      <c r="P52" s="16"/>
      <c r="Q52" s="79"/>
      <c r="R52" s="32">
        <f t="shared" ref="R52:R60" si="0">IF(L52&gt;M52,1,0)+IF(N52&gt;O52,1,0)+IF(P52&gt;Q52,1,0)</f>
        <v>0</v>
      </c>
      <c r="S52" s="33">
        <f t="shared" ref="S52:S60" si="1">IF(L52&lt;M52,1,0)+IF(N52&lt;O52,1,0)+IF(P52&lt;Q52,1,0)</f>
        <v>0</v>
      </c>
    </row>
    <row r="53" spans="1:19" ht="21.75" customHeight="1" x14ac:dyDescent="0.25">
      <c r="C53" s="152"/>
      <c r="D53" s="8" t="str">
        <f>IF(C53=0," ",VLOOKUP(C53,[1]Inschr!B$1:K$65536,3,FALSE))</f>
        <v xml:space="preserve"> </v>
      </c>
      <c r="E53" s="394" t="str">
        <f>IF(C53=0," ",VLOOKUP(C53,[1]Inschr!B$1:K$65536,4,FALSE))</f>
        <v xml:space="preserve"> </v>
      </c>
      <c r="F53" s="395"/>
      <c r="G53" s="393"/>
      <c r="I53" s="41"/>
      <c r="J53" s="153" t="s">
        <v>28</v>
      </c>
      <c r="K53" s="153" t="s">
        <v>28</v>
      </c>
      <c r="L53" s="156"/>
      <c r="M53" s="157"/>
      <c r="N53" s="17"/>
      <c r="O53" s="8"/>
      <c r="P53" s="16"/>
      <c r="Q53" s="79"/>
      <c r="R53" s="32">
        <f t="shared" si="0"/>
        <v>0</v>
      </c>
      <c r="S53" s="33">
        <f t="shared" si="1"/>
        <v>0</v>
      </c>
    </row>
    <row r="54" spans="1:19" ht="21.75" customHeight="1" x14ac:dyDescent="0.25">
      <c r="I54" s="41"/>
      <c r="K54" s="153" t="s">
        <v>29</v>
      </c>
      <c r="L54" s="156"/>
      <c r="M54" s="157"/>
      <c r="N54" s="17"/>
      <c r="O54" s="8"/>
      <c r="P54" s="16"/>
      <c r="Q54" s="79"/>
      <c r="R54" s="32">
        <f t="shared" si="0"/>
        <v>0</v>
      </c>
      <c r="S54" s="33">
        <f t="shared" si="1"/>
        <v>0</v>
      </c>
    </row>
    <row r="55" spans="1:19" ht="21.75" customHeight="1" x14ac:dyDescent="0.25">
      <c r="I55" s="27" t="s">
        <v>31</v>
      </c>
      <c r="J55" s="153" t="s">
        <v>31</v>
      </c>
      <c r="K55" s="153" t="s">
        <v>31</v>
      </c>
      <c r="L55" s="156"/>
      <c r="M55" s="157"/>
      <c r="N55" s="17"/>
      <c r="O55" s="8"/>
      <c r="P55" s="16"/>
      <c r="Q55" s="79"/>
      <c r="R55" s="32">
        <f t="shared" si="0"/>
        <v>0</v>
      </c>
      <c r="S55" s="33">
        <f t="shared" si="1"/>
        <v>0</v>
      </c>
    </row>
    <row r="56" spans="1:19" ht="21.75" customHeight="1" x14ac:dyDescent="0.25">
      <c r="I56" s="41"/>
      <c r="J56" s="153" t="s">
        <v>32</v>
      </c>
      <c r="K56" s="153" t="s">
        <v>32</v>
      </c>
      <c r="L56" s="156"/>
      <c r="M56" s="157"/>
      <c r="N56" s="17"/>
      <c r="O56" s="8"/>
      <c r="P56" s="16"/>
      <c r="Q56" s="79"/>
      <c r="R56" s="32">
        <f t="shared" si="0"/>
        <v>0</v>
      </c>
      <c r="S56" s="33">
        <f t="shared" si="1"/>
        <v>0</v>
      </c>
    </row>
    <row r="57" spans="1:19" ht="21.75" customHeight="1" x14ac:dyDescent="0.25">
      <c r="I57" s="41"/>
      <c r="K57" s="153" t="s">
        <v>34</v>
      </c>
      <c r="L57" s="156"/>
      <c r="M57" s="157"/>
      <c r="N57" s="17"/>
      <c r="O57" s="8"/>
      <c r="P57" s="16"/>
      <c r="Q57" s="79"/>
      <c r="R57" s="32">
        <f t="shared" si="0"/>
        <v>0</v>
      </c>
      <c r="S57" s="33">
        <f t="shared" si="1"/>
        <v>0</v>
      </c>
    </row>
    <row r="58" spans="1:19" ht="21.75" customHeight="1" x14ac:dyDescent="0.25">
      <c r="B58" s="41"/>
      <c r="J58" s="153" t="s">
        <v>35</v>
      </c>
      <c r="K58" s="153" t="s">
        <v>35</v>
      </c>
      <c r="L58" s="156"/>
      <c r="M58" s="157"/>
      <c r="N58" s="17"/>
      <c r="O58" s="8"/>
      <c r="P58" s="16"/>
      <c r="Q58" s="79"/>
      <c r="R58" s="32">
        <f t="shared" si="0"/>
        <v>0</v>
      </c>
      <c r="S58" s="33">
        <f t="shared" si="1"/>
        <v>0</v>
      </c>
    </row>
    <row r="59" spans="1:19" ht="21.75" customHeight="1" x14ac:dyDescent="0.25">
      <c r="I59" s="27" t="s">
        <v>37</v>
      </c>
      <c r="J59" s="153" t="s">
        <v>37</v>
      </c>
      <c r="K59" s="153" t="s">
        <v>37</v>
      </c>
      <c r="L59" s="156"/>
      <c r="M59" s="157"/>
      <c r="N59" s="17"/>
      <c r="O59" s="8"/>
      <c r="P59" s="16"/>
      <c r="Q59" s="79"/>
      <c r="R59" s="32">
        <f t="shared" si="0"/>
        <v>0</v>
      </c>
      <c r="S59" s="33">
        <f t="shared" si="1"/>
        <v>0</v>
      </c>
    </row>
    <row r="60" spans="1:19" ht="21.75" customHeight="1" thickBot="1" x14ac:dyDescent="0.3">
      <c r="I60" s="41"/>
      <c r="K60" s="153" t="s">
        <v>38</v>
      </c>
      <c r="L60" s="158"/>
      <c r="M60" s="159"/>
      <c r="N60" s="154"/>
      <c r="O60" s="119"/>
      <c r="P60" s="22"/>
      <c r="Q60" s="80"/>
      <c r="R60" s="42">
        <f t="shared" si="0"/>
        <v>0</v>
      </c>
      <c r="S60" s="43">
        <f t="shared" si="1"/>
        <v>0</v>
      </c>
    </row>
    <row r="61" spans="1:19" ht="13.5" customHeight="1" x14ac:dyDescent="0.3">
      <c r="C61" s="41"/>
    </row>
    <row r="62" spans="1:19" x14ac:dyDescent="0.3">
      <c r="C62" s="41"/>
    </row>
    <row r="63" spans="1:19" x14ac:dyDescent="0.3">
      <c r="B63" s="136"/>
      <c r="C63" s="136"/>
      <c r="D63" s="136"/>
      <c r="E63" s="136"/>
      <c r="F63" s="136"/>
      <c r="G63" s="136"/>
    </row>
    <row r="64" spans="1:19" ht="21.6" thickBot="1" x14ac:dyDescent="0.35">
      <c r="A64" s="1" t="s">
        <v>0</v>
      </c>
      <c r="B64" s="2" t="s">
        <v>1</v>
      </c>
      <c r="C64" s="136"/>
      <c r="D64" s="151"/>
      <c r="E64" s="151"/>
      <c r="F64" s="151"/>
      <c r="G64" s="151" t="str">
        <f>IF($G$1=0," ",$G$1)</f>
        <v xml:space="preserve"> </v>
      </c>
      <c r="H64" s="136"/>
      <c r="I64" s="136"/>
      <c r="J64" s="3" t="s">
        <v>2</v>
      </c>
    </row>
    <row r="65" spans="2:23" ht="13.5" customHeight="1" thickTop="1" x14ac:dyDescent="0.25">
      <c r="B65" s="878" t="s">
        <v>81</v>
      </c>
      <c r="C65" s="2"/>
      <c r="M65" s="2"/>
      <c r="S65" s="414" t="str">
        <f>IF($P$2=0," ",$P$2)</f>
        <v xml:space="preserve"> </v>
      </c>
      <c r="T65" s="415"/>
      <c r="U65" s="416"/>
      <c r="V65" s="494" t="s">
        <v>3</v>
      </c>
      <c r="W65" s="497">
        <v>2</v>
      </c>
    </row>
    <row r="66" spans="2:23" ht="12.75" customHeight="1" x14ac:dyDescent="0.25">
      <c r="B66" s="878" t="s">
        <v>82</v>
      </c>
      <c r="C66" s="2"/>
      <c r="S66" s="417"/>
      <c r="T66" s="418"/>
      <c r="U66" s="419"/>
      <c r="V66" s="495"/>
      <c r="W66" s="498"/>
    </row>
    <row r="67" spans="2:23" ht="12.75" customHeight="1" x14ac:dyDescent="0.25">
      <c r="B67" s="878" t="s">
        <v>83</v>
      </c>
      <c r="C67" s="2"/>
      <c r="S67" s="417"/>
      <c r="T67" s="418"/>
      <c r="U67" s="419"/>
      <c r="V67" s="496"/>
      <c r="W67" s="499"/>
    </row>
    <row r="68" spans="2:23" ht="13.5" customHeight="1" thickBot="1" x14ac:dyDescent="0.35">
      <c r="S68" s="417"/>
      <c r="T68" s="418"/>
      <c r="U68" s="419"/>
      <c r="V68" s="500" t="s">
        <v>4</v>
      </c>
      <c r="W68" s="645" t="str">
        <f>IF($J$15=0,"",$J$15)</f>
        <v/>
      </c>
    </row>
    <row r="69" spans="2:23" ht="13.5" customHeight="1" x14ac:dyDescent="0.3">
      <c r="B69" s="6" t="s">
        <v>5</v>
      </c>
      <c r="C69" s="7" t="s">
        <v>6</v>
      </c>
      <c r="D69" s="8" t="s">
        <v>7</v>
      </c>
      <c r="E69" s="394" t="s">
        <v>8</v>
      </c>
      <c r="F69" s="395"/>
      <c r="G69" s="393"/>
      <c r="H69" s="6" t="s">
        <v>9</v>
      </c>
      <c r="I69" s="6">
        <v>1</v>
      </c>
      <c r="J69" s="6">
        <v>2</v>
      </c>
      <c r="K69" s="6">
        <v>3</v>
      </c>
      <c r="L69" s="6">
        <v>4</v>
      </c>
      <c r="M69" s="7">
        <v>5</v>
      </c>
      <c r="N69" s="11" t="s">
        <v>10</v>
      </c>
      <c r="O69" s="155" t="s">
        <v>11</v>
      </c>
      <c r="P69" s="155" t="s">
        <v>12</v>
      </c>
      <c r="Q69" s="422" t="s">
        <v>13</v>
      </c>
      <c r="R69" s="400"/>
      <c r="S69" s="417"/>
      <c r="T69" s="418"/>
      <c r="U69" s="419"/>
      <c r="V69" s="495"/>
      <c r="W69" s="498"/>
    </row>
    <row r="70" spans="2:23" ht="12.75" customHeight="1" thickBot="1" x14ac:dyDescent="0.35">
      <c r="B70" s="6">
        <v>1</v>
      </c>
      <c r="C70" s="7">
        <f>$C14</f>
        <v>0</v>
      </c>
      <c r="D70" s="8" t="str">
        <f>IF(C70=0," ",VLOOKUP(C70,[1]Inschr!B$1:K$65536,3,FALSE))</f>
        <v xml:space="preserve"> </v>
      </c>
      <c r="E70" s="394" t="str">
        <f>IF(C70=0," ",VLOOKUP(C70,[1]Inschr!B$1:K$65536,4,FALSE))</f>
        <v xml:space="preserve"> </v>
      </c>
      <c r="F70" s="395"/>
      <c r="G70" s="393"/>
      <c r="H70" s="6">
        <f>N70*2</f>
        <v>0</v>
      </c>
      <c r="I70" s="15"/>
      <c r="J70" s="6">
        <f>IF(R79&gt;S79,1,0)</f>
        <v>0</v>
      </c>
      <c r="K70" s="6">
        <f>IF(R82&gt;S82,1,0)</f>
        <v>0</v>
      </c>
      <c r="L70" s="6">
        <f>IF(R85&gt;S85,1,0)</f>
        <v>0</v>
      </c>
      <c r="M70" s="7">
        <f>IF(R87&gt;S87,1,0)</f>
        <v>0</v>
      </c>
      <c r="N70" s="16">
        <f>SUM(I70:M70)</f>
        <v>0</v>
      </c>
      <c r="O70" s="18">
        <f>IF(N70=0,0,IF(2&lt;IF(N70=$N$70,1,0)+IF(N70=$N$71,1,0)+IF(N70=$N$72,1,0)+IF(N70=$N$73,1,0)+IF(N70=$N$74,1,0),R79+R82+R85+R87-S79-S82-S85-S87,IF(2=IF(N70=$N$70,1,0)+IF(N70=$N$71,1,0)+IF(N70=$N$72,1,0)+IF(N70=$N$73,1,0)+IF(N70=$N$74,1,0),"-","_")))</f>
        <v>0</v>
      </c>
      <c r="P70" s="18">
        <f>IF(OR(O70=0,O70="-",O70="_"),O70,IF(2&lt;IF(O70=$O$70,1,0)+IF(O70=$O$71,1,0)+IF(O70=$O$72,1,0)+IF(O70=$O$73,1,0)+IF(O70=$O$74,1,0),L79+N79+P79+L82+N82+P82+L85+N85+P85+L87+N87+P87-M79-O79-Q79-M82-O82-Q82-M85-O85-Q85-M87-O87-Q87,IF(2=IF(O70=$O$70,1,0)+IF(O70=$O$71,1,0)+IF(O70=$O$72,1,0)+IF(O70=$O$73,1,0)+IF(O70=$O$74,1,0),"-","_")))</f>
        <v>0</v>
      </c>
      <c r="Q70" s="389">
        <f>IF(N70=0,0,IF(O70="-",IF(N70=N71,IF(R79&lt;S79,"Verliezer","Winnaar"),IF(N70=N72,IF(R82&lt;S82,"Verliezer","Winnaar"),IF(N70=N73,IF(R85&lt;S85,"Verliezer","Winnaar"),IF(N70=N74,IF(R87&lt;S87,"Verliezer","Winnaar"))))),IF(P70="-",IF(O70=O71,IF(R79&lt;S79,"Verliezer","Winnaar"),IF(O70=O72,IF(R82&lt;S82,"Verliezer","Winnaar"),IF(O70=O73,IF(R85&lt;S85,"Verliezer","Winnaar"),IF(O70=O74,IF(R87&lt;S87,"Verliezer","Winnaar"))))),"_")))</f>
        <v>0</v>
      </c>
      <c r="R70" s="390"/>
      <c r="S70" s="442"/>
      <c r="T70" s="420"/>
      <c r="U70" s="421"/>
      <c r="V70" s="501"/>
      <c r="W70" s="646"/>
    </row>
    <row r="71" spans="2:23" ht="12.75" customHeight="1" thickTop="1" x14ac:dyDescent="0.3">
      <c r="B71" s="6">
        <v>2</v>
      </c>
      <c r="C71" s="7">
        <f t="shared" ref="C71:C74" si="2">$C15</f>
        <v>0</v>
      </c>
      <c r="D71" s="8" t="str">
        <f>IF(C71=0," ",VLOOKUP(C71,[1]Inschr!B$1:K$65536,3,FALSE))</f>
        <v xml:space="preserve"> </v>
      </c>
      <c r="E71" s="394" t="str">
        <f>IF(C71=0," ",VLOOKUP(C71,[1]Inschr!B$1:K$65536,4,FALSE))</f>
        <v xml:space="preserve"> </v>
      </c>
      <c r="F71" s="395"/>
      <c r="G71" s="393"/>
      <c r="H71" s="6">
        <f>N71*2</f>
        <v>0</v>
      </c>
      <c r="I71" s="6">
        <f>IF(R79&lt;S79,1,0)</f>
        <v>0</v>
      </c>
      <c r="J71" s="15"/>
      <c r="K71" s="6">
        <f>IF(R86&gt;S86,1,0)</f>
        <v>0</v>
      </c>
      <c r="L71" s="6">
        <f>IF(R83&gt;S83,1,0)</f>
        <v>0</v>
      </c>
      <c r="M71" s="7">
        <f>IF(R81&gt;S81,1,0)</f>
        <v>0</v>
      </c>
      <c r="N71" s="16">
        <f>SUM(I71:M71)</f>
        <v>0</v>
      </c>
      <c r="O71" s="18">
        <f>IF(N71=0,0,IF(2&lt;IF(N71=$N$70,1,0)+IF(N71=$N$71,1,0)+IF(N71=$N$72,1,0)+IF(N71=$N$73,1,0)+IF(N71=$N$74,1,0),S79+R81+R83+R86-R79-S81-S83-S86,IF(2=IF(N71=$N$70,1,0)+IF(N71=$N$71,1,0)+IF(N71=$N$72,1,0)+IF(N71=$N$73,1,0)+IF(N71=$N$74,1,0),"-","_")))</f>
        <v>0</v>
      </c>
      <c r="P71" s="18">
        <f>IF(OR(O71=0,O71="-",O71="_"),O71,IF(2&lt;IF(O71=$O$70,1,0)+IF(O71=$O$71,1,0)+IF(O71=$O$72,1,0)+IF(O71=$O$73,1,0)+IF(O71=$O$74,1,0),M79+O79+Q79+L81+N81+P81+L83+N83+P83+L86+N86+P86-L79-N79-P79-M81-O81-Q81-M83-O83-Q83-M86-O86-Q86,IF(2=IF(O71=$O$70,1,0)+IF(O71=$O$71,1,0)+IF(O71=$O$72,1,0)+IF(O71=$O$73,1,0)+IF(O71=$O$74,1,0),"-","_")))</f>
        <v>0</v>
      </c>
      <c r="Q71" s="389">
        <f>IF(N71=0,0,IF(O71="-",IF(N71=N70,IF(S79&lt;R79,"Verliezer","Winnaar"),IF(N71=N72,IF(R86&lt;S86,"Verliezer","Winnaar"),IF(N71=N73,IF(R83&lt;S83,"Verliezer","Winnaar"),IF(N71=N74,IF(R81&lt;S81,"Verliezer","Winnaar"))))),IF(P71="-",IF(O71=O70,IF(S79&lt;R79,"Verliezer","Winnaar"),IF(O71=O72,IF(R86&lt;S86,"Verliezer","Winnaar"),IF(O71=O73,IF(R83&lt;S83,"Verliezer","Winnaar"),IF(O71=O74,IF(R81&lt;S81,"Verliezer","Winnaar"))))),"_")))</f>
        <v>0</v>
      </c>
      <c r="R71" s="437"/>
    </row>
    <row r="72" spans="2:23" ht="14.4" customHeight="1" x14ac:dyDescent="0.3">
      <c r="B72" s="6">
        <v>3</v>
      </c>
      <c r="C72" s="7">
        <f t="shared" si="2"/>
        <v>0</v>
      </c>
      <c r="D72" s="8" t="str">
        <f>IF(C72=0," ",VLOOKUP(C72,[1]Inschr!B$1:K$65536,3,FALSE))</f>
        <v xml:space="preserve"> </v>
      </c>
      <c r="E72" s="394" t="str">
        <f>IF(C72=0," ",VLOOKUP(C72,[1]Inschr!B$1:K$65536,4,FALSE))</f>
        <v xml:space="preserve"> </v>
      </c>
      <c r="F72" s="395"/>
      <c r="G72" s="393"/>
      <c r="H72" s="6">
        <f>N72*2</f>
        <v>0</v>
      </c>
      <c r="I72" s="6">
        <f>IF(R82&lt;S82,1,0)</f>
        <v>0</v>
      </c>
      <c r="J72" s="6">
        <f>IF(R86&lt;S86,1,0)</f>
        <v>0</v>
      </c>
      <c r="K72" s="15"/>
      <c r="L72" s="6">
        <f>IF(R80&gt;S80,1,0)</f>
        <v>0</v>
      </c>
      <c r="M72" s="7">
        <f>IF(R84&gt;S84,1,0)</f>
        <v>0</v>
      </c>
      <c r="N72" s="16">
        <f>SUM(I72:M72)</f>
        <v>0</v>
      </c>
      <c r="O72" s="18">
        <f>IF(N72=0,0,IF(2&lt;IF(N72=$N$70,1,0)+IF(N72=$N$71,1,0)+IF(N72=$N$72,1,0)+IF(N72=$N$73,1,0)+IF(N72=$N$74,1,0),R80+S82+R84+S86-S80-R82-S84-R86,IF(2=IF(N72=$N$70,1,0)+IF(N72=$N$71,1,0)+IF(N72=$N$72,1,0)+IF(N72=$N$73,1,0)+IF(N72=$N$74,1,0),"-","_")))</f>
        <v>0</v>
      </c>
      <c r="P72" s="18">
        <f>IF(OR(O72=0,O72="-",O72="_"),O72,IF(2&lt;IF(O72=$O$70,1,0)+IF(O72=$O$71,1,0)+IF(O72=$O$72,1,0)+IF(O72=$O$73,1,0)+IF(O72=$O$74,1,0),L80+N80+P80+M82+O82+Q82+L84+N84+P84+M86+O86+Q86-M80-O80-Q80-L82-N82-P82-M84-O84-Q84-L86-N86-P86,IF(2=IF(O72=$O$70,1,0)+IF(O72=$O$71,1,0)+IF(O72=$O$72,1,0)+IF(O72=$O$73,1,0)+IF(O72=$O$74,1,0),"-","_")))</f>
        <v>0</v>
      </c>
      <c r="Q72" s="389">
        <f>IF(N72=0,0,IF(O72="-",IF(N72=N70,IF(S82&lt;R82,"Verliezer","Winnaar"),IF(N72=N71,IF(S86&lt;R86,"Verliezer","Winnaar"),IF(N72=N73,IF(R80&lt;S80,"Verliezer","Winnaar"),IF(N72=N74,IF(R84&lt;S84,"Verliezer","Winnaar"))))),IF(P72="-",IF(O72=O70,IF(S82&lt;R82,"Verliezer","Winnaar"),IF(O72=O71,IF(S86&lt;R86,"Verliezer","Winnaar"),IF(O72=O73,IF(R80&lt;S80,"Verliezer","Winnaar"),IF(O72=O74,IF(R84&lt;S84,"Verliezer","Winnaar"))))),"_")))</f>
        <v>0</v>
      </c>
      <c r="R72" s="437"/>
    </row>
    <row r="73" spans="2:23" ht="14.4" customHeight="1" x14ac:dyDescent="0.3">
      <c r="B73" s="6">
        <v>4</v>
      </c>
      <c r="C73" s="7">
        <f t="shared" si="2"/>
        <v>0</v>
      </c>
      <c r="D73" s="8" t="str">
        <f>IF(C73=0," ",VLOOKUP(C73,[1]Inschr!B$1:K$65536,3,FALSE))</f>
        <v xml:space="preserve"> </v>
      </c>
      <c r="E73" s="394" t="str">
        <f>IF(C73=0," ",VLOOKUP(C73,[1]Inschr!B$1:K$65536,4,FALSE))</f>
        <v xml:space="preserve"> </v>
      </c>
      <c r="F73" s="395"/>
      <c r="G73" s="393"/>
      <c r="H73" s="6">
        <f>N73*2</f>
        <v>0</v>
      </c>
      <c r="I73" s="6">
        <f>IF(R85&lt;S85,1,0)</f>
        <v>0</v>
      </c>
      <c r="J73" s="6">
        <f>IF(R83&lt;S83,1,0)</f>
        <v>0</v>
      </c>
      <c r="K73" s="6">
        <f>IF(R80&lt;S80,1,0)</f>
        <v>0</v>
      </c>
      <c r="L73" s="15"/>
      <c r="M73" s="7">
        <f>IF(R78&gt;S78,1,0)</f>
        <v>0</v>
      </c>
      <c r="N73" s="16">
        <f>SUM(I73:M73)</f>
        <v>0</v>
      </c>
      <c r="O73" s="18">
        <f>IF(N73=0,0,IF(2&lt;IF(N73=$N$70,1,0)+IF(N73=$N$71,1,0)+IF(N73=$N$72,1,0)+IF(N73=$N$73,1,0)+IF(N73=$N$74,1,0),R78+S80+S83+S85-S78-R80-R83-R85,IF(2=IF(N73=$N$70,1,0)+IF(N73=$N$71,1,0)+IF(N73=$N$72,1,0)+IF(N73=$N$73,1,0)+IF(N73=$N$74,1,0),"-","_")))</f>
        <v>0</v>
      </c>
      <c r="P73" s="18">
        <f>IF(OR(O73=0,O73="-",O73="_"),O73,IF(2&lt;IF(O73=$O$70,1,0)+IF(O73=$O$71,1,0)+IF(O73=$O$72,1,0)+IF(O73=$O$73,1,0)+IF(O73=$O$74,1,0),L78+N78+P78+M80+O80+Q80+M83+O83+Q83+M85+O85+Q85-M78-O78-Q78-L80-N80-P80-L83-N83-P83-L85-N85-P85,IF(2=IF(O73=$O$70,1,0)+IF(O73=$O$71,1,0)+IF(O73=$O$72,1,0)+IF(O73=$O$73,1,0)+IF(O73=$O$74,1,0),"-","_")))</f>
        <v>0</v>
      </c>
      <c r="Q73" s="389">
        <f>IF(N73=0,0,IF(O73="-",IF(N73=N70,IF(S85&lt;R85,"Verliezer","Winnaar"),IF(N73=N71,IF(S83&lt;R83,"Verliezer","Winnaar"),IF(N73=N72,IF(S80&lt;R80,"Verliezer","Winnaar"),IF(N73=N74,IF(R78&lt;S78,"Verliezer","Winnaar"))))),IF(P73="-",IF(O73=O70,IF(S85&lt;R85,"Verliezer","Winnaar"),IF(O73=O71,IF(S83&lt;R83,"Verliezer","Winnaar"),IF(O73=O72,IF(S80&lt;R80,"Verliezer","Winnaar"),IF(O73=O74,IF(R78&lt;S78,"Verliezer","Winnaar"))))),"_")))</f>
        <v>0</v>
      </c>
      <c r="R73" s="437"/>
    </row>
    <row r="74" spans="2:23" ht="14.4" customHeight="1" thickBot="1" x14ac:dyDescent="0.35">
      <c r="B74" s="6">
        <v>5</v>
      </c>
      <c r="C74" s="7">
        <f t="shared" si="2"/>
        <v>0</v>
      </c>
      <c r="D74" s="8" t="str">
        <f>IF(C74=0," ",VLOOKUP(C74,[1]Inschr!B$1:K$65536,3,FALSE))</f>
        <v xml:space="preserve"> </v>
      </c>
      <c r="E74" s="394" t="str">
        <f>IF(C74=0," ",VLOOKUP(C74,[1]Inschr!B$1:K$65536,4,FALSE))</f>
        <v xml:space="preserve"> </v>
      </c>
      <c r="F74" s="395"/>
      <c r="G74" s="393"/>
      <c r="H74" s="6">
        <f>N74*2</f>
        <v>0</v>
      </c>
      <c r="I74" s="6">
        <f>IF(R87&lt;S87,1,0)</f>
        <v>0</v>
      </c>
      <c r="J74" s="6">
        <f>IF(R81&lt;S81,1,0)</f>
        <v>0</v>
      </c>
      <c r="K74" s="6">
        <f>IF(R84&lt;S84,1,0)</f>
        <v>0</v>
      </c>
      <c r="L74" s="6">
        <f>IF(R78&lt;S78,1,0)</f>
        <v>0</v>
      </c>
      <c r="M74" s="21"/>
      <c r="N74" s="22">
        <f>SUM(I74:M74)</f>
        <v>0</v>
      </c>
      <c r="O74" s="23">
        <f>IF(N74=0,0,IF(2&lt;IF(N74=$N$70,1,0)+IF(N74=$N$71,1,0)+IF(N74=$N$72,1,0)+IF(N74=$N$73,1,0)+IF(N74=$N$74,1,0),S78+S81+S84+S87-R78-R81-R84-R87,IF(2=IF(N74=$N$70,1,0)+IF(N74=$N$71,1,0)+IF(N74=$N$72,1,0)+IF(N74=$N$73,1,0)+IF(N74=$N$74,1,0),"-","_")))</f>
        <v>0</v>
      </c>
      <c r="P74" s="23">
        <f>IF(OR(O74=0,O74="-",O74="_"),O74,IF(2&lt;IF(O74=$O$70,1,0)+IF(O74=$O$71,1,0)+IF(O74=$O$72,1,0)+IF(O74=$O$73,1,0)+IF(O74=$O$74,1,0),M78+O78+Q78+M81+O81+Q81+M84+O84+Q84+M87+O87+Q87-L78-N78-P78-L81-N81-P81-L84-N84-P84-L87-N87-P87,IF(2=IF(O74=$O$70,1,0)+IF(O74=$O$71,1,0)+IF(O74=$O$72,1,0)+IF(O74=$O$73,1,0)+IF(O74=$O$74,1,0),"-","_")))</f>
        <v>0</v>
      </c>
      <c r="Q74" s="475">
        <f>IF(N74=0,0,IF(O74="-",IF(N74=N70,IF(S87&lt;R87,"Verliezer","Winnaar"),IF(N74=N71,IF(S81&lt;R81,"Verliezer","Winnaar"),IF(N74=N72,IF(S84&lt;R84,"Verliezer","Winnaar"),IF(N74=N73,IF(S78&lt;R78,"Verliezer","Winnaar"))))),IF(P74="-",IF(O74=O70,IF(S87&lt;R87,"Verliezer","Winnaar"),IF(O74=O71,IF(S81&lt;R81,"Verliezer","Winnaar"),IF(O74=O72,IF(S84&lt;R84,"Verliezer","Winnaar"),IF(O74=O73,IF(S78&lt;R78,"Verliezer","Winnaar"))))),"_")))</f>
        <v>0</v>
      </c>
      <c r="R74" s="477"/>
    </row>
    <row r="76" spans="2:23" ht="22.5" customHeight="1" thickBot="1" x14ac:dyDescent="0.35">
      <c r="C76" s="24"/>
      <c r="D76" s="24" t="s">
        <v>48</v>
      </c>
      <c r="E76" s="24"/>
      <c r="F76" s="24"/>
      <c r="G76" s="4"/>
      <c r="I76" s="2" t="s">
        <v>14</v>
      </c>
    </row>
    <row r="77" spans="2:23" ht="22.5" customHeight="1" x14ac:dyDescent="0.3">
      <c r="C77" s="152"/>
      <c r="D77" s="8" t="str">
        <f>IF(C77=0," ",VLOOKUP(C77,[1]Inschr!B$1:K$65536,3,FALSE))</f>
        <v xml:space="preserve"> </v>
      </c>
      <c r="E77" s="394" t="str">
        <f>IF(C77=0," ",VLOOKUP(C77,[1]Inschr!B$1:K$65536,4,FALSE))</f>
        <v xml:space="preserve"> </v>
      </c>
      <c r="F77" s="395"/>
      <c r="G77" s="393"/>
      <c r="I77" s="27" t="s">
        <v>15</v>
      </c>
      <c r="J77" s="27" t="s">
        <v>16</v>
      </c>
      <c r="K77" s="28" t="s">
        <v>17</v>
      </c>
      <c r="L77" s="691" t="s">
        <v>19</v>
      </c>
      <c r="M77" s="692"/>
      <c r="N77" s="400" t="s">
        <v>20</v>
      </c>
      <c r="O77" s="400"/>
      <c r="P77" s="399" t="s">
        <v>21</v>
      </c>
      <c r="Q77" s="401"/>
      <c r="R77" s="399" t="s">
        <v>22</v>
      </c>
      <c r="S77" s="401"/>
    </row>
    <row r="78" spans="2:23" ht="22.5" customHeight="1" x14ac:dyDescent="0.25">
      <c r="C78" s="150"/>
      <c r="D78" s="24"/>
      <c r="E78" s="24"/>
      <c r="F78" s="24"/>
      <c r="G78" s="4"/>
      <c r="I78" s="41"/>
      <c r="J78" s="41"/>
      <c r="K78" s="153" t="s">
        <v>25</v>
      </c>
      <c r="L78" s="156"/>
      <c r="M78" s="157"/>
      <c r="N78" s="17"/>
      <c r="O78" s="8"/>
      <c r="P78" s="16"/>
      <c r="Q78" s="79"/>
      <c r="R78" s="32">
        <f>IF(L78&gt;M78,1,0)+IF(N78&gt;O78,1,0)+IF(P78&gt;Q78,1,0)</f>
        <v>0</v>
      </c>
      <c r="S78" s="33">
        <f>IF(L78&lt;M78,1,0)+IF(N78&lt;O78,1,0)+IF(P78&lt;Q78,1,0)</f>
        <v>0</v>
      </c>
    </row>
    <row r="79" spans="2:23" ht="22.5" customHeight="1" x14ac:dyDescent="0.25">
      <c r="C79" s="150"/>
      <c r="D79" s="24" t="s">
        <v>49</v>
      </c>
      <c r="E79" s="24"/>
      <c r="F79" s="24"/>
      <c r="G79" s="4"/>
      <c r="I79" s="27" t="s">
        <v>26</v>
      </c>
      <c r="J79" s="153" t="s">
        <v>26</v>
      </c>
      <c r="K79" s="153" t="s">
        <v>26</v>
      </c>
      <c r="L79" s="156"/>
      <c r="M79" s="157"/>
      <c r="N79" s="17"/>
      <c r="O79" s="8"/>
      <c r="P79" s="16"/>
      <c r="Q79" s="79"/>
      <c r="R79" s="32">
        <f t="shared" ref="R79:R87" si="3">IF(L79&gt;M79,1,0)+IF(N79&gt;O79,1,0)+IF(P79&gt;Q79,1,0)</f>
        <v>0</v>
      </c>
      <c r="S79" s="33">
        <f t="shared" ref="S79:S87" si="4">IF(L79&lt;M79,1,0)+IF(N79&lt;O79,1,0)+IF(P79&lt;Q79,1,0)</f>
        <v>0</v>
      </c>
    </row>
    <row r="80" spans="2:23" ht="22.5" customHeight="1" x14ac:dyDescent="0.25">
      <c r="C80" s="152"/>
      <c r="D80" s="8" t="str">
        <f>IF(C80=0," ",VLOOKUP(C80,[1]Inschr!B$1:K$65536,3,FALSE))</f>
        <v xml:space="preserve"> </v>
      </c>
      <c r="E80" s="394" t="str">
        <f>IF(C80=0," ",VLOOKUP(C80,[1]Inschr!B$1:K$65536,4,FALSE))</f>
        <v xml:space="preserve"> </v>
      </c>
      <c r="F80" s="395"/>
      <c r="G80" s="393"/>
      <c r="I80" s="41"/>
      <c r="J80" s="153" t="s">
        <v>28</v>
      </c>
      <c r="K80" s="153" t="s">
        <v>28</v>
      </c>
      <c r="L80" s="156"/>
      <c r="M80" s="157"/>
      <c r="N80" s="17"/>
      <c r="O80" s="8"/>
      <c r="P80" s="16"/>
      <c r="Q80" s="79"/>
      <c r="R80" s="32">
        <f t="shared" si="3"/>
        <v>0</v>
      </c>
      <c r="S80" s="33">
        <f t="shared" si="4"/>
        <v>0</v>
      </c>
    </row>
    <row r="81" spans="2:19" ht="22.5" customHeight="1" x14ac:dyDescent="0.25">
      <c r="I81" s="41"/>
      <c r="K81" s="153" t="s">
        <v>29</v>
      </c>
      <c r="L81" s="156"/>
      <c r="M81" s="157"/>
      <c r="N81" s="17"/>
      <c r="O81" s="8"/>
      <c r="P81" s="16"/>
      <c r="Q81" s="79"/>
      <c r="R81" s="32">
        <f t="shared" si="3"/>
        <v>0</v>
      </c>
      <c r="S81" s="33">
        <f t="shared" si="4"/>
        <v>0</v>
      </c>
    </row>
    <row r="82" spans="2:19" ht="22.5" customHeight="1" x14ac:dyDescent="0.25">
      <c r="I82" s="27" t="s">
        <v>31</v>
      </c>
      <c r="J82" s="153" t="s">
        <v>31</v>
      </c>
      <c r="K82" s="153" t="s">
        <v>31</v>
      </c>
      <c r="L82" s="156"/>
      <c r="M82" s="157"/>
      <c r="N82" s="17"/>
      <c r="O82" s="8"/>
      <c r="P82" s="16"/>
      <c r="Q82" s="79"/>
      <c r="R82" s="32">
        <f t="shared" si="3"/>
        <v>0</v>
      </c>
      <c r="S82" s="33">
        <f t="shared" si="4"/>
        <v>0</v>
      </c>
    </row>
    <row r="83" spans="2:19" ht="22.5" customHeight="1" x14ac:dyDescent="0.25">
      <c r="I83" s="41"/>
      <c r="J83" s="153" t="s">
        <v>32</v>
      </c>
      <c r="K83" s="153" t="s">
        <v>32</v>
      </c>
      <c r="L83" s="156"/>
      <c r="M83" s="157"/>
      <c r="N83" s="17"/>
      <c r="O83" s="8"/>
      <c r="P83" s="16"/>
      <c r="Q83" s="79"/>
      <c r="R83" s="32">
        <f t="shared" si="3"/>
        <v>0</v>
      </c>
      <c r="S83" s="33">
        <f t="shared" si="4"/>
        <v>0</v>
      </c>
    </row>
    <row r="84" spans="2:19" ht="22.5" customHeight="1" x14ac:dyDescent="0.25">
      <c r="I84" s="41"/>
      <c r="K84" s="153" t="s">
        <v>34</v>
      </c>
      <c r="L84" s="156"/>
      <c r="M84" s="157"/>
      <c r="N84" s="17"/>
      <c r="O84" s="8"/>
      <c r="P84" s="16"/>
      <c r="Q84" s="79"/>
      <c r="R84" s="32">
        <f t="shared" si="3"/>
        <v>0</v>
      </c>
      <c r="S84" s="33">
        <f t="shared" si="4"/>
        <v>0</v>
      </c>
    </row>
    <row r="85" spans="2:19" ht="22.5" customHeight="1" x14ac:dyDescent="0.25">
      <c r="B85" s="41"/>
      <c r="J85" s="153" t="s">
        <v>35</v>
      </c>
      <c r="K85" s="153" t="s">
        <v>35</v>
      </c>
      <c r="L85" s="156"/>
      <c r="M85" s="157"/>
      <c r="N85" s="17"/>
      <c r="O85" s="8"/>
      <c r="P85" s="16"/>
      <c r="Q85" s="79"/>
      <c r="R85" s="32">
        <f t="shared" si="3"/>
        <v>0</v>
      </c>
      <c r="S85" s="33">
        <f t="shared" si="4"/>
        <v>0</v>
      </c>
    </row>
    <row r="86" spans="2:19" ht="21.75" customHeight="1" x14ac:dyDescent="0.25">
      <c r="I86" s="27" t="s">
        <v>37</v>
      </c>
      <c r="J86" s="153" t="s">
        <v>37</v>
      </c>
      <c r="K86" s="153" t="s">
        <v>37</v>
      </c>
      <c r="L86" s="156"/>
      <c r="M86" s="157"/>
      <c r="N86" s="17"/>
      <c r="O86" s="8"/>
      <c r="P86" s="16"/>
      <c r="Q86" s="79"/>
      <c r="R86" s="32">
        <f t="shared" si="3"/>
        <v>0</v>
      </c>
      <c r="S86" s="33">
        <f t="shared" si="4"/>
        <v>0</v>
      </c>
    </row>
    <row r="87" spans="2:19" ht="21.75" customHeight="1" thickBot="1" x14ac:dyDescent="0.3">
      <c r="I87" s="41"/>
      <c r="K87" s="153" t="s">
        <v>38</v>
      </c>
      <c r="L87" s="158"/>
      <c r="M87" s="159"/>
      <c r="N87" s="154"/>
      <c r="O87" s="119"/>
      <c r="P87" s="22"/>
      <c r="Q87" s="80"/>
      <c r="R87" s="42">
        <f t="shared" si="3"/>
        <v>0</v>
      </c>
      <c r="S87" s="43">
        <f t="shared" si="4"/>
        <v>0</v>
      </c>
    </row>
    <row r="88" spans="2:19" x14ac:dyDescent="0.3">
      <c r="C88" s="41"/>
    </row>
    <row r="89" spans="2:19" x14ac:dyDescent="0.3">
      <c r="C89" s="41"/>
    </row>
    <row r="90" spans="2:19" x14ac:dyDescent="0.3">
      <c r="B90" s="41"/>
    </row>
    <row r="91" spans="2:19" x14ac:dyDescent="0.3">
      <c r="B91" s="41"/>
    </row>
  </sheetData>
  <mergeCells count="83">
    <mergeCell ref="P2:W5"/>
    <mergeCell ref="B9:B13"/>
    <mergeCell ref="J10:J11"/>
    <mergeCell ref="L12:L13"/>
    <mergeCell ref="B14:B18"/>
    <mergeCell ref="J15:J16"/>
    <mergeCell ref="E7:G7"/>
    <mergeCell ref="E9:G9"/>
    <mergeCell ref="E10:G10"/>
    <mergeCell ref="E11:G11"/>
    <mergeCell ref="E12:G12"/>
    <mergeCell ref="E13:G13"/>
    <mergeCell ref="E14:G14"/>
    <mergeCell ref="E15:G15"/>
    <mergeCell ref="E16:G16"/>
    <mergeCell ref="E17:G17"/>
    <mergeCell ref="C23:D24"/>
    <mergeCell ref="H23:H24"/>
    <mergeCell ref="I23:M24"/>
    <mergeCell ref="O23:O24"/>
    <mergeCell ref="G24:G25"/>
    <mergeCell ref="G22:G23"/>
    <mergeCell ref="C30:D31"/>
    <mergeCell ref="H30:H31"/>
    <mergeCell ref="I30:M31"/>
    <mergeCell ref="O30:O31"/>
    <mergeCell ref="G31:G32"/>
    <mergeCell ref="F31:F32"/>
    <mergeCell ref="E31:E32"/>
    <mergeCell ref="E29:E30"/>
    <mergeCell ref="F29:F30"/>
    <mergeCell ref="G29:G30"/>
    <mergeCell ref="S38:U43"/>
    <mergeCell ref="V38:V40"/>
    <mergeCell ref="W38:W40"/>
    <mergeCell ref="V41:V43"/>
    <mergeCell ref="W41:W43"/>
    <mergeCell ref="L77:M77"/>
    <mergeCell ref="Q69:R69"/>
    <mergeCell ref="Q70:R70"/>
    <mergeCell ref="Q71:R71"/>
    <mergeCell ref="Q72:R72"/>
    <mergeCell ref="S65:U70"/>
    <mergeCell ref="V65:V67"/>
    <mergeCell ref="W65:W67"/>
    <mergeCell ref="V68:V70"/>
    <mergeCell ref="W68:W70"/>
    <mergeCell ref="E18:G18"/>
    <mergeCell ref="E22:E23"/>
    <mergeCell ref="F22:F23"/>
    <mergeCell ref="F24:F25"/>
    <mergeCell ref="E24:E25"/>
    <mergeCell ref="Q46:R46"/>
    <mergeCell ref="Q47:R47"/>
    <mergeCell ref="E50:G50"/>
    <mergeCell ref="E53:G53"/>
    <mergeCell ref="E42:G42"/>
    <mergeCell ref="E43:G43"/>
    <mergeCell ref="E44:G44"/>
    <mergeCell ref="E45:G45"/>
    <mergeCell ref="E46:G46"/>
    <mergeCell ref="E47:G47"/>
    <mergeCell ref="L50:M50"/>
    <mergeCell ref="Q42:R42"/>
    <mergeCell ref="Q43:R43"/>
    <mergeCell ref="Q44:R44"/>
    <mergeCell ref="Q45:R45"/>
    <mergeCell ref="E77:G77"/>
    <mergeCell ref="E80:G80"/>
    <mergeCell ref="N50:O50"/>
    <mergeCell ref="P50:Q50"/>
    <mergeCell ref="R50:S50"/>
    <mergeCell ref="N77:O77"/>
    <mergeCell ref="P77:Q77"/>
    <mergeCell ref="R77:S77"/>
    <mergeCell ref="Q73:R73"/>
    <mergeCell ref="Q74:R74"/>
    <mergeCell ref="E69:G69"/>
    <mergeCell ref="E70:G70"/>
    <mergeCell ref="E71:G71"/>
    <mergeCell ref="E72:G72"/>
    <mergeCell ref="E73:G73"/>
    <mergeCell ref="E74:G74"/>
  </mergeCells>
  <printOptions horizontalCentered="1" verticalCentered="1"/>
  <pageMargins left="0" right="0" top="0.98425196850393704" bottom="0.98425196850393704" header="0.51181102362204722" footer="0.51181102362204722"/>
  <pageSetup paperSize="9" scale="92" orientation="landscape" horizontalDpi="360" verticalDpi="360" r:id="rId1"/>
  <headerFooter alignWithMargins="0"/>
  <rowBreaks count="2" manualBreakCount="2">
    <brk id="35" max="16383" man="1"/>
    <brk id="62" max="16383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41666-5590-4055-BAAD-1C4FF1BCA53B}">
  <dimension ref="A1:AD358"/>
  <sheetViews>
    <sheetView topLeftCell="A350" zoomScale="75" zoomScaleNormal="75" workbookViewId="0">
      <selection activeCell="B300" sqref="B300:B302"/>
    </sheetView>
  </sheetViews>
  <sheetFormatPr defaultColWidth="9.109375" defaultRowHeight="13.2" x14ac:dyDescent="0.3"/>
  <cols>
    <col min="1" max="1" width="3.33203125" style="85" customWidth="1"/>
    <col min="2" max="2" width="6.44140625" style="85" customWidth="1"/>
    <col min="3" max="3" width="6.88671875" style="85" customWidth="1"/>
    <col min="4" max="4" width="21.44140625" style="110" customWidth="1"/>
    <col min="5" max="7" width="7.109375" style="110" customWidth="1"/>
    <col min="8" max="8" width="6.5546875" style="85" customWidth="1"/>
    <col min="9" max="9" width="7.77734375" style="85" customWidth="1"/>
    <col min="10" max="10" width="7.88671875" style="85" bestFit="1" customWidth="1"/>
    <col min="11" max="13" width="2.44140625" style="85" customWidth="1"/>
    <col min="14" max="14" width="7.33203125" style="85" customWidth="1"/>
    <col min="15" max="15" width="2" style="85" customWidth="1"/>
    <col min="16" max="16" width="2.88671875" style="85" customWidth="1"/>
    <col min="17" max="18" width="2.44140625" style="85" customWidth="1"/>
    <col min="19" max="19" width="5.21875" style="85" customWidth="1"/>
    <col min="20" max="21" width="7.21875" style="85" customWidth="1"/>
    <col min="22" max="25" width="4" style="85" customWidth="1"/>
    <col min="26" max="26" width="6" style="85" customWidth="1"/>
    <col min="27" max="27" width="7.5546875" style="85" bestFit="1" customWidth="1"/>
    <col min="28" max="28" width="7.5546875" style="85" customWidth="1"/>
    <col min="29" max="266" width="9.109375" style="85"/>
    <col min="267" max="267" width="3.33203125" style="85" customWidth="1"/>
    <col min="268" max="268" width="6.44140625" style="85" customWidth="1"/>
    <col min="269" max="269" width="6.88671875" style="85" customWidth="1"/>
    <col min="270" max="270" width="21.44140625" style="85" customWidth="1"/>
    <col min="271" max="271" width="21.33203125" style="85" customWidth="1"/>
    <col min="272" max="272" width="6.5546875" style="85" customWidth="1"/>
    <col min="273" max="273" width="6.88671875" style="85" bestFit="1" customWidth="1"/>
    <col min="274" max="274" width="7.88671875" style="85" bestFit="1" customWidth="1"/>
    <col min="275" max="275" width="6.33203125" style="85" bestFit="1" customWidth="1"/>
    <col min="276" max="276" width="7.33203125" style="85" customWidth="1"/>
    <col min="277" max="277" width="2" style="85" customWidth="1"/>
    <col min="278" max="278" width="6.33203125" style="85" bestFit="1" customWidth="1"/>
    <col min="279" max="279" width="7.109375" style="85" bestFit="1" customWidth="1"/>
    <col min="280" max="280" width="15.44140625" style="85" customWidth="1"/>
    <col min="281" max="281" width="7.88671875" style="85" bestFit="1" customWidth="1"/>
    <col min="282" max="282" width="9.109375" style="85"/>
    <col min="283" max="283" width="7.5546875" style="85" bestFit="1" customWidth="1"/>
    <col min="284" max="284" width="7.5546875" style="85" customWidth="1"/>
    <col min="285" max="522" width="9.109375" style="85"/>
    <col min="523" max="523" width="3.33203125" style="85" customWidth="1"/>
    <col min="524" max="524" width="6.44140625" style="85" customWidth="1"/>
    <col min="525" max="525" width="6.88671875" style="85" customWidth="1"/>
    <col min="526" max="526" width="21.44140625" style="85" customWidth="1"/>
    <col min="527" max="527" width="21.33203125" style="85" customWidth="1"/>
    <col min="528" max="528" width="6.5546875" style="85" customWidth="1"/>
    <col min="529" max="529" width="6.88671875" style="85" bestFit="1" customWidth="1"/>
    <col min="530" max="530" width="7.88671875" style="85" bestFit="1" customWidth="1"/>
    <col min="531" max="531" width="6.33203125" style="85" bestFit="1" customWidth="1"/>
    <col min="532" max="532" width="7.33203125" style="85" customWidth="1"/>
    <col min="533" max="533" width="2" style="85" customWidth="1"/>
    <col min="534" max="534" width="6.33203125" style="85" bestFit="1" customWidth="1"/>
    <col min="535" max="535" width="7.109375" style="85" bestFit="1" customWidth="1"/>
    <col min="536" max="536" width="15.44140625" style="85" customWidth="1"/>
    <col min="537" max="537" width="7.88671875" style="85" bestFit="1" customWidth="1"/>
    <col min="538" max="538" width="9.109375" style="85"/>
    <col min="539" max="539" width="7.5546875" style="85" bestFit="1" customWidth="1"/>
    <col min="540" max="540" width="7.5546875" style="85" customWidth="1"/>
    <col min="541" max="778" width="9.109375" style="85"/>
    <col min="779" max="779" width="3.33203125" style="85" customWidth="1"/>
    <col min="780" max="780" width="6.44140625" style="85" customWidth="1"/>
    <col min="781" max="781" width="6.88671875" style="85" customWidth="1"/>
    <col min="782" max="782" width="21.44140625" style="85" customWidth="1"/>
    <col min="783" max="783" width="21.33203125" style="85" customWidth="1"/>
    <col min="784" max="784" width="6.5546875" style="85" customWidth="1"/>
    <col min="785" max="785" width="6.88671875" style="85" bestFit="1" customWidth="1"/>
    <col min="786" max="786" width="7.88671875" style="85" bestFit="1" customWidth="1"/>
    <col min="787" max="787" width="6.33203125" style="85" bestFit="1" customWidth="1"/>
    <col min="788" max="788" width="7.33203125" style="85" customWidth="1"/>
    <col min="789" max="789" width="2" style="85" customWidth="1"/>
    <col min="790" max="790" width="6.33203125" style="85" bestFit="1" customWidth="1"/>
    <col min="791" max="791" width="7.109375" style="85" bestFit="1" customWidth="1"/>
    <col min="792" max="792" width="15.44140625" style="85" customWidth="1"/>
    <col min="793" max="793" width="7.88671875" style="85" bestFit="1" customWidth="1"/>
    <col min="794" max="794" width="9.109375" style="85"/>
    <col min="795" max="795" width="7.5546875" style="85" bestFit="1" customWidth="1"/>
    <col min="796" max="796" width="7.5546875" style="85" customWidth="1"/>
    <col min="797" max="1034" width="9.109375" style="85"/>
    <col min="1035" max="1035" width="3.33203125" style="85" customWidth="1"/>
    <col min="1036" max="1036" width="6.44140625" style="85" customWidth="1"/>
    <col min="1037" max="1037" width="6.88671875" style="85" customWidth="1"/>
    <col min="1038" max="1038" width="21.44140625" style="85" customWidth="1"/>
    <col min="1039" max="1039" width="21.33203125" style="85" customWidth="1"/>
    <col min="1040" max="1040" width="6.5546875" style="85" customWidth="1"/>
    <col min="1041" max="1041" width="6.88671875" style="85" bestFit="1" customWidth="1"/>
    <col min="1042" max="1042" width="7.88671875" style="85" bestFit="1" customWidth="1"/>
    <col min="1043" max="1043" width="6.33203125" style="85" bestFit="1" customWidth="1"/>
    <col min="1044" max="1044" width="7.33203125" style="85" customWidth="1"/>
    <col min="1045" max="1045" width="2" style="85" customWidth="1"/>
    <col min="1046" max="1046" width="6.33203125" style="85" bestFit="1" customWidth="1"/>
    <col min="1047" max="1047" width="7.109375" style="85" bestFit="1" customWidth="1"/>
    <col min="1048" max="1048" width="15.44140625" style="85" customWidth="1"/>
    <col min="1049" max="1049" width="7.88671875" style="85" bestFit="1" customWidth="1"/>
    <col min="1050" max="1050" width="9.109375" style="85"/>
    <col min="1051" max="1051" width="7.5546875" style="85" bestFit="1" customWidth="1"/>
    <col min="1052" max="1052" width="7.5546875" style="85" customWidth="1"/>
    <col min="1053" max="1290" width="9.109375" style="85"/>
    <col min="1291" max="1291" width="3.33203125" style="85" customWidth="1"/>
    <col min="1292" max="1292" width="6.44140625" style="85" customWidth="1"/>
    <col min="1293" max="1293" width="6.88671875" style="85" customWidth="1"/>
    <col min="1294" max="1294" width="21.44140625" style="85" customWidth="1"/>
    <col min="1295" max="1295" width="21.33203125" style="85" customWidth="1"/>
    <col min="1296" max="1296" width="6.5546875" style="85" customWidth="1"/>
    <col min="1297" max="1297" width="6.88671875" style="85" bestFit="1" customWidth="1"/>
    <col min="1298" max="1298" width="7.88671875" style="85" bestFit="1" customWidth="1"/>
    <col min="1299" max="1299" width="6.33203125" style="85" bestFit="1" customWidth="1"/>
    <col min="1300" max="1300" width="7.33203125" style="85" customWidth="1"/>
    <col min="1301" max="1301" width="2" style="85" customWidth="1"/>
    <col min="1302" max="1302" width="6.33203125" style="85" bestFit="1" customWidth="1"/>
    <col min="1303" max="1303" width="7.109375" style="85" bestFit="1" customWidth="1"/>
    <col min="1304" max="1304" width="15.44140625" style="85" customWidth="1"/>
    <col min="1305" max="1305" width="7.88671875" style="85" bestFit="1" customWidth="1"/>
    <col min="1306" max="1306" width="9.109375" style="85"/>
    <col min="1307" max="1307" width="7.5546875" style="85" bestFit="1" customWidth="1"/>
    <col min="1308" max="1308" width="7.5546875" style="85" customWidth="1"/>
    <col min="1309" max="1546" width="9.109375" style="85"/>
    <col min="1547" max="1547" width="3.33203125" style="85" customWidth="1"/>
    <col min="1548" max="1548" width="6.44140625" style="85" customWidth="1"/>
    <col min="1549" max="1549" width="6.88671875" style="85" customWidth="1"/>
    <col min="1550" max="1550" width="21.44140625" style="85" customWidth="1"/>
    <col min="1551" max="1551" width="21.33203125" style="85" customWidth="1"/>
    <col min="1552" max="1552" width="6.5546875" style="85" customWidth="1"/>
    <col min="1553" max="1553" width="6.88671875" style="85" bestFit="1" customWidth="1"/>
    <col min="1554" max="1554" width="7.88671875" style="85" bestFit="1" customWidth="1"/>
    <col min="1555" max="1555" width="6.33203125" style="85" bestFit="1" customWidth="1"/>
    <col min="1556" max="1556" width="7.33203125" style="85" customWidth="1"/>
    <col min="1557" max="1557" width="2" style="85" customWidth="1"/>
    <col min="1558" max="1558" width="6.33203125" style="85" bestFit="1" customWidth="1"/>
    <col min="1559" max="1559" width="7.109375" style="85" bestFit="1" customWidth="1"/>
    <col min="1560" max="1560" width="15.44140625" style="85" customWidth="1"/>
    <col min="1561" max="1561" width="7.88671875" style="85" bestFit="1" customWidth="1"/>
    <col min="1562" max="1562" width="9.109375" style="85"/>
    <col min="1563" max="1563" width="7.5546875" style="85" bestFit="1" customWidth="1"/>
    <col min="1564" max="1564" width="7.5546875" style="85" customWidth="1"/>
    <col min="1565" max="1802" width="9.109375" style="85"/>
    <col min="1803" max="1803" width="3.33203125" style="85" customWidth="1"/>
    <col min="1804" max="1804" width="6.44140625" style="85" customWidth="1"/>
    <col min="1805" max="1805" width="6.88671875" style="85" customWidth="1"/>
    <col min="1806" max="1806" width="21.44140625" style="85" customWidth="1"/>
    <col min="1807" max="1807" width="21.33203125" style="85" customWidth="1"/>
    <col min="1808" max="1808" width="6.5546875" style="85" customWidth="1"/>
    <col min="1809" max="1809" width="6.88671875" style="85" bestFit="1" customWidth="1"/>
    <col min="1810" max="1810" width="7.88671875" style="85" bestFit="1" customWidth="1"/>
    <col min="1811" max="1811" width="6.33203125" style="85" bestFit="1" customWidth="1"/>
    <col min="1812" max="1812" width="7.33203125" style="85" customWidth="1"/>
    <col min="1813" max="1813" width="2" style="85" customWidth="1"/>
    <col min="1814" max="1814" width="6.33203125" style="85" bestFit="1" customWidth="1"/>
    <col min="1815" max="1815" width="7.109375" style="85" bestFit="1" customWidth="1"/>
    <col min="1816" max="1816" width="15.44140625" style="85" customWidth="1"/>
    <col min="1817" max="1817" width="7.88671875" style="85" bestFit="1" customWidth="1"/>
    <col min="1818" max="1818" width="9.109375" style="85"/>
    <col min="1819" max="1819" width="7.5546875" style="85" bestFit="1" customWidth="1"/>
    <col min="1820" max="1820" width="7.5546875" style="85" customWidth="1"/>
    <col min="1821" max="2058" width="9.109375" style="85"/>
    <col min="2059" max="2059" width="3.33203125" style="85" customWidth="1"/>
    <col min="2060" max="2060" width="6.44140625" style="85" customWidth="1"/>
    <col min="2061" max="2061" width="6.88671875" style="85" customWidth="1"/>
    <col min="2062" max="2062" width="21.44140625" style="85" customWidth="1"/>
    <col min="2063" max="2063" width="21.33203125" style="85" customWidth="1"/>
    <col min="2064" max="2064" width="6.5546875" style="85" customWidth="1"/>
    <col min="2065" max="2065" width="6.88671875" style="85" bestFit="1" customWidth="1"/>
    <col min="2066" max="2066" width="7.88671875" style="85" bestFit="1" customWidth="1"/>
    <col min="2067" max="2067" width="6.33203125" style="85" bestFit="1" customWidth="1"/>
    <col min="2068" max="2068" width="7.33203125" style="85" customWidth="1"/>
    <col min="2069" max="2069" width="2" style="85" customWidth="1"/>
    <col min="2070" max="2070" width="6.33203125" style="85" bestFit="1" customWidth="1"/>
    <col min="2071" max="2071" width="7.109375" style="85" bestFit="1" customWidth="1"/>
    <col min="2072" max="2072" width="15.44140625" style="85" customWidth="1"/>
    <col min="2073" max="2073" width="7.88671875" style="85" bestFit="1" customWidth="1"/>
    <col min="2074" max="2074" width="9.109375" style="85"/>
    <col min="2075" max="2075" width="7.5546875" style="85" bestFit="1" customWidth="1"/>
    <col min="2076" max="2076" width="7.5546875" style="85" customWidth="1"/>
    <col min="2077" max="2314" width="9.109375" style="85"/>
    <col min="2315" max="2315" width="3.33203125" style="85" customWidth="1"/>
    <col min="2316" max="2316" width="6.44140625" style="85" customWidth="1"/>
    <col min="2317" max="2317" width="6.88671875" style="85" customWidth="1"/>
    <col min="2318" max="2318" width="21.44140625" style="85" customWidth="1"/>
    <col min="2319" max="2319" width="21.33203125" style="85" customWidth="1"/>
    <col min="2320" max="2320" width="6.5546875" style="85" customWidth="1"/>
    <col min="2321" max="2321" width="6.88671875" style="85" bestFit="1" customWidth="1"/>
    <col min="2322" max="2322" width="7.88671875" style="85" bestFit="1" customWidth="1"/>
    <col min="2323" max="2323" width="6.33203125" style="85" bestFit="1" customWidth="1"/>
    <col min="2324" max="2324" width="7.33203125" style="85" customWidth="1"/>
    <col min="2325" max="2325" width="2" style="85" customWidth="1"/>
    <col min="2326" max="2326" width="6.33203125" style="85" bestFit="1" customWidth="1"/>
    <col min="2327" max="2327" width="7.109375" style="85" bestFit="1" customWidth="1"/>
    <col min="2328" max="2328" width="15.44140625" style="85" customWidth="1"/>
    <col min="2329" max="2329" width="7.88671875" style="85" bestFit="1" customWidth="1"/>
    <col min="2330" max="2330" width="9.109375" style="85"/>
    <col min="2331" max="2331" width="7.5546875" style="85" bestFit="1" customWidth="1"/>
    <col min="2332" max="2332" width="7.5546875" style="85" customWidth="1"/>
    <col min="2333" max="2570" width="9.109375" style="85"/>
    <col min="2571" max="2571" width="3.33203125" style="85" customWidth="1"/>
    <col min="2572" max="2572" width="6.44140625" style="85" customWidth="1"/>
    <col min="2573" max="2573" width="6.88671875" style="85" customWidth="1"/>
    <col min="2574" max="2574" width="21.44140625" style="85" customWidth="1"/>
    <col min="2575" max="2575" width="21.33203125" style="85" customWidth="1"/>
    <col min="2576" max="2576" width="6.5546875" style="85" customWidth="1"/>
    <col min="2577" max="2577" width="6.88671875" style="85" bestFit="1" customWidth="1"/>
    <col min="2578" max="2578" width="7.88671875" style="85" bestFit="1" customWidth="1"/>
    <col min="2579" max="2579" width="6.33203125" style="85" bestFit="1" customWidth="1"/>
    <col min="2580" max="2580" width="7.33203125" style="85" customWidth="1"/>
    <col min="2581" max="2581" width="2" style="85" customWidth="1"/>
    <col min="2582" max="2582" width="6.33203125" style="85" bestFit="1" customWidth="1"/>
    <col min="2583" max="2583" width="7.109375" style="85" bestFit="1" customWidth="1"/>
    <col min="2584" max="2584" width="15.44140625" style="85" customWidth="1"/>
    <col min="2585" max="2585" width="7.88671875" style="85" bestFit="1" customWidth="1"/>
    <col min="2586" max="2586" width="9.109375" style="85"/>
    <col min="2587" max="2587" width="7.5546875" style="85" bestFit="1" customWidth="1"/>
    <col min="2588" max="2588" width="7.5546875" style="85" customWidth="1"/>
    <col min="2589" max="2826" width="9.109375" style="85"/>
    <col min="2827" max="2827" width="3.33203125" style="85" customWidth="1"/>
    <col min="2828" max="2828" width="6.44140625" style="85" customWidth="1"/>
    <col min="2829" max="2829" width="6.88671875" style="85" customWidth="1"/>
    <col min="2830" max="2830" width="21.44140625" style="85" customWidth="1"/>
    <col min="2831" max="2831" width="21.33203125" style="85" customWidth="1"/>
    <col min="2832" max="2832" width="6.5546875" style="85" customWidth="1"/>
    <col min="2833" max="2833" width="6.88671875" style="85" bestFit="1" customWidth="1"/>
    <col min="2834" max="2834" width="7.88671875" style="85" bestFit="1" customWidth="1"/>
    <col min="2835" max="2835" width="6.33203125" style="85" bestFit="1" customWidth="1"/>
    <col min="2836" max="2836" width="7.33203125" style="85" customWidth="1"/>
    <col min="2837" max="2837" width="2" style="85" customWidth="1"/>
    <col min="2838" max="2838" width="6.33203125" style="85" bestFit="1" customWidth="1"/>
    <col min="2839" max="2839" width="7.109375" style="85" bestFit="1" customWidth="1"/>
    <col min="2840" max="2840" width="15.44140625" style="85" customWidth="1"/>
    <col min="2841" max="2841" width="7.88671875" style="85" bestFit="1" customWidth="1"/>
    <col min="2842" max="2842" width="9.109375" style="85"/>
    <col min="2843" max="2843" width="7.5546875" style="85" bestFit="1" customWidth="1"/>
    <col min="2844" max="2844" width="7.5546875" style="85" customWidth="1"/>
    <col min="2845" max="3082" width="9.109375" style="85"/>
    <col min="3083" max="3083" width="3.33203125" style="85" customWidth="1"/>
    <col min="3084" max="3084" width="6.44140625" style="85" customWidth="1"/>
    <col min="3085" max="3085" width="6.88671875" style="85" customWidth="1"/>
    <col min="3086" max="3086" width="21.44140625" style="85" customWidth="1"/>
    <col min="3087" max="3087" width="21.33203125" style="85" customWidth="1"/>
    <col min="3088" max="3088" width="6.5546875" style="85" customWidth="1"/>
    <col min="3089" max="3089" width="6.88671875" style="85" bestFit="1" customWidth="1"/>
    <col min="3090" max="3090" width="7.88671875" style="85" bestFit="1" customWidth="1"/>
    <col min="3091" max="3091" width="6.33203125" style="85" bestFit="1" customWidth="1"/>
    <col min="3092" max="3092" width="7.33203125" style="85" customWidth="1"/>
    <col min="3093" max="3093" width="2" style="85" customWidth="1"/>
    <col min="3094" max="3094" width="6.33203125" style="85" bestFit="1" customWidth="1"/>
    <col min="3095" max="3095" width="7.109375" style="85" bestFit="1" customWidth="1"/>
    <col min="3096" max="3096" width="15.44140625" style="85" customWidth="1"/>
    <col min="3097" max="3097" width="7.88671875" style="85" bestFit="1" customWidth="1"/>
    <col min="3098" max="3098" width="9.109375" style="85"/>
    <col min="3099" max="3099" width="7.5546875" style="85" bestFit="1" customWidth="1"/>
    <col min="3100" max="3100" width="7.5546875" style="85" customWidth="1"/>
    <col min="3101" max="3338" width="9.109375" style="85"/>
    <col min="3339" max="3339" width="3.33203125" style="85" customWidth="1"/>
    <col min="3340" max="3340" width="6.44140625" style="85" customWidth="1"/>
    <col min="3341" max="3341" width="6.88671875" style="85" customWidth="1"/>
    <col min="3342" max="3342" width="21.44140625" style="85" customWidth="1"/>
    <col min="3343" max="3343" width="21.33203125" style="85" customWidth="1"/>
    <col min="3344" max="3344" width="6.5546875" style="85" customWidth="1"/>
    <col min="3345" max="3345" width="6.88671875" style="85" bestFit="1" customWidth="1"/>
    <col min="3346" max="3346" width="7.88671875" style="85" bestFit="1" customWidth="1"/>
    <col min="3347" max="3347" width="6.33203125" style="85" bestFit="1" customWidth="1"/>
    <col min="3348" max="3348" width="7.33203125" style="85" customWidth="1"/>
    <col min="3349" max="3349" width="2" style="85" customWidth="1"/>
    <col min="3350" max="3350" width="6.33203125" style="85" bestFit="1" customWidth="1"/>
    <col min="3351" max="3351" width="7.109375" style="85" bestFit="1" customWidth="1"/>
    <col min="3352" max="3352" width="15.44140625" style="85" customWidth="1"/>
    <col min="3353" max="3353" width="7.88671875" style="85" bestFit="1" customWidth="1"/>
    <col min="3354" max="3354" width="9.109375" style="85"/>
    <col min="3355" max="3355" width="7.5546875" style="85" bestFit="1" customWidth="1"/>
    <col min="3356" max="3356" width="7.5546875" style="85" customWidth="1"/>
    <col min="3357" max="3594" width="9.109375" style="85"/>
    <col min="3595" max="3595" width="3.33203125" style="85" customWidth="1"/>
    <col min="3596" max="3596" width="6.44140625" style="85" customWidth="1"/>
    <col min="3597" max="3597" width="6.88671875" style="85" customWidth="1"/>
    <col min="3598" max="3598" width="21.44140625" style="85" customWidth="1"/>
    <col min="3599" max="3599" width="21.33203125" style="85" customWidth="1"/>
    <col min="3600" max="3600" width="6.5546875" style="85" customWidth="1"/>
    <col min="3601" max="3601" width="6.88671875" style="85" bestFit="1" customWidth="1"/>
    <col min="3602" max="3602" width="7.88671875" style="85" bestFit="1" customWidth="1"/>
    <col min="3603" max="3603" width="6.33203125" style="85" bestFit="1" customWidth="1"/>
    <col min="3604" max="3604" width="7.33203125" style="85" customWidth="1"/>
    <col min="3605" max="3605" width="2" style="85" customWidth="1"/>
    <col min="3606" max="3606" width="6.33203125" style="85" bestFit="1" customWidth="1"/>
    <col min="3607" max="3607" width="7.109375" style="85" bestFit="1" customWidth="1"/>
    <col min="3608" max="3608" width="15.44140625" style="85" customWidth="1"/>
    <col min="3609" max="3609" width="7.88671875" style="85" bestFit="1" customWidth="1"/>
    <col min="3610" max="3610" width="9.109375" style="85"/>
    <col min="3611" max="3611" width="7.5546875" style="85" bestFit="1" customWidth="1"/>
    <col min="3612" max="3612" width="7.5546875" style="85" customWidth="1"/>
    <col min="3613" max="3850" width="9.109375" style="85"/>
    <col min="3851" max="3851" width="3.33203125" style="85" customWidth="1"/>
    <col min="3852" max="3852" width="6.44140625" style="85" customWidth="1"/>
    <col min="3853" max="3853" width="6.88671875" style="85" customWidth="1"/>
    <col min="3854" max="3854" width="21.44140625" style="85" customWidth="1"/>
    <col min="3855" max="3855" width="21.33203125" style="85" customWidth="1"/>
    <col min="3856" max="3856" width="6.5546875" style="85" customWidth="1"/>
    <col min="3857" max="3857" width="6.88671875" style="85" bestFit="1" customWidth="1"/>
    <col min="3858" max="3858" width="7.88671875" style="85" bestFit="1" customWidth="1"/>
    <col min="3859" max="3859" width="6.33203125" style="85" bestFit="1" customWidth="1"/>
    <col min="3860" max="3860" width="7.33203125" style="85" customWidth="1"/>
    <col min="3861" max="3861" width="2" style="85" customWidth="1"/>
    <col min="3862" max="3862" width="6.33203125" style="85" bestFit="1" customWidth="1"/>
    <col min="3863" max="3863" width="7.109375" style="85" bestFit="1" customWidth="1"/>
    <col min="3864" max="3864" width="15.44140625" style="85" customWidth="1"/>
    <col min="3865" max="3865" width="7.88671875" style="85" bestFit="1" customWidth="1"/>
    <col min="3866" max="3866" width="9.109375" style="85"/>
    <col min="3867" max="3867" width="7.5546875" style="85" bestFit="1" customWidth="1"/>
    <col min="3868" max="3868" width="7.5546875" style="85" customWidth="1"/>
    <col min="3869" max="4106" width="9.109375" style="85"/>
    <col min="4107" max="4107" width="3.33203125" style="85" customWidth="1"/>
    <col min="4108" max="4108" width="6.44140625" style="85" customWidth="1"/>
    <col min="4109" max="4109" width="6.88671875" style="85" customWidth="1"/>
    <col min="4110" max="4110" width="21.44140625" style="85" customWidth="1"/>
    <col min="4111" max="4111" width="21.33203125" style="85" customWidth="1"/>
    <col min="4112" max="4112" width="6.5546875" style="85" customWidth="1"/>
    <col min="4113" max="4113" width="6.88671875" style="85" bestFit="1" customWidth="1"/>
    <col min="4114" max="4114" width="7.88671875" style="85" bestFit="1" customWidth="1"/>
    <col min="4115" max="4115" width="6.33203125" style="85" bestFit="1" customWidth="1"/>
    <col min="4116" max="4116" width="7.33203125" style="85" customWidth="1"/>
    <col min="4117" max="4117" width="2" style="85" customWidth="1"/>
    <col min="4118" max="4118" width="6.33203125" style="85" bestFit="1" customWidth="1"/>
    <col min="4119" max="4119" width="7.109375" style="85" bestFit="1" customWidth="1"/>
    <col min="4120" max="4120" width="15.44140625" style="85" customWidth="1"/>
    <col min="4121" max="4121" width="7.88671875" style="85" bestFit="1" customWidth="1"/>
    <col min="4122" max="4122" width="9.109375" style="85"/>
    <col min="4123" max="4123" width="7.5546875" style="85" bestFit="1" customWidth="1"/>
    <col min="4124" max="4124" width="7.5546875" style="85" customWidth="1"/>
    <col min="4125" max="4362" width="9.109375" style="85"/>
    <col min="4363" max="4363" width="3.33203125" style="85" customWidth="1"/>
    <col min="4364" max="4364" width="6.44140625" style="85" customWidth="1"/>
    <col min="4365" max="4365" width="6.88671875" style="85" customWidth="1"/>
    <col min="4366" max="4366" width="21.44140625" style="85" customWidth="1"/>
    <col min="4367" max="4367" width="21.33203125" style="85" customWidth="1"/>
    <col min="4368" max="4368" width="6.5546875" style="85" customWidth="1"/>
    <col min="4369" max="4369" width="6.88671875" style="85" bestFit="1" customWidth="1"/>
    <col min="4370" max="4370" width="7.88671875" style="85" bestFit="1" customWidth="1"/>
    <col min="4371" max="4371" width="6.33203125" style="85" bestFit="1" customWidth="1"/>
    <col min="4372" max="4372" width="7.33203125" style="85" customWidth="1"/>
    <col min="4373" max="4373" width="2" style="85" customWidth="1"/>
    <col min="4374" max="4374" width="6.33203125" style="85" bestFit="1" customWidth="1"/>
    <col min="4375" max="4375" width="7.109375" style="85" bestFit="1" customWidth="1"/>
    <col min="4376" max="4376" width="15.44140625" style="85" customWidth="1"/>
    <col min="4377" max="4377" width="7.88671875" style="85" bestFit="1" customWidth="1"/>
    <col min="4378" max="4378" width="9.109375" style="85"/>
    <col min="4379" max="4379" width="7.5546875" style="85" bestFit="1" customWidth="1"/>
    <col min="4380" max="4380" width="7.5546875" style="85" customWidth="1"/>
    <col min="4381" max="4618" width="9.109375" style="85"/>
    <col min="4619" max="4619" width="3.33203125" style="85" customWidth="1"/>
    <col min="4620" max="4620" width="6.44140625" style="85" customWidth="1"/>
    <col min="4621" max="4621" width="6.88671875" style="85" customWidth="1"/>
    <col min="4622" max="4622" width="21.44140625" style="85" customWidth="1"/>
    <col min="4623" max="4623" width="21.33203125" style="85" customWidth="1"/>
    <col min="4624" max="4624" width="6.5546875" style="85" customWidth="1"/>
    <col min="4625" max="4625" width="6.88671875" style="85" bestFit="1" customWidth="1"/>
    <col min="4626" max="4626" width="7.88671875" style="85" bestFit="1" customWidth="1"/>
    <col min="4627" max="4627" width="6.33203125" style="85" bestFit="1" customWidth="1"/>
    <col min="4628" max="4628" width="7.33203125" style="85" customWidth="1"/>
    <col min="4629" max="4629" width="2" style="85" customWidth="1"/>
    <col min="4630" max="4630" width="6.33203125" style="85" bestFit="1" customWidth="1"/>
    <col min="4631" max="4631" width="7.109375" style="85" bestFit="1" customWidth="1"/>
    <col min="4632" max="4632" width="15.44140625" style="85" customWidth="1"/>
    <col min="4633" max="4633" width="7.88671875" style="85" bestFit="1" customWidth="1"/>
    <col min="4634" max="4634" width="9.109375" style="85"/>
    <col min="4635" max="4635" width="7.5546875" style="85" bestFit="1" customWidth="1"/>
    <col min="4636" max="4636" width="7.5546875" style="85" customWidth="1"/>
    <col min="4637" max="4874" width="9.109375" style="85"/>
    <col min="4875" max="4875" width="3.33203125" style="85" customWidth="1"/>
    <col min="4876" max="4876" width="6.44140625" style="85" customWidth="1"/>
    <col min="4877" max="4877" width="6.88671875" style="85" customWidth="1"/>
    <col min="4878" max="4878" width="21.44140625" style="85" customWidth="1"/>
    <col min="4879" max="4879" width="21.33203125" style="85" customWidth="1"/>
    <col min="4880" max="4880" width="6.5546875" style="85" customWidth="1"/>
    <col min="4881" max="4881" width="6.88671875" style="85" bestFit="1" customWidth="1"/>
    <col min="4882" max="4882" width="7.88671875" style="85" bestFit="1" customWidth="1"/>
    <col min="4883" max="4883" width="6.33203125" style="85" bestFit="1" customWidth="1"/>
    <col min="4884" max="4884" width="7.33203125" style="85" customWidth="1"/>
    <col min="4885" max="4885" width="2" style="85" customWidth="1"/>
    <col min="4886" max="4886" width="6.33203125" style="85" bestFit="1" customWidth="1"/>
    <col min="4887" max="4887" width="7.109375" style="85" bestFit="1" customWidth="1"/>
    <col min="4888" max="4888" width="15.44140625" style="85" customWidth="1"/>
    <col min="4889" max="4889" width="7.88671875" style="85" bestFit="1" customWidth="1"/>
    <col min="4890" max="4890" width="9.109375" style="85"/>
    <col min="4891" max="4891" width="7.5546875" style="85" bestFit="1" customWidth="1"/>
    <col min="4892" max="4892" width="7.5546875" style="85" customWidth="1"/>
    <col min="4893" max="5130" width="9.109375" style="85"/>
    <col min="5131" max="5131" width="3.33203125" style="85" customWidth="1"/>
    <col min="5132" max="5132" width="6.44140625" style="85" customWidth="1"/>
    <col min="5133" max="5133" width="6.88671875" style="85" customWidth="1"/>
    <col min="5134" max="5134" width="21.44140625" style="85" customWidth="1"/>
    <col min="5135" max="5135" width="21.33203125" style="85" customWidth="1"/>
    <col min="5136" max="5136" width="6.5546875" style="85" customWidth="1"/>
    <col min="5137" max="5137" width="6.88671875" style="85" bestFit="1" customWidth="1"/>
    <col min="5138" max="5138" width="7.88671875" style="85" bestFit="1" customWidth="1"/>
    <col min="5139" max="5139" width="6.33203125" style="85" bestFit="1" customWidth="1"/>
    <col min="5140" max="5140" width="7.33203125" style="85" customWidth="1"/>
    <col min="5141" max="5141" width="2" style="85" customWidth="1"/>
    <col min="5142" max="5142" width="6.33203125" style="85" bestFit="1" customWidth="1"/>
    <col min="5143" max="5143" width="7.109375" style="85" bestFit="1" customWidth="1"/>
    <col min="5144" max="5144" width="15.44140625" style="85" customWidth="1"/>
    <col min="5145" max="5145" width="7.88671875" style="85" bestFit="1" customWidth="1"/>
    <col min="5146" max="5146" width="9.109375" style="85"/>
    <col min="5147" max="5147" width="7.5546875" style="85" bestFit="1" customWidth="1"/>
    <col min="5148" max="5148" width="7.5546875" style="85" customWidth="1"/>
    <col min="5149" max="5386" width="9.109375" style="85"/>
    <col min="5387" max="5387" width="3.33203125" style="85" customWidth="1"/>
    <col min="5388" max="5388" width="6.44140625" style="85" customWidth="1"/>
    <col min="5389" max="5389" width="6.88671875" style="85" customWidth="1"/>
    <col min="5390" max="5390" width="21.44140625" style="85" customWidth="1"/>
    <col min="5391" max="5391" width="21.33203125" style="85" customWidth="1"/>
    <col min="5392" max="5392" width="6.5546875" style="85" customWidth="1"/>
    <col min="5393" max="5393" width="6.88671875" style="85" bestFit="1" customWidth="1"/>
    <col min="5394" max="5394" width="7.88671875" style="85" bestFit="1" customWidth="1"/>
    <col min="5395" max="5395" width="6.33203125" style="85" bestFit="1" customWidth="1"/>
    <col min="5396" max="5396" width="7.33203125" style="85" customWidth="1"/>
    <col min="5397" max="5397" width="2" style="85" customWidth="1"/>
    <col min="5398" max="5398" width="6.33203125" style="85" bestFit="1" customWidth="1"/>
    <col min="5399" max="5399" width="7.109375" style="85" bestFit="1" customWidth="1"/>
    <col min="5400" max="5400" width="15.44140625" style="85" customWidth="1"/>
    <col min="5401" max="5401" width="7.88671875" style="85" bestFit="1" customWidth="1"/>
    <col min="5402" max="5402" width="9.109375" style="85"/>
    <col min="5403" max="5403" width="7.5546875" style="85" bestFit="1" customWidth="1"/>
    <col min="5404" max="5404" width="7.5546875" style="85" customWidth="1"/>
    <col min="5405" max="5642" width="9.109375" style="85"/>
    <col min="5643" max="5643" width="3.33203125" style="85" customWidth="1"/>
    <col min="5644" max="5644" width="6.44140625" style="85" customWidth="1"/>
    <col min="5645" max="5645" width="6.88671875" style="85" customWidth="1"/>
    <col min="5646" max="5646" width="21.44140625" style="85" customWidth="1"/>
    <col min="5647" max="5647" width="21.33203125" style="85" customWidth="1"/>
    <col min="5648" max="5648" width="6.5546875" style="85" customWidth="1"/>
    <col min="5649" max="5649" width="6.88671875" style="85" bestFit="1" customWidth="1"/>
    <col min="5650" max="5650" width="7.88671875" style="85" bestFit="1" customWidth="1"/>
    <col min="5651" max="5651" width="6.33203125" style="85" bestFit="1" customWidth="1"/>
    <col min="5652" max="5652" width="7.33203125" style="85" customWidth="1"/>
    <col min="5653" max="5653" width="2" style="85" customWidth="1"/>
    <col min="5654" max="5654" width="6.33203125" style="85" bestFit="1" customWidth="1"/>
    <col min="5655" max="5655" width="7.109375" style="85" bestFit="1" customWidth="1"/>
    <col min="5656" max="5656" width="15.44140625" style="85" customWidth="1"/>
    <col min="5657" max="5657" width="7.88671875" style="85" bestFit="1" customWidth="1"/>
    <col min="5658" max="5658" width="9.109375" style="85"/>
    <col min="5659" max="5659" width="7.5546875" style="85" bestFit="1" customWidth="1"/>
    <col min="5660" max="5660" width="7.5546875" style="85" customWidth="1"/>
    <col min="5661" max="5898" width="9.109375" style="85"/>
    <col min="5899" max="5899" width="3.33203125" style="85" customWidth="1"/>
    <col min="5900" max="5900" width="6.44140625" style="85" customWidth="1"/>
    <col min="5901" max="5901" width="6.88671875" style="85" customWidth="1"/>
    <col min="5902" max="5902" width="21.44140625" style="85" customWidth="1"/>
    <col min="5903" max="5903" width="21.33203125" style="85" customWidth="1"/>
    <col min="5904" max="5904" width="6.5546875" style="85" customWidth="1"/>
    <col min="5905" max="5905" width="6.88671875" style="85" bestFit="1" customWidth="1"/>
    <col min="5906" max="5906" width="7.88671875" style="85" bestFit="1" customWidth="1"/>
    <col min="5907" max="5907" width="6.33203125" style="85" bestFit="1" customWidth="1"/>
    <col min="5908" max="5908" width="7.33203125" style="85" customWidth="1"/>
    <col min="5909" max="5909" width="2" style="85" customWidth="1"/>
    <col min="5910" max="5910" width="6.33203125" style="85" bestFit="1" customWidth="1"/>
    <col min="5911" max="5911" width="7.109375" style="85" bestFit="1" customWidth="1"/>
    <col min="5912" max="5912" width="15.44140625" style="85" customWidth="1"/>
    <col min="5913" max="5913" width="7.88671875" style="85" bestFit="1" customWidth="1"/>
    <col min="5914" max="5914" width="9.109375" style="85"/>
    <col min="5915" max="5915" width="7.5546875" style="85" bestFit="1" customWidth="1"/>
    <col min="5916" max="5916" width="7.5546875" style="85" customWidth="1"/>
    <col min="5917" max="6154" width="9.109375" style="85"/>
    <col min="6155" max="6155" width="3.33203125" style="85" customWidth="1"/>
    <col min="6156" max="6156" width="6.44140625" style="85" customWidth="1"/>
    <col min="6157" max="6157" width="6.88671875" style="85" customWidth="1"/>
    <col min="6158" max="6158" width="21.44140625" style="85" customWidth="1"/>
    <col min="6159" max="6159" width="21.33203125" style="85" customWidth="1"/>
    <col min="6160" max="6160" width="6.5546875" style="85" customWidth="1"/>
    <col min="6161" max="6161" width="6.88671875" style="85" bestFit="1" customWidth="1"/>
    <col min="6162" max="6162" width="7.88671875" style="85" bestFit="1" customWidth="1"/>
    <col min="6163" max="6163" width="6.33203125" style="85" bestFit="1" customWidth="1"/>
    <col min="6164" max="6164" width="7.33203125" style="85" customWidth="1"/>
    <col min="6165" max="6165" width="2" style="85" customWidth="1"/>
    <col min="6166" max="6166" width="6.33203125" style="85" bestFit="1" customWidth="1"/>
    <col min="6167" max="6167" width="7.109375" style="85" bestFit="1" customWidth="1"/>
    <col min="6168" max="6168" width="15.44140625" style="85" customWidth="1"/>
    <col min="6169" max="6169" width="7.88671875" style="85" bestFit="1" customWidth="1"/>
    <col min="6170" max="6170" width="9.109375" style="85"/>
    <col min="6171" max="6171" width="7.5546875" style="85" bestFit="1" customWidth="1"/>
    <col min="6172" max="6172" width="7.5546875" style="85" customWidth="1"/>
    <col min="6173" max="6410" width="9.109375" style="85"/>
    <col min="6411" max="6411" width="3.33203125" style="85" customWidth="1"/>
    <col min="6412" max="6412" width="6.44140625" style="85" customWidth="1"/>
    <col min="6413" max="6413" width="6.88671875" style="85" customWidth="1"/>
    <col min="6414" max="6414" width="21.44140625" style="85" customWidth="1"/>
    <col min="6415" max="6415" width="21.33203125" style="85" customWidth="1"/>
    <col min="6416" max="6416" width="6.5546875" style="85" customWidth="1"/>
    <col min="6417" max="6417" width="6.88671875" style="85" bestFit="1" customWidth="1"/>
    <col min="6418" max="6418" width="7.88671875" style="85" bestFit="1" customWidth="1"/>
    <col min="6419" max="6419" width="6.33203125" style="85" bestFit="1" customWidth="1"/>
    <col min="6420" max="6420" width="7.33203125" style="85" customWidth="1"/>
    <col min="6421" max="6421" width="2" style="85" customWidth="1"/>
    <col min="6422" max="6422" width="6.33203125" style="85" bestFit="1" customWidth="1"/>
    <col min="6423" max="6423" width="7.109375" style="85" bestFit="1" customWidth="1"/>
    <col min="6424" max="6424" width="15.44140625" style="85" customWidth="1"/>
    <col min="6425" max="6425" width="7.88671875" style="85" bestFit="1" customWidth="1"/>
    <col min="6426" max="6426" width="9.109375" style="85"/>
    <col min="6427" max="6427" width="7.5546875" style="85" bestFit="1" customWidth="1"/>
    <col min="6428" max="6428" width="7.5546875" style="85" customWidth="1"/>
    <col min="6429" max="6666" width="9.109375" style="85"/>
    <col min="6667" max="6667" width="3.33203125" style="85" customWidth="1"/>
    <col min="6668" max="6668" width="6.44140625" style="85" customWidth="1"/>
    <col min="6669" max="6669" width="6.88671875" style="85" customWidth="1"/>
    <col min="6670" max="6670" width="21.44140625" style="85" customWidth="1"/>
    <col min="6671" max="6671" width="21.33203125" style="85" customWidth="1"/>
    <col min="6672" max="6672" width="6.5546875" style="85" customWidth="1"/>
    <col min="6673" max="6673" width="6.88671875" style="85" bestFit="1" customWidth="1"/>
    <col min="6674" max="6674" width="7.88671875" style="85" bestFit="1" customWidth="1"/>
    <col min="6675" max="6675" width="6.33203125" style="85" bestFit="1" customWidth="1"/>
    <col min="6676" max="6676" width="7.33203125" style="85" customWidth="1"/>
    <col min="6677" max="6677" width="2" style="85" customWidth="1"/>
    <col min="6678" max="6678" width="6.33203125" style="85" bestFit="1" customWidth="1"/>
    <col min="6679" max="6679" width="7.109375" style="85" bestFit="1" customWidth="1"/>
    <col min="6680" max="6680" width="15.44140625" style="85" customWidth="1"/>
    <col min="6681" max="6681" width="7.88671875" style="85" bestFit="1" customWidth="1"/>
    <col min="6682" max="6682" width="9.109375" style="85"/>
    <col min="6683" max="6683" width="7.5546875" style="85" bestFit="1" customWidth="1"/>
    <col min="6684" max="6684" width="7.5546875" style="85" customWidth="1"/>
    <col min="6685" max="6922" width="9.109375" style="85"/>
    <col min="6923" max="6923" width="3.33203125" style="85" customWidth="1"/>
    <col min="6924" max="6924" width="6.44140625" style="85" customWidth="1"/>
    <col min="6925" max="6925" width="6.88671875" style="85" customWidth="1"/>
    <col min="6926" max="6926" width="21.44140625" style="85" customWidth="1"/>
    <col min="6927" max="6927" width="21.33203125" style="85" customWidth="1"/>
    <col min="6928" max="6928" width="6.5546875" style="85" customWidth="1"/>
    <col min="6929" max="6929" width="6.88671875" style="85" bestFit="1" customWidth="1"/>
    <col min="6930" max="6930" width="7.88671875" style="85" bestFit="1" customWidth="1"/>
    <col min="6931" max="6931" width="6.33203125" style="85" bestFit="1" customWidth="1"/>
    <col min="6932" max="6932" width="7.33203125" style="85" customWidth="1"/>
    <col min="6933" max="6933" width="2" style="85" customWidth="1"/>
    <col min="6934" max="6934" width="6.33203125" style="85" bestFit="1" customWidth="1"/>
    <col min="6935" max="6935" width="7.109375" style="85" bestFit="1" customWidth="1"/>
    <col min="6936" max="6936" width="15.44140625" style="85" customWidth="1"/>
    <col min="6937" max="6937" width="7.88671875" style="85" bestFit="1" customWidth="1"/>
    <col min="6938" max="6938" width="9.109375" style="85"/>
    <col min="6939" max="6939" width="7.5546875" style="85" bestFit="1" customWidth="1"/>
    <col min="6940" max="6940" width="7.5546875" style="85" customWidth="1"/>
    <col min="6941" max="7178" width="9.109375" style="85"/>
    <col min="7179" max="7179" width="3.33203125" style="85" customWidth="1"/>
    <col min="7180" max="7180" width="6.44140625" style="85" customWidth="1"/>
    <col min="7181" max="7181" width="6.88671875" style="85" customWidth="1"/>
    <col min="7182" max="7182" width="21.44140625" style="85" customWidth="1"/>
    <col min="7183" max="7183" width="21.33203125" style="85" customWidth="1"/>
    <col min="7184" max="7184" width="6.5546875" style="85" customWidth="1"/>
    <col min="7185" max="7185" width="6.88671875" style="85" bestFit="1" customWidth="1"/>
    <col min="7186" max="7186" width="7.88671875" style="85" bestFit="1" customWidth="1"/>
    <col min="7187" max="7187" width="6.33203125" style="85" bestFit="1" customWidth="1"/>
    <col min="7188" max="7188" width="7.33203125" style="85" customWidth="1"/>
    <col min="7189" max="7189" width="2" style="85" customWidth="1"/>
    <col min="7190" max="7190" width="6.33203125" style="85" bestFit="1" customWidth="1"/>
    <col min="7191" max="7191" width="7.109375" style="85" bestFit="1" customWidth="1"/>
    <col min="7192" max="7192" width="15.44140625" style="85" customWidth="1"/>
    <col min="7193" max="7193" width="7.88671875" style="85" bestFit="1" customWidth="1"/>
    <col min="7194" max="7194" width="9.109375" style="85"/>
    <col min="7195" max="7195" width="7.5546875" style="85" bestFit="1" customWidth="1"/>
    <col min="7196" max="7196" width="7.5546875" style="85" customWidth="1"/>
    <col min="7197" max="7434" width="9.109375" style="85"/>
    <col min="7435" max="7435" width="3.33203125" style="85" customWidth="1"/>
    <col min="7436" max="7436" width="6.44140625" style="85" customWidth="1"/>
    <col min="7437" max="7437" width="6.88671875" style="85" customWidth="1"/>
    <col min="7438" max="7438" width="21.44140625" style="85" customWidth="1"/>
    <col min="7439" max="7439" width="21.33203125" style="85" customWidth="1"/>
    <col min="7440" max="7440" width="6.5546875" style="85" customWidth="1"/>
    <col min="7441" max="7441" width="6.88671875" style="85" bestFit="1" customWidth="1"/>
    <col min="7442" max="7442" width="7.88671875" style="85" bestFit="1" customWidth="1"/>
    <col min="7443" max="7443" width="6.33203125" style="85" bestFit="1" customWidth="1"/>
    <col min="7444" max="7444" width="7.33203125" style="85" customWidth="1"/>
    <col min="7445" max="7445" width="2" style="85" customWidth="1"/>
    <col min="7446" max="7446" width="6.33203125" style="85" bestFit="1" customWidth="1"/>
    <col min="7447" max="7447" width="7.109375" style="85" bestFit="1" customWidth="1"/>
    <col min="7448" max="7448" width="15.44140625" style="85" customWidth="1"/>
    <col min="7449" max="7449" width="7.88671875" style="85" bestFit="1" customWidth="1"/>
    <col min="7450" max="7450" width="9.109375" style="85"/>
    <col min="7451" max="7451" width="7.5546875" style="85" bestFit="1" customWidth="1"/>
    <col min="7452" max="7452" width="7.5546875" style="85" customWidth="1"/>
    <col min="7453" max="7690" width="9.109375" style="85"/>
    <col min="7691" max="7691" width="3.33203125" style="85" customWidth="1"/>
    <col min="7692" max="7692" width="6.44140625" style="85" customWidth="1"/>
    <col min="7693" max="7693" width="6.88671875" style="85" customWidth="1"/>
    <col min="7694" max="7694" width="21.44140625" style="85" customWidth="1"/>
    <col min="7695" max="7695" width="21.33203125" style="85" customWidth="1"/>
    <col min="7696" max="7696" width="6.5546875" style="85" customWidth="1"/>
    <col min="7697" max="7697" width="6.88671875" style="85" bestFit="1" customWidth="1"/>
    <col min="7698" max="7698" width="7.88671875" style="85" bestFit="1" customWidth="1"/>
    <col min="7699" max="7699" width="6.33203125" style="85" bestFit="1" customWidth="1"/>
    <col min="7700" max="7700" width="7.33203125" style="85" customWidth="1"/>
    <col min="7701" max="7701" width="2" style="85" customWidth="1"/>
    <col min="7702" max="7702" width="6.33203125" style="85" bestFit="1" customWidth="1"/>
    <col min="7703" max="7703" width="7.109375" style="85" bestFit="1" customWidth="1"/>
    <col min="7704" max="7704" width="15.44140625" style="85" customWidth="1"/>
    <col min="7705" max="7705" width="7.88671875" style="85" bestFit="1" customWidth="1"/>
    <col min="7706" max="7706" width="9.109375" style="85"/>
    <col min="7707" max="7707" width="7.5546875" style="85" bestFit="1" customWidth="1"/>
    <col min="7708" max="7708" width="7.5546875" style="85" customWidth="1"/>
    <col min="7709" max="7946" width="9.109375" style="85"/>
    <col min="7947" max="7947" width="3.33203125" style="85" customWidth="1"/>
    <col min="7948" max="7948" width="6.44140625" style="85" customWidth="1"/>
    <col min="7949" max="7949" width="6.88671875" style="85" customWidth="1"/>
    <col min="7950" max="7950" width="21.44140625" style="85" customWidth="1"/>
    <col min="7951" max="7951" width="21.33203125" style="85" customWidth="1"/>
    <col min="7952" max="7952" width="6.5546875" style="85" customWidth="1"/>
    <col min="7953" max="7953" width="6.88671875" style="85" bestFit="1" customWidth="1"/>
    <col min="7954" max="7954" width="7.88671875" style="85" bestFit="1" customWidth="1"/>
    <col min="7955" max="7955" width="6.33203125" style="85" bestFit="1" customWidth="1"/>
    <col min="7956" max="7956" width="7.33203125" style="85" customWidth="1"/>
    <col min="7957" max="7957" width="2" style="85" customWidth="1"/>
    <col min="7958" max="7958" width="6.33203125" style="85" bestFit="1" customWidth="1"/>
    <col min="7959" max="7959" width="7.109375" style="85" bestFit="1" customWidth="1"/>
    <col min="7960" max="7960" width="15.44140625" style="85" customWidth="1"/>
    <col min="7961" max="7961" width="7.88671875" style="85" bestFit="1" customWidth="1"/>
    <col min="7962" max="7962" width="9.109375" style="85"/>
    <col min="7963" max="7963" width="7.5546875" style="85" bestFit="1" customWidth="1"/>
    <col min="7964" max="7964" width="7.5546875" style="85" customWidth="1"/>
    <col min="7965" max="8202" width="9.109375" style="85"/>
    <col min="8203" max="8203" width="3.33203125" style="85" customWidth="1"/>
    <col min="8204" max="8204" width="6.44140625" style="85" customWidth="1"/>
    <col min="8205" max="8205" width="6.88671875" style="85" customWidth="1"/>
    <col min="8206" max="8206" width="21.44140625" style="85" customWidth="1"/>
    <col min="8207" max="8207" width="21.33203125" style="85" customWidth="1"/>
    <col min="8208" max="8208" width="6.5546875" style="85" customWidth="1"/>
    <col min="8209" max="8209" width="6.88671875" style="85" bestFit="1" customWidth="1"/>
    <col min="8210" max="8210" width="7.88671875" style="85" bestFit="1" customWidth="1"/>
    <col min="8211" max="8211" width="6.33203125" style="85" bestFit="1" customWidth="1"/>
    <col min="8212" max="8212" width="7.33203125" style="85" customWidth="1"/>
    <col min="8213" max="8213" width="2" style="85" customWidth="1"/>
    <col min="8214" max="8214" width="6.33203125" style="85" bestFit="1" customWidth="1"/>
    <col min="8215" max="8215" width="7.109375" style="85" bestFit="1" customWidth="1"/>
    <col min="8216" max="8216" width="15.44140625" style="85" customWidth="1"/>
    <col min="8217" max="8217" width="7.88671875" style="85" bestFit="1" customWidth="1"/>
    <col min="8218" max="8218" width="9.109375" style="85"/>
    <col min="8219" max="8219" width="7.5546875" style="85" bestFit="1" customWidth="1"/>
    <col min="8220" max="8220" width="7.5546875" style="85" customWidth="1"/>
    <col min="8221" max="8458" width="9.109375" style="85"/>
    <col min="8459" max="8459" width="3.33203125" style="85" customWidth="1"/>
    <col min="8460" max="8460" width="6.44140625" style="85" customWidth="1"/>
    <col min="8461" max="8461" width="6.88671875" style="85" customWidth="1"/>
    <col min="8462" max="8462" width="21.44140625" style="85" customWidth="1"/>
    <col min="8463" max="8463" width="21.33203125" style="85" customWidth="1"/>
    <col min="8464" max="8464" width="6.5546875" style="85" customWidth="1"/>
    <col min="8465" max="8465" width="6.88671875" style="85" bestFit="1" customWidth="1"/>
    <col min="8466" max="8466" width="7.88671875" style="85" bestFit="1" customWidth="1"/>
    <col min="8467" max="8467" width="6.33203125" style="85" bestFit="1" customWidth="1"/>
    <col min="8468" max="8468" width="7.33203125" style="85" customWidth="1"/>
    <col min="8469" max="8469" width="2" style="85" customWidth="1"/>
    <col min="8470" max="8470" width="6.33203125" style="85" bestFit="1" customWidth="1"/>
    <col min="8471" max="8471" width="7.109375" style="85" bestFit="1" customWidth="1"/>
    <col min="8472" max="8472" width="15.44140625" style="85" customWidth="1"/>
    <col min="8473" max="8473" width="7.88671875" style="85" bestFit="1" customWidth="1"/>
    <col min="8474" max="8474" width="9.109375" style="85"/>
    <col min="8475" max="8475" width="7.5546875" style="85" bestFit="1" customWidth="1"/>
    <col min="8476" max="8476" width="7.5546875" style="85" customWidth="1"/>
    <col min="8477" max="8714" width="9.109375" style="85"/>
    <col min="8715" max="8715" width="3.33203125" style="85" customWidth="1"/>
    <col min="8716" max="8716" width="6.44140625" style="85" customWidth="1"/>
    <col min="8717" max="8717" width="6.88671875" style="85" customWidth="1"/>
    <col min="8718" max="8718" width="21.44140625" style="85" customWidth="1"/>
    <col min="8719" max="8719" width="21.33203125" style="85" customWidth="1"/>
    <col min="8720" max="8720" width="6.5546875" style="85" customWidth="1"/>
    <col min="8721" max="8721" width="6.88671875" style="85" bestFit="1" customWidth="1"/>
    <col min="8722" max="8722" width="7.88671875" style="85" bestFit="1" customWidth="1"/>
    <col min="8723" max="8723" width="6.33203125" style="85" bestFit="1" customWidth="1"/>
    <col min="8724" max="8724" width="7.33203125" style="85" customWidth="1"/>
    <col min="8725" max="8725" width="2" style="85" customWidth="1"/>
    <col min="8726" max="8726" width="6.33203125" style="85" bestFit="1" customWidth="1"/>
    <col min="8727" max="8727" width="7.109375" style="85" bestFit="1" customWidth="1"/>
    <col min="8728" max="8728" width="15.44140625" style="85" customWidth="1"/>
    <col min="8729" max="8729" width="7.88671875" style="85" bestFit="1" customWidth="1"/>
    <col min="8730" max="8730" width="9.109375" style="85"/>
    <col min="8731" max="8731" width="7.5546875" style="85" bestFit="1" customWidth="1"/>
    <col min="8732" max="8732" width="7.5546875" style="85" customWidth="1"/>
    <col min="8733" max="8970" width="9.109375" style="85"/>
    <col min="8971" max="8971" width="3.33203125" style="85" customWidth="1"/>
    <col min="8972" max="8972" width="6.44140625" style="85" customWidth="1"/>
    <col min="8973" max="8973" width="6.88671875" style="85" customWidth="1"/>
    <col min="8974" max="8974" width="21.44140625" style="85" customWidth="1"/>
    <col min="8975" max="8975" width="21.33203125" style="85" customWidth="1"/>
    <col min="8976" max="8976" width="6.5546875" style="85" customWidth="1"/>
    <col min="8977" max="8977" width="6.88671875" style="85" bestFit="1" customWidth="1"/>
    <col min="8978" max="8978" width="7.88671875" style="85" bestFit="1" customWidth="1"/>
    <col min="8979" max="8979" width="6.33203125" style="85" bestFit="1" customWidth="1"/>
    <col min="8980" max="8980" width="7.33203125" style="85" customWidth="1"/>
    <col min="8981" max="8981" width="2" style="85" customWidth="1"/>
    <col min="8982" max="8982" width="6.33203125" style="85" bestFit="1" customWidth="1"/>
    <col min="8983" max="8983" width="7.109375" style="85" bestFit="1" customWidth="1"/>
    <col min="8984" max="8984" width="15.44140625" style="85" customWidth="1"/>
    <col min="8985" max="8985" width="7.88671875" style="85" bestFit="1" customWidth="1"/>
    <col min="8986" max="8986" width="9.109375" style="85"/>
    <col min="8987" max="8987" width="7.5546875" style="85" bestFit="1" customWidth="1"/>
    <col min="8988" max="8988" width="7.5546875" style="85" customWidth="1"/>
    <col min="8989" max="9226" width="9.109375" style="85"/>
    <col min="9227" max="9227" width="3.33203125" style="85" customWidth="1"/>
    <col min="9228" max="9228" width="6.44140625" style="85" customWidth="1"/>
    <col min="9229" max="9229" width="6.88671875" style="85" customWidth="1"/>
    <col min="9230" max="9230" width="21.44140625" style="85" customWidth="1"/>
    <col min="9231" max="9231" width="21.33203125" style="85" customWidth="1"/>
    <col min="9232" max="9232" width="6.5546875" style="85" customWidth="1"/>
    <col min="9233" max="9233" width="6.88671875" style="85" bestFit="1" customWidth="1"/>
    <col min="9234" max="9234" width="7.88671875" style="85" bestFit="1" customWidth="1"/>
    <col min="9235" max="9235" width="6.33203125" style="85" bestFit="1" customWidth="1"/>
    <col min="9236" max="9236" width="7.33203125" style="85" customWidth="1"/>
    <col min="9237" max="9237" width="2" style="85" customWidth="1"/>
    <col min="9238" max="9238" width="6.33203125" style="85" bestFit="1" customWidth="1"/>
    <col min="9239" max="9239" width="7.109375" style="85" bestFit="1" customWidth="1"/>
    <col min="9240" max="9240" width="15.44140625" style="85" customWidth="1"/>
    <col min="9241" max="9241" width="7.88671875" style="85" bestFit="1" customWidth="1"/>
    <col min="9242" max="9242" width="9.109375" style="85"/>
    <col min="9243" max="9243" width="7.5546875" style="85" bestFit="1" customWidth="1"/>
    <col min="9244" max="9244" width="7.5546875" style="85" customWidth="1"/>
    <col min="9245" max="9482" width="9.109375" style="85"/>
    <col min="9483" max="9483" width="3.33203125" style="85" customWidth="1"/>
    <col min="9484" max="9484" width="6.44140625" style="85" customWidth="1"/>
    <col min="9485" max="9485" width="6.88671875" style="85" customWidth="1"/>
    <col min="9486" max="9486" width="21.44140625" style="85" customWidth="1"/>
    <col min="9487" max="9487" width="21.33203125" style="85" customWidth="1"/>
    <col min="9488" max="9488" width="6.5546875" style="85" customWidth="1"/>
    <col min="9489" max="9489" width="6.88671875" style="85" bestFit="1" customWidth="1"/>
    <col min="9490" max="9490" width="7.88671875" style="85" bestFit="1" customWidth="1"/>
    <col min="9491" max="9491" width="6.33203125" style="85" bestFit="1" customWidth="1"/>
    <col min="9492" max="9492" width="7.33203125" style="85" customWidth="1"/>
    <col min="9493" max="9493" width="2" style="85" customWidth="1"/>
    <col min="9494" max="9494" width="6.33203125" style="85" bestFit="1" customWidth="1"/>
    <col min="9495" max="9495" width="7.109375" style="85" bestFit="1" customWidth="1"/>
    <col min="9496" max="9496" width="15.44140625" style="85" customWidth="1"/>
    <col min="9497" max="9497" width="7.88671875" style="85" bestFit="1" customWidth="1"/>
    <col min="9498" max="9498" width="9.109375" style="85"/>
    <col min="9499" max="9499" width="7.5546875" style="85" bestFit="1" customWidth="1"/>
    <col min="9500" max="9500" width="7.5546875" style="85" customWidth="1"/>
    <col min="9501" max="9738" width="9.109375" style="85"/>
    <col min="9739" max="9739" width="3.33203125" style="85" customWidth="1"/>
    <col min="9740" max="9740" width="6.44140625" style="85" customWidth="1"/>
    <col min="9741" max="9741" width="6.88671875" style="85" customWidth="1"/>
    <col min="9742" max="9742" width="21.44140625" style="85" customWidth="1"/>
    <col min="9743" max="9743" width="21.33203125" style="85" customWidth="1"/>
    <col min="9744" max="9744" width="6.5546875" style="85" customWidth="1"/>
    <col min="9745" max="9745" width="6.88671875" style="85" bestFit="1" customWidth="1"/>
    <col min="9746" max="9746" width="7.88671875" style="85" bestFit="1" customWidth="1"/>
    <col min="9747" max="9747" width="6.33203125" style="85" bestFit="1" customWidth="1"/>
    <col min="9748" max="9748" width="7.33203125" style="85" customWidth="1"/>
    <col min="9749" max="9749" width="2" style="85" customWidth="1"/>
    <col min="9750" max="9750" width="6.33203125" style="85" bestFit="1" customWidth="1"/>
    <col min="9751" max="9751" width="7.109375" style="85" bestFit="1" customWidth="1"/>
    <col min="9752" max="9752" width="15.44140625" style="85" customWidth="1"/>
    <col min="9753" max="9753" width="7.88671875" style="85" bestFit="1" customWidth="1"/>
    <col min="9754" max="9754" width="9.109375" style="85"/>
    <col min="9755" max="9755" width="7.5546875" style="85" bestFit="1" customWidth="1"/>
    <col min="9756" max="9756" width="7.5546875" style="85" customWidth="1"/>
    <col min="9757" max="9994" width="9.109375" style="85"/>
    <col min="9995" max="9995" width="3.33203125" style="85" customWidth="1"/>
    <col min="9996" max="9996" width="6.44140625" style="85" customWidth="1"/>
    <col min="9997" max="9997" width="6.88671875" style="85" customWidth="1"/>
    <col min="9998" max="9998" width="21.44140625" style="85" customWidth="1"/>
    <col min="9999" max="9999" width="21.33203125" style="85" customWidth="1"/>
    <col min="10000" max="10000" width="6.5546875" style="85" customWidth="1"/>
    <col min="10001" max="10001" width="6.88671875" style="85" bestFit="1" customWidth="1"/>
    <col min="10002" max="10002" width="7.88671875" style="85" bestFit="1" customWidth="1"/>
    <col min="10003" max="10003" width="6.33203125" style="85" bestFit="1" customWidth="1"/>
    <col min="10004" max="10004" width="7.33203125" style="85" customWidth="1"/>
    <col min="10005" max="10005" width="2" style="85" customWidth="1"/>
    <col min="10006" max="10006" width="6.33203125" style="85" bestFit="1" customWidth="1"/>
    <col min="10007" max="10007" width="7.109375" style="85" bestFit="1" customWidth="1"/>
    <col min="10008" max="10008" width="15.44140625" style="85" customWidth="1"/>
    <col min="10009" max="10009" width="7.88671875" style="85" bestFit="1" customWidth="1"/>
    <col min="10010" max="10010" width="9.109375" style="85"/>
    <col min="10011" max="10011" width="7.5546875" style="85" bestFit="1" customWidth="1"/>
    <col min="10012" max="10012" width="7.5546875" style="85" customWidth="1"/>
    <col min="10013" max="10250" width="9.109375" style="85"/>
    <col min="10251" max="10251" width="3.33203125" style="85" customWidth="1"/>
    <col min="10252" max="10252" width="6.44140625" style="85" customWidth="1"/>
    <col min="10253" max="10253" width="6.88671875" style="85" customWidth="1"/>
    <col min="10254" max="10254" width="21.44140625" style="85" customWidth="1"/>
    <col min="10255" max="10255" width="21.33203125" style="85" customWidth="1"/>
    <col min="10256" max="10256" width="6.5546875" style="85" customWidth="1"/>
    <col min="10257" max="10257" width="6.88671875" style="85" bestFit="1" customWidth="1"/>
    <col min="10258" max="10258" width="7.88671875" style="85" bestFit="1" customWidth="1"/>
    <col min="10259" max="10259" width="6.33203125" style="85" bestFit="1" customWidth="1"/>
    <col min="10260" max="10260" width="7.33203125" style="85" customWidth="1"/>
    <col min="10261" max="10261" width="2" style="85" customWidth="1"/>
    <col min="10262" max="10262" width="6.33203125" style="85" bestFit="1" customWidth="1"/>
    <col min="10263" max="10263" width="7.109375" style="85" bestFit="1" customWidth="1"/>
    <col min="10264" max="10264" width="15.44140625" style="85" customWidth="1"/>
    <col min="10265" max="10265" width="7.88671875" style="85" bestFit="1" customWidth="1"/>
    <col min="10266" max="10266" width="9.109375" style="85"/>
    <col min="10267" max="10267" width="7.5546875" style="85" bestFit="1" customWidth="1"/>
    <col min="10268" max="10268" width="7.5546875" style="85" customWidth="1"/>
    <col min="10269" max="10506" width="9.109375" style="85"/>
    <col min="10507" max="10507" width="3.33203125" style="85" customWidth="1"/>
    <col min="10508" max="10508" width="6.44140625" style="85" customWidth="1"/>
    <col min="10509" max="10509" width="6.88671875" style="85" customWidth="1"/>
    <col min="10510" max="10510" width="21.44140625" style="85" customWidth="1"/>
    <col min="10511" max="10511" width="21.33203125" style="85" customWidth="1"/>
    <col min="10512" max="10512" width="6.5546875" style="85" customWidth="1"/>
    <col min="10513" max="10513" width="6.88671875" style="85" bestFit="1" customWidth="1"/>
    <col min="10514" max="10514" width="7.88671875" style="85" bestFit="1" customWidth="1"/>
    <col min="10515" max="10515" width="6.33203125" style="85" bestFit="1" customWidth="1"/>
    <col min="10516" max="10516" width="7.33203125" style="85" customWidth="1"/>
    <col min="10517" max="10517" width="2" style="85" customWidth="1"/>
    <col min="10518" max="10518" width="6.33203125" style="85" bestFit="1" customWidth="1"/>
    <col min="10519" max="10519" width="7.109375" style="85" bestFit="1" customWidth="1"/>
    <col min="10520" max="10520" width="15.44140625" style="85" customWidth="1"/>
    <col min="10521" max="10521" width="7.88671875" style="85" bestFit="1" customWidth="1"/>
    <col min="10522" max="10522" width="9.109375" style="85"/>
    <col min="10523" max="10523" width="7.5546875" style="85" bestFit="1" customWidth="1"/>
    <col min="10524" max="10524" width="7.5546875" style="85" customWidth="1"/>
    <col min="10525" max="10762" width="9.109375" style="85"/>
    <col min="10763" max="10763" width="3.33203125" style="85" customWidth="1"/>
    <col min="10764" max="10764" width="6.44140625" style="85" customWidth="1"/>
    <col min="10765" max="10765" width="6.88671875" style="85" customWidth="1"/>
    <col min="10766" max="10766" width="21.44140625" style="85" customWidth="1"/>
    <col min="10767" max="10767" width="21.33203125" style="85" customWidth="1"/>
    <col min="10768" max="10768" width="6.5546875" style="85" customWidth="1"/>
    <col min="10769" max="10769" width="6.88671875" style="85" bestFit="1" customWidth="1"/>
    <col min="10770" max="10770" width="7.88671875" style="85" bestFit="1" customWidth="1"/>
    <col min="10771" max="10771" width="6.33203125" style="85" bestFit="1" customWidth="1"/>
    <col min="10772" max="10772" width="7.33203125" style="85" customWidth="1"/>
    <col min="10773" max="10773" width="2" style="85" customWidth="1"/>
    <col min="10774" max="10774" width="6.33203125" style="85" bestFit="1" customWidth="1"/>
    <col min="10775" max="10775" width="7.109375" style="85" bestFit="1" customWidth="1"/>
    <col min="10776" max="10776" width="15.44140625" style="85" customWidth="1"/>
    <col min="10777" max="10777" width="7.88671875" style="85" bestFit="1" customWidth="1"/>
    <col min="10778" max="10778" width="9.109375" style="85"/>
    <col min="10779" max="10779" width="7.5546875" style="85" bestFit="1" customWidth="1"/>
    <col min="10780" max="10780" width="7.5546875" style="85" customWidth="1"/>
    <col min="10781" max="11018" width="9.109375" style="85"/>
    <col min="11019" max="11019" width="3.33203125" style="85" customWidth="1"/>
    <col min="11020" max="11020" width="6.44140625" style="85" customWidth="1"/>
    <col min="11021" max="11021" width="6.88671875" style="85" customWidth="1"/>
    <col min="11022" max="11022" width="21.44140625" style="85" customWidth="1"/>
    <col min="11023" max="11023" width="21.33203125" style="85" customWidth="1"/>
    <col min="11024" max="11024" width="6.5546875" style="85" customWidth="1"/>
    <col min="11025" max="11025" width="6.88671875" style="85" bestFit="1" customWidth="1"/>
    <col min="11026" max="11026" width="7.88671875" style="85" bestFit="1" customWidth="1"/>
    <col min="11027" max="11027" width="6.33203125" style="85" bestFit="1" customWidth="1"/>
    <col min="11028" max="11028" width="7.33203125" style="85" customWidth="1"/>
    <col min="11029" max="11029" width="2" style="85" customWidth="1"/>
    <col min="11030" max="11030" width="6.33203125" style="85" bestFit="1" customWidth="1"/>
    <col min="11031" max="11031" width="7.109375" style="85" bestFit="1" customWidth="1"/>
    <col min="11032" max="11032" width="15.44140625" style="85" customWidth="1"/>
    <col min="11033" max="11033" width="7.88671875" style="85" bestFit="1" customWidth="1"/>
    <col min="11034" max="11034" width="9.109375" style="85"/>
    <col min="11035" max="11035" width="7.5546875" style="85" bestFit="1" customWidth="1"/>
    <col min="11036" max="11036" width="7.5546875" style="85" customWidth="1"/>
    <col min="11037" max="11274" width="9.109375" style="85"/>
    <col min="11275" max="11275" width="3.33203125" style="85" customWidth="1"/>
    <col min="11276" max="11276" width="6.44140625" style="85" customWidth="1"/>
    <col min="11277" max="11277" width="6.88671875" style="85" customWidth="1"/>
    <col min="11278" max="11278" width="21.44140625" style="85" customWidth="1"/>
    <col min="11279" max="11279" width="21.33203125" style="85" customWidth="1"/>
    <col min="11280" max="11280" width="6.5546875" style="85" customWidth="1"/>
    <col min="11281" max="11281" width="6.88671875" style="85" bestFit="1" customWidth="1"/>
    <col min="11282" max="11282" width="7.88671875" style="85" bestFit="1" customWidth="1"/>
    <col min="11283" max="11283" width="6.33203125" style="85" bestFit="1" customWidth="1"/>
    <col min="11284" max="11284" width="7.33203125" style="85" customWidth="1"/>
    <col min="11285" max="11285" width="2" style="85" customWidth="1"/>
    <col min="11286" max="11286" width="6.33203125" style="85" bestFit="1" customWidth="1"/>
    <col min="11287" max="11287" width="7.109375" style="85" bestFit="1" customWidth="1"/>
    <col min="11288" max="11288" width="15.44140625" style="85" customWidth="1"/>
    <col min="11289" max="11289" width="7.88671875" style="85" bestFit="1" customWidth="1"/>
    <col min="11290" max="11290" width="9.109375" style="85"/>
    <col min="11291" max="11291" width="7.5546875" style="85" bestFit="1" customWidth="1"/>
    <col min="11292" max="11292" width="7.5546875" style="85" customWidth="1"/>
    <col min="11293" max="11530" width="9.109375" style="85"/>
    <col min="11531" max="11531" width="3.33203125" style="85" customWidth="1"/>
    <col min="11532" max="11532" width="6.44140625" style="85" customWidth="1"/>
    <col min="11533" max="11533" width="6.88671875" style="85" customWidth="1"/>
    <col min="11534" max="11534" width="21.44140625" style="85" customWidth="1"/>
    <col min="11535" max="11535" width="21.33203125" style="85" customWidth="1"/>
    <col min="11536" max="11536" width="6.5546875" style="85" customWidth="1"/>
    <col min="11537" max="11537" width="6.88671875" style="85" bestFit="1" customWidth="1"/>
    <col min="11538" max="11538" width="7.88671875" style="85" bestFit="1" customWidth="1"/>
    <col min="11539" max="11539" width="6.33203125" style="85" bestFit="1" customWidth="1"/>
    <col min="11540" max="11540" width="7.33203125" style="85" customWidth="1"/>
    <col min="11541" max="11541" width="2" style="85" customWidth="1"/>
    <col min="11542" max="11542" width="6.33203125" style="85" bestFit="1" customWidth="1"/>
    <col min="11543" max="11543" width="7.109375" style="85" bestFit="1" customWidth="1"/>
    <col min="11544" max="11544" width="15.44140625" style="85" customWidth="1"/>
    <col min="11545" max="11545" width="7.88671875" style="85" bestFit="1" customWidth="1"/>
    <col min="11546" max="11546" width="9.109375" style="85"/>
    <col min="11547" max="11547" width="7.5546875" style="85" bestFit="1" customWidth="1"/>
    <col min="11548" max="11548" width="7.5546875" style="85" customWidth="1"/>
    <col min="11549" max="11786" width="9.109375" style="85"/>
    <col min="11787" max="11787" width="3.33203125" style="85" customWidth="1"/>
    <col min="11788" max="11788" width="6.44140625" style="85" customWidth="1"/>
    <col min="11789" max="11789" width="6.88671875" style="85" customWidth="1"/>
    <col min="11790" max="11790" width="21.44140625" style="85" customWidth="1"/>
    <col min="11791" max="11791" width="21.33203125" style="85" customWidth="1"/>
    <col min="11792" max="11792" width="6.5546875" style="85" customWidth="1"/>
    <col min="11793" max="11793" width="6.88671875" style="85" bestFit="1" customWidth="1"/>
    <col min="11794" max="11794" width="7.88671875" style="85" bestFit="1" customWidth="1"/>
    <col min="11795" max="11795" width="6.33203125" style="85" bestFit="1" customWidth="1"/>
    <col min="11796" max="11796" width="7.33203125" style="85" customWidth="1"/>
    <col min="11797" max="11797" width="2" style="85" customWidth="1"/>
    <col min="11798" max="11798" width="6.33203125" style="85" bestFit="1" customWidth="1"/>
    <col min="11799" max="11799" width="7.109375" style="85" bestFit="1" customWidth="1"/>
    <col min="11800" max="11800" width="15.44140625" style="85" customWidth="1"/>
    <col min="11801" max="11801" width="7.88671875" style="85" bestFit="1" customWidth="1"/>
    <col min="11802" max="11802" width="9.109375" style="85"/>
    <col min="11803" max="11803" width="7.5546875" style="85" bestFit="1" customWidth="1"/>
    <col min="11804" max="11804" width="7.5546875" style="85" customWidth="1"/>
    <col min="11805" max="12042" width="9.109375" style="85"/>
    <col min="12043" max="12043" width="3.33203125" style="85" customWidth="1"/>
    <col min="12044" max="12044" width="6.44140625" style="85" customWidth="1"/>
    <col min="12045" max="12045" width="6.88671875" style="85" customWidth="1"/>
    <col min="12046" max="12046" width="21.44140625" style="85" customWidth="1"/>
    <col min="12047" max="12047" width="21.33203125" style="85" customWidth="1"/>
    <col min="12048" max="12048" width="6.5546875" style="85" customWidth="1"/>
    <col min="12049" max="12049" width="6.88671875" style="85" bestFit="1" customWidth="1"/>
    <col min="12050" max="12050" width="7.88671875" style="85" bestFit="1" customWidth="1"/>
    <col min="12051" max="12051" width="6.33203125" style="85" bestFit="1" customWidth="1"/>
    <col min="12052" max="12052" width="7.33203125" style="85" customWidth="1"/>
    <col min="12053" max="12053" width="2" style="85" customWidth="1"/>
    <col min="12054" max="12054" width="6.33203125" style="85" bestFit="1" customWidth="1"/>
    <col min="12055" max="12055" width="7.109375" style="85" bestFit="1" customWidth="1"/>
    <col min="12056" max="12056" width="15.44140625" style="85" customWidth="1"/>
    <col min="12057" max="12057" width="7.88671875" style="85" bestFit="1" customWidth="1"/>
    <col min="12058" max="12058" width="9.109375" style="85"/>
    <col min="12059" max="12059" width="7.5546875" style="85" bestFit="1" customWidth="1"/>
    <col min="12060" max="12060" width="7.5546875" style="85" customWidth="1"/>
    <col min="12061" max="12298" width="9.109375" style="85"/>
    <col min="12299" max="12299" width="3.33203125" style="85" customWidth="1"/>
    <col min="12300" max="12300" width="6.44140625" style="85" customWidth="1"/>
    <col min="12301" max="12301" width="6.88671875" style="85" customWidth="1"/>
    <col min="12302" max="12302" width="21.44140625" style="85" customWidth="1"/>
    <col min="12303" max="12303" width="21.33203125" style="85" customWidth="1"/>
    <col min="12304" max="12304" width="6.5546875" style="85" customWidth="1"/>
    <col min="12305" max="12305" width="6.88671875" style="85" bestFit="1" customWidth="1"/>
    <col min="12306" max="12306" width="7.88671875" style="85" bestFit="1" customWidth="1"/>
    <col min="12307" max="12307" width="6.33203125" style="85" bestFit="1" customWidth="1"/>
    <col min="12308" max="12308" width="7.33203125" style="85" customWidth="1"/>
    <col min="12309" max="12309" width="2" style="85" customWidth="1"/>
    <col min="12310" max="12310" width="6.33203125" style="85" bestFit="1" customWidth="1"/>
    <col min="12311" max="12311" width="7.109375" style="85" bestFit="1" customWidth="1"/>
    <col min="12312" max="12312" width="15.44140625" style="85" customWidth="1"/>
    <col min="12313" max="12313" width="7.88671875" style="85" bestFit="1" customWidth="1"/>
    <col min="12314" max="12314" width="9.109375" style="85"/>
    <col min="12315" max="12315" width="7.5546875" style="85" bestFit="1" customWidth="1"/>
    <col min="12316" max="12316" width="7.5546875" style="85" customWidth="1"/>
    <col min="12317" max="12554" width="9.109375" style="85"/>
    <col min="12555" max="12555" width="3.33203125" style="85" customWidth="1"/>
    <col min="12556" max="12556" width="6.44140625" style="85" customWidth="1"/>
    <col min="12557" max="12557" width="6.88671875" style="85" customWidth="1"/>
    <col min="12558" max="12558" width="21.44140625" style="85" customWidth="1"/>
    <col min="12559" max="12559" width="21.33203125" style="85" customWidth="1"/>
    <col min="12560" max="12560" width="6.5546875" style="85" customWidth="1"/>
    <col min="12561" max="12561" width="6.88671875" style="85" bestFit="1" customWidth="1"/>
    <col min="12562" max="12562" width="7.88671875" style="85" bestFit="1" customWidth="1"/>
    <col min="12563" max="12563" width="6.33203125" style="85" bestFit="1" customWidth="1"/>
    <col min="12564" max="12564" width="7.33203125" style="85" customWidth="1"/>
    <col min="12565" max="12565" width="2" style="85" customWidth="1"/>
    <col min="12566" max="12566" width="6.33203125" style="85" bestFit="1" customWidth="1"/>
    <col min="12567" max="12567" width="7.109375" style="85" bestFit="1" customWidth="1"/>
    <col min="12568" max="12568" width="15.44140625" style="85" customWidth="1"/>
    <col min="12569" max="12569" width="7.88671875" style="85" bestFit="1" customWidth="1"/>
    <col min="12570" max="12570" width="9.109375" style="85"/>
    <col min="12571" max="12571" width="7.5546875" style="85" bestFit="1" customWidth="1"/>
    <col min="12572" max="12572" width="7.5546875" style="85" customWidth="1"/>
    <col min="12573" max="12810" width="9.109375" style="85"/>
    <col min="12811" max="12811" width="3.33203125" style="85" customWidth="1"/>
    <col min="12812" max="12812" width="6.44140625" style="85" customWidth="1"/>
    <col min="12813" max="12813" width="6.88671875" style="85" customWidth="1"/>
    <col min="12814" max="12814" width="21.44140625" style="85" customWidth="1"/>
    <col min="12815" max="12815" width="21.33203125" style="85" customWidth="1"/>
    <col min="12816" max="12816" width="6.5546875" style="85" customWidth="1"/>
    <col min="12817" max="12817" width="6.88671875" style="85" bestFit="1" customWidth="1"/>
    <col min="12818" max="12818" width="7.88671875" style="85" bestFit="1" customWidth="1"/>
    <col min="12819" max="12819" width="6.33203125" style="85" bestFit="1" customWidth="1"/>
    <col min="12820" max="12820" width="7.33203125" style="85" customWidth="1"/>
    <col min="12821" max="12821" width="2" style="85" customWidth="1"/>
    <col min="12822" max="12822" width="6.33203125" style="85" bestFit="1" customWidth="1"/>
    <col min="12823" max="12823" width="7.109375" style="85" bestFit="1" customWidth="1"/>
    <col min="12824" max="12824" width="15.44140625" style="85" customWidth="1"/>
    <col min="12825" max="12825" width="7.88671875" style="85" bestFit="1" customWidth="1"/>
    <col min="12826" max="12826" width="9.109375" style="85"/>
    <col min="12827" max="12827" width="7.5546875" style="85" bestFit="1" customWidth="1"/>
    <col min="12828" max="12828" width="7.5546875" style="85" customWidth="1"/>
    <col min="12829" max="13066" width="9.109375" style="85"/>
    <col min="13067" max="13067" width="3.33203125" style="85" customWidth="1"/>
    <col min="13068" max="13068" width="6.44140625" style="85" customWidth="1"/>
    <col min="13069" max="13069" width="6.88671875" style="85" customWidth="1"/>
    <col min="13070" max="13070" width="21.44140625" style="85" customWidth="1"/>
    <col min="13071" max="13071" width="21.33203125" style="85" customWidth="1"/>
    <col min="13072" max="13072" width="6.5546875" style="85" customWidth="1"/>
    <col min="13073" max="13073" width="6.88671875" style="85" bestFit="1" customWidth="1"/>
    <col min="13074" max="13074" width="7.88671875" style="85" bestFit="1" customWidth="1"/>
    <col min="13075" max="13075" width="6.33203125" style="85" bestFit="1" customWidth="1"/>
    <col min="13076" max="13076" width="7.33203125" style="85" customWidth="1"/>
    <col min="13077" max="13077" width="2" style="85" customWidth="1"/>
    <col min="13078" max="13078" width="6.33203125" style="85" bestFit="1" customWidth="1"/>
    <col min="13079" max="13079" width="7.109375" style="85" bestFit="1" customWidth="1"/>
    <col min="13080" max="13080" width="15.44140625" style="85" customWidth="1"/>
    <col min="13081" max="13081" width="7.88671875" style="85" bestFit="1" customWidth="1"/>
    <col min="13082" max="13082" width="9.109375" style="85"/>
    <col min="13083" max="13083" width="7.5546875" style="85" bestFit="1" customWidth="1"/>
    <col min="13084" max="13084" width="7.5546875" style="85" customWidth="1"/>
    <col min="13085" max="13322" width="9.109375" style="85"/>
    <col min="13323" max="13323" width="3.33203125" style="85" customWidth="1"/>
    <col min="13324" max="13324" width="6.44140625" style="85" customWidth="1"/>
    <col min="13325" max="13325" width="6.88671875" style="85" customWidth="1"/>
    <col min="13326" max="13326" width="21.44140625" style="85" customWidth="1"/>
    <col min="13327" max="13327" width="21.33203125" style="85" customWidth="1"/>
    <col min="13328" max="13328" width="6.5546875" style="85" customWidth="1"/>
    <col min="13329" max="13329" width="6.88671875" style="85" bestFit="1" customWidth="1"/>
    <col min="13330" max="13330" width="7.88671875" style="85" bestFit="1" customWidth="1"/>
    <col min="13331" max="13331" width="6.33203125" style="85" bestFit="1" customWidth="1"/>
    <col min="13332" max="13332" width="7.33203125" style="85" customWidth="1"/>
    <col min="13333" max="13333" width="2" style="85" customWidth="1"/>
    <col min="13334" max="13334" width="6.33203125" style="85" bestFit="1" customWidth="1"/>
    <col min="13335" max="13335" width="7.109375" style="85" bestFit="1" customWidth="1"/>
    <col min="13336" max="13336" width="15.44140625" style="85" customWidth="1"/>
    <col min="13337" max="13337" width="7.88671875" style="85" bestFit="1" customWidth="1"/>
    <col min="13338" max="13338" width="9.109375" style="85"/>
    <col min="13339" max="13339" width="7.5546875" style="85" bestFit="1" customWidth="1"/>
    <col min="13340" max="13340" width="7.5546875" style="85" customWidth="1"/>
    <col min="13341" max="13578" width="9.109375" style="85"/>
    <col min="13579" max="13579" width="3.33203125" style="85" customWidth="1"/>
    <col min="13580" max="13580" width="6.44140625" style="85" customWidth="1"/>
    <col min="13581" max="13581" width="6.88671875" style="85" customWidth="1"/>
    <col min="13582" max="13582" width="21.44140625" style="85" customWidth="1"/>
    <col min="13583" max="13583" width="21.33203125" style="85" customWidth="1"/>
    <col min="13584" max="13584" width="6.5546875" style="85" customWidth="1"/>
    <col min="13585" max="13585" width="6.88671875" style="85" bestFit="1" customWidth="1"/>
    <col min="13586" max="13586" width="7.88671875" style="85" bestFit="1" customWidth="1"/>
    <col min="13587" max="13587" width="6.33203125" style="85" bestFit="1" customWidth="1"/>
    <col min="13588" max="13588" width="7.33203125" style="85" customWidth="1"/>
    <col min="13589" max="13589" width="2" style="85" customWidth="1"/>
    <col min="13590" max="13590" width="6.33203125" style="85" bestFit="1" customWidth="1"/>
    <col min="13591" max="13591" width="7.109375" style="85" bestFit="1" customWidth="1"/>
    <col min="13592" max="13592" width="15.44140625" style="85" customWidth="1"/>
    <col min="13593" max="13593" width="7.88671875" style="85" bestFit="1" customWidth="1"/>
    <col min="13594" max="13594" width="9.109375" style="85"/>
    <col min="13595" max="13595" width="7.5546875" style="85" bestFit="1" customWidth="1"/>
    <col min="13596" max="13596" width="7.5546875" style="85" customWidth="1"/>
    <col min="13597" max="13834" width="9.109375" style="85"/>
    <col min="13835" max="13835" width="3.33203125" style="85" customWidth="1"/>
    <col min="13836" max="13836" width="6.44140625" style="85" customWidth="1"/>
    <col min="13837" max="13837" width="6.88671875" style="85" customWidth="1"/>
    <col min="13838" max="13838" width="21.44140625" style="85" customWidth="1"/>
    <col min="13839" max="13839" width="21.33203125" style="85" customWidth="1"/>
    <col min="13840" max="13840" width="6.5546875" style="85" customWidth="1"/>
    <col min="13841" max="13841" width="6.88671875" style="85" bestFit="1" customWidth="1"/>
    <col min="13842" max="13842" width="7.88671875" style="85" bestFit="1" customWidth="1"/>
    <col min="13843" max="13843" width="6.33203125" style="85" bestFit="1" customWidth="1"/>
    <col min="13844" max="13844" width="7.33203125" style="85" customWidth="1"/>
    <col min="13845" max="13845" width="2" style="85" customWidth="1"/>
    <col min="13846" max="13846" width="6.33203125" style="85" bestFit="1" customWidth="1"/>
    <col min="13847" max="13847" width="7.109375" style="85" bestFit="1" customWidth="1"/>
    <col min="13848" max="13848" width="15.44140625" style="85" customWidth="1"/>
    <col min="13849" max="13849" width="7.88671875" style="85" bestFit="1" customWidth="1"/>
    <col min="13850" max="13850" width="9.109375" style="85"/>
    <col min="13851" max="13851" width="7.5546875" style="85" bestFit="1" customWidth="1"/>
    <col min="13852" max="13852" width="7.5546875" style="85" customWidth="1"/>
    <col min="13853" max="14090" width="9.109375" style="85"/>
    <col min="14091" max="14091" width="3.33203125" style="85" customWidth="1"/>
    <col min="14092" max="14092" width="6.44140625" style="85" customWidth="1"/>
    <col min="14093" max="14093" width="6.88671875" style="85" customWidth="1"/>
    <col min="14094" max="14094" width="21.44140625" style="85" customWidth="1"/>
    <col min="14095" max="14095" width="21.33203125" style="85" customWidth="1"/>
    <col min="14096" max="14096" width="6.5546875" style="85" customWidth="1"/>
    <col min="14097" max="14097" width="6.88671875" style="85" bestFit="1" customWidth="1"/>
    <col min="14098" max="14098" width="7.88671875" style="85" bestFit="1" customWidth="1"/>
    <col min="14099" max="14099" width="6.33203125" style="85" bestFit="1" customWidth="1"/>
    <col min="14100" max="14100" width="7.33203125" style="85" customWidth="1"/>
    <col min="14101" max="14101" width="2" style="85" customWidth="1"/>
    <col min="14102" max="14102" width="6.33203125" style="85" bestFit="1" customWidth="1"/>
    <col min="14103" max="14103" width="7.109375" style="85" bestFit="1" customWidth="1"/>
    <col min="14104" max="14104" width="15.44140625" style="85" customWidth="1"/>
    <col min="14105" max="14105" width="7.88671875" style="85" bestFit="1" customWidth="1"/>
    <col min="14106" max="14106" width="9.109375" style="85"/>
    <col min="14107" max="14107" width="7.5546875" style="85" bestFit="1" customWidth="1"/>
    <col min="14108" max="14108" width="7.5546875" style="85" customWidth="1"/>
    <col min="14109" max="14346" width="9.109375" style="85"/>
    <col min="14347" max="14347" width="3.33203125" style="85" customWidth="1"/>
    <col min="14348" max="14348" width="6.44140625" style="85" customWidth="1"/>
    <col min="14349" max="14349" width="6.88671875" style="85" customWidth="1"/>
    <col min="14350" max="14350" width="21.44140625" style="85" customWidth="1"/>
    <col min="14351" max="14351" width="21.33203125" style="85" customWidth="1"/>
    <col min="14352" max="14352" width="6.5546875" style="85" customWidth="1"/>
    <col min="14353" max="14353" width="6.88671875" style="85" bestFit="1" customWidth="1"/>
    <col min="14354" max="14354" width="7.88671875" style="85" bestFit="1" customWidth="1"/>
    <col min="14355" max="14355" width="6.33203125" style="85" bestFit="1" customWidth="1"/>
    <col min="14356" max="14356" width="7.33203125" style="85" customWidth="1"/>
    <col min="14357" max="14357" width="2" style="85" customWidth="1"/>
    <col min="14358" max="14358" width="6.33203125" style="85" bestFit="1" customWidth="1"/>
    <col min="14359" max="14359" width="7.109375" style="85" bestFit="1" customWidth="1"/>
    <col min="14360" max="14360" width="15.44140625" style="85" customWidth="1"/>
    <col min="14361" max="14361" width="7.88671875" style="85" bestFit="1" customWidth="1"/>
    <col min="14362" max="14362" width="9.109375" style="85"/>
    <col min="14363" max="14363" width="7.5546875" style="85" bestFit="1" customWidth="1"/>
    <col min="14364" max="14364" width="7.5546875" style="85" customWidth="1"/>
    <col min="14365" max="14602" width="9.109375" style="85"/>
    <col min="14603" max="14603" width="3.33203125" style="85" customWidth="1"/>
    <col min="14604" max="14604" width="6.44140625" style="85" customWidth="1"/>
    <col min="14605" max="14605" width="6.88671875" style="85" customWidth="1"/>
    <col min="14606" max="14606" width="21.44140625" style="85" customWidth="1"/>
    <col min="14607" max="14607" width="21.33203125" style="85" customWidth="1"/>
    <col min="14608" max="14608" width="6.5546875" style="85" customWidth="1"/>
    <col min="14609" max="14609" width="6.88671875" style="85" bestFit="1" customWidth="1"/>
    <col min="14610" max="14610" width="7.88671875" style="85" bestFit="1" customWidth="1"/>
    <col min="14611" max="14611" width="6.33203125" style="85" bestFit="1" customWidth="1"/>
    <col min="14612" max="14612" width="7.33203125" style="85" customWidth="1"/>
    <col min="14613" max="14613" width="2" style="85" customWidth="1"/>
    <col min="14614" max="14614" width="6.33203125" style="85" bestFit="1" customWidth="1"/>
    <col min="14615" max="14615" width="7.109375" style="85" bestFit="1" customWidth="1"/>
    <col min="14616" max="14616" width="15.44140625" style="85" customWidth="1"/>
    <col min="14617" max="14617" width="7.88671875" style="85" bestFit="1" customWidth="1"/>
    <col min="14618" max="14618" width="9.109375" style="85"/>
    <col min="14619" max="14619" width="7.5546875" style="85" bestFit="1" customWidth="1"/>
    <col min="14620" max="14620" width="7.5546875" style="85" customWidth="1"/>
    <col min="14621" max="14858" width="9.109375" style="85"/>
    <col min="14859" max="14859" width="3.33203125" style="85" customWidth="1"/>
    <col min="14860" max="14860" width="6.44140625" style="85" customWidth="1"/>
    <col min="14861" max="14861" width="6.88671875" style="85" customWidth="1"/>
    <col min="14862" max="14862" width="21.44140625" style="85" customWidth="1"/>
    <col min="14863" max="14863" width="21.33203125" style="85" customWidth="1"/>
    <col min="14864" max="14864" width="6.5546875" style="85" customWidth="1"/>
    <col min="14865" max="14865" width="6.88671875" style="85" bestFit="1" customWidth="1"/>
    <col min="14866" max="14866" width="7.88671875" style="85" bestFit="1" customWidth="1"/>
    <col min="14867" max="14867" width="6.33203125" style="85" bestFit="1" customWidth="1"/>
    <col min="14868" max="14868" width="7.33203125" style="85" customWidth="1"/>
    <col min="14869" max="14869" width="2" style="85" customWidth="1"/>
    <col min="14870" max="14870" width="6.33203125" style="85" bestFit="1" customWidth="1"/>
    <col min="14871" max="14871" width="7.109375" style="85" bestFit="1" customWidth="1"/>
    <col min="14872" max="14872" width="15.44140625" style="85" customWidth="1"/>
    <col min="14873" max="14873" width="7.88671875" style="85" bestFit="1" customWidth="1"/>
    <col min="14874" max="14874" width="9.109375" style="85"/>
    <col min="14875" max="14875" width="7.5546875" style="85" bestFit="1" customWidth="1"/>
    <col min="14876" max="14876" width="7.5546875" style="85" customWidth="1"/>
    <col min="14877" max="15114" width="9.109375" style="85"/>
    <col min="15115" max="15115" width="3.33203125" style="85" customWidth="1"/>
    <col min="15116" max="15116" width="6.44140625" style="85" customWidth="1"/>
    <col min="15117" max="15117" width="6.88671875" style="85" customWidth="1"/>
    <col min="15118" max="15118" width="21.44140625" style="85" customWidth="1"/>
    <col min="15119" max="15119" width="21.33203125" style="85" customWidth="1"/>
    <col min="15120" max="15120" width="6.5546875" style="85" customWidth="1"/>
    <col min="15121" max="15121" width="6.88671875" style="85" bestFit="1" customWidth="1"/>
    <col min="15122" max="15122" width="7.88671875" style="85" bestFit="1" customWidth="1"/>
    <col min="15123" max="15123" width="6.33203125" style="85" bestFit="1" customWidth="1"/>
    <col min="15124" max="15124" width="7.33203125" style="85" customWidth="1"/>
    <col min="15125" max="15125" width="2" style="85" customWidth="1"/>
    <col min="15126" max="15126" width="6.33203125" style="85" bestFit="1" customWidth="1"/>
    <col min="15127" max="15127" width="7.109375" style="85" bestFit="1" customWidth="1"/>
    <col min="15128" max="15128" width="15.44140625" style="85" customWidth="1"/>
    <col min="15129" max="15129" width="7.88671875" style="85" bestFit="1" customWidth="1"/>
    <col min="15130" max="15130" width="9.109375" style="85"/>
    <col min="15131" max="15131" width="7.5546875" style="85" bestFit="1" customWidth="1"/>
    <col min="15132" max="15132" width="7.5546875" style="85" customWidth="1"/>
    <col min="15133" max="15370" width="9.109375" style="85"/>
    <col min="15371" max="15371" width="3.33203125" style="85" customWidth="1"/>
    <col min="15372" max="15372" width="6.44140625" style="85" customWidth="1"/>
    <col min="15373" max="15373" width="6.88671875" style="85" customWidth="1"/>
    <col min="15374" max="15374" width="21.44140625" style="85" customWidth="1"/>
    <col min="15375" max="15375" width="21.33203125" style="85" customWidth="1"/>
    <col min="15376" max="15376" width="6.5546875" style="85" customWidth="1"/>
    <col min="15377" max="15377" width="6.88671875" style="85" bestFit="1" customWidth="1"/>
    <col min="15378" max="15378" width="7.88671875" style="85" bestFit="1" customWidth="1"/>
    <col min="15379" max="15379" width="6.33203125" style="85" bestFit="1" customWidth="1"/>
    <col min="15380" max="15380" width="7.33203125" style="85" customWidth="1"/>
    <col min="15381" max="15381" width="2" style="85" customWidth="1"/>
    <col min="15382" max="15382" width="6.33203125" style="85" bestFit="1" customWidth="1"/>
    <col min="15383" max="15383" width="7.109375" style="85" bestFit="1" customWidth="1"/>
    <col min="15384" max="15384" width="15.44140625" style="85" customWidth="1"/>
    <col min="15385" max="15385" width="7.88671875" style="85" bestFit="1" customWidth="1"/>
    <col min="15386" max="15386" width="9.109375" style="85"/>
    <col min="15387" max="15387" width="7.5546875" style="85" bestFit="1" customWidth="1"/>
    <col min="15388" max="15388" width="7.5546875" style="85" customWidth="1"/>
    <col min="15389" max="15626" width="9.109375" style="85"/>
    <col min="15627" max="15627" width="3.33203125" style="85" customWidth="1"/>
    <col min="15628" max="15628" width="6.44140625" style="85" customWidth="1"/>
    <col min="15629" max="15629" width="6.88671875" style="85" customWidth="1"/>
    <col min="15630" max="15630" width="21.44140625" style="85" customWidth="1"/>
    <col min="15631" max="15631" width="21.33203125" style="85" customWidth="1"/>
    <col min="15632" max="15632" width="6.5546875" style="85" customWidth="1"/>
    <col min="15633" max="15633" width="6.88671875" style="85" bestFit="1" customWidth="1"/>
    <col min="15634" max="15634" width="7.88671875" style="85" bestFit="1" customWidth="1"/>
    <col min="15635" max="15635" width="6.33203125" style="85" bestFit="1" customWidth="1"/>
    <col min="15636" max="15636" width="7.33203125" style="85" customWidth="1"/>
    <col min="15637" max="15637" width="2" style="85" customWidth="1"/>
    <col min="15638" max="15638" width="6.33203125" style="85" bestFit="1" customWidth="1"/>
    <col min="15639" max="15639" width="7.109375" style="85" bestFit="1" customWidth="1"/>
    <col min="15640" max="15640" width="15.44140625" style="85" customWidth="1"/>
    <col min="15641" max="15641" width="7.88671875" style="85" bestFit="1" customWidth="1"/>
    <col min="15642" max="15642" width="9.109375" style="85"/>
    <col min="15643" max="15643" width="7.5546875" style="85" bestFit="1" customWidth="1"/>
    <col min="15644" max="15644" width="7.5546875" style="85" customWidth="1"/>
    <col min="15645" max="15882" width="9.109375" style="85"/>
    <col min="15883" max="15883" width="3.33203125" style="85" customWidth="1"/>
    <col min="15884" max="15884" width="6.44140625" style="85" customWidth="1"/>
    <col min="15885" max="15885" width="6.88671875" style="85" customWidth="1"/>
    <col min="15886" max="15886" width="21.44140625" style="85" customWidth="1"/>
    <col min="15887" max="15887" width="21.33203125" style="85" customWidth="1"/>
    <col min="15888" max="15888" width="6.5546875" style="85" customWidth="1"/>
    <col min="15889" max="15889" width="6.88671875" style="85" bestFit="1" customWidth="1"/>
    <col min="15890" max="15890" width="7.88671875" style="85" bestFit="1" customWidth="1"/>
    <col min="15891" max="15891" width="6.33203125" style="85" bestFit="1" customWidth="1"/>
    <col min="15892" max="15892" width="7.33203125" style="85" customWidth="1"/>
    <col min="15893" max="15893" width="2" style="85" customWidth="1"/>
    <col min="15894" max="15894" width="6.33203125" style="85" bestFit="1" customWidth="1"/>
    <col min="15895" max="15895" width="7.109375" style="85" bestFit="1" customWidth="1"/>
    <col min="15896" max="15896" width="15.44140625" style="85" customWidth="1"/>
    <col min="15897" max="15897" width="7.88671875" style="85" bestFit="1" customWidth="1"/>
    <col min="15898" max="15898" width="9.109375" style="85"/>
    <col min="15899" max="15899" width="7.5546875" style="85" bestFit="1" customWidth="1"/>
    <col min="15900" max="15900" width="7.5546875" style="85" customWidth="1"/>
    <col min="15901" max="16138" width="9.109375" style="85"/>
    <col min="16139" max="16139" width="3.33203125" style="85" customWidth="1"/>
    <col min="16140" max="16140" width="6.44140625" style="85" customWidth="1"/>
    <col min="16141" max="16141" width="6.88671875" style="85" customWidth="1"/>
    <col min="16142" max="16142" width="21.44140625" style="85" customWidth="1"/>
    <col min="16143" max="16143" width="21.33203125" style="85" customWidth="1"/>
    <col min="16144" max="16144" width="6.5546875" style="85" customWidth="1"/>
    <col min="16145" max="16145" width="6.88671875" style="85" bestFit="1" customWidth="1"/>
    <col min="16146" max="16146" width="7.88671875" style="85" bestFit="1" customWidth="1"/>
    <col min="16147" max="16147" width="6.33203125" style="85" bestFit="1" customWidth="1"/>
    <col min="16148" max="16148" width="7.33203125" style="85" customWidth="1"/>
    <col min="16149" max="16149" width="2" style="85" customWidth="1"/>
    <col min="16150" max="16150" width="6.33203125" style="85" bestFit="1" customWidth="1"/>
    <col min="16151" max="16151" width="7.109375" style="85" bestFit="1" customWidth="1"/>
    <col min="16152" max="16152" width="15.44140625" style="85" customWidth="1"/>
    <col min="16153" max="16153" width="7.88671875" style="85" bestFit="1" customWidth="1"/>
    <col min="16154" max="16154" width="9.109375" style="85"/>
    <col min="16155" max="16155" width="7.5546875" style="85" bestFit="1" customWidth="1"/>
    <col min="16156" max="16156" width="7.5546875" style="85" customWidth="1"/>
    <col min="16157" max="16384" width="9.109375" style="85"/>
  </cols>
  <sheetData>
    <row r="1" spans="1:28" ht="27" customHeight="1" thickTop="1" x14ac:dyDescent="0.3">
      <c r="A1" s="306" t="s">
        <v>0</v>
      </c>
      <c r="B1" s="83" t="s">
        <v>1</v>
      </c>
      <c r="N1" s="85" t="s">
        <v>73</v>
      </c>
      <c r="X1" s="781"/>
      <c r="Y1" s="782"/>
      <c r="Z1" s="782"/>
      <c r="AA1" s="782"/>
      <c r="AB1" s="783"/>
    </row>
    <row r="2" spans="1:28" s="163" customFormat="1" ht="13.5" customHeight="1" thickBot="1" x14ac:dyDescent="0.35">
      <c r="A2" s="85"/>
      <c r="B2" s="307" t="s">
        <v>3</v>
      </c>
      <c r="C2" s="163" t="s">
        <v>6</v>
      </c>
      <c r="D2" s="277" t="s">
        <v>7</v>
      </c>
      <c r="E2" s="633" t="s">
        <v>8</v>
      </c>
      <c r="F2" s="633"/>
      <c r="G2" s="633"/>
      <c r="H2" s="163" t="s">
        <v>39</v>
      </c>
      <c r="I2" s="163" t="s">
        <v>3</v>
      </c>
      <c r="X2" s="784"/>
      <c r="Y2" s="785"/>
      <c r="Z2" s="785"/>
      <c r="AA2" s="785"/>
      <c r="AB2" s="786"/>
    </row>
    <row r="3" spans="1:28" ht="12.75" customHeight="1" thickTop="1" thickBot="1" x14ac:dyDescent="0.35">
      <c r="A3" s="172"/>
      <c r="B3" s="778">
        <v>1</v>
      </c>
      <c r="C3" s="334"/>
      <c r="D3" s="335" t="str">
        <f>IF($C3=0," ",VLOOKUP($C3,[1]Inschr!$B$1:$K$65536,3,FALSE))</f>
        <v xml:space="preserve"> </v>
      </c>
      <c r="E3" s="790" t="str">
        <f>IF($C3=0," ",VLOOKUP($C3,[1]Inschr!$B$1:$K$65536,4,FALSE))</f>
        <v xml:space="preserve"> </v>
      </c>
      <c r="F3" s="791"/>
      <c r="G3" s="792"/>
      <c r="H3" s="336" t="str">
        <f t="shared" ref="H3:H10" si="0">IF($C3=0," ",1+I3+IF(AND(OR(N$10=C3,N$11=C3),OR(J$12&lt;&gt;0,J$13&lt;&gt;0)),1,0)+IF(AND(OR(S$18=C3,S$19=C3),OR(N$26&lt;&gt;" ",N$27&lt;&gt;" ")),1,0)+IF(AND(OR(Z$32=C3,Z$33=C3),OR(S$50&lt;&gt;" ",S$51&lt;&gt;" ")),1,0)+IF(OR(K$70=C3,K$71=C3),1,0))</f>
        <v xml:space="preserve"> </v>
      </c>
      <c r="I3" s="337">
        <f t="shared" ref="I3:I10" si="1">$H81</f>
        <v>0</v>
      </c>
      <c r="J3" s="89"/>
      <c r="X3" s="784"/>
      <c r="Y3" s="785"/>
      <c r="Z3" s="785"/>
      <c r="AA3" s="785"/>
      <c r="AB3" s="786"/>
    </row>
    <row r="4" spans="1:28" ht="12.75" customHeight="1" thickBot="1" x14ac:dyDescent="0.35">
      <c r="B4" s="779"/>
      <c r="C4" s="308"/>
      <c r="D4" s="322" t="str">
        <f>IF($C4=0," ",VLOOKUP($C4,[1]Inschr!$B$1:$K$65536,3,FALSE))</f>
        <v xml:space="preserve"> </v>
      </c>
      <c r="E4" s="719" t="str">
        <f>IF($C4=0," ",VLOOKUP($C4,[1]Inschr!$B$1:$K$65536,4,FALSE))</f>
        <v xml:space="preserve"> </v>
      </c>
      <c r="F4" s="720"/>
      <c r="G4" s="721"/>
      <c r="H4" s="105" t="str">
        <f t="shared" si="0"/>
        <v xml:space="preserve"> </v>
      </c>
      <c r="I4" s="338">
        <f t="shared" si="1"/>
        <v>0</v>
      </c>
      <c r="J4" s="513"/>
      <c r="K4" s="88" t="s">
        <v>4</v>
      </c>
      <c r="L4" s="88"/>
      <c r="M4" s="88"/>
      <c r="X4" s="784"/>
      <c r="Y4" s="785"/>
      <c r="Z4" s="785"/>
      <c r="AA4" s="785"/>
      <c r="AB4" s="786"/>
    </row>
    <row r="5" spans="1:28" ht="12.75" customHeight="1" thickBot="1" x14ac:dyDescent="0.35">
      <c r="B5" s="779"/>
      <c r="C5" s="309"/>
      <c r="D5" s="310" t="str">
        <f>IF($C5=0," ",VLOOKUP($C5,[1]Inschr!$B$1:$K$65536,3,FALSE))</f>
        <v xml:space="preserve"> </v>
      </c>
      <c r="E5" s="747" t="str">
        <f>IF($C5=0," ",VLOOKUP($C5,[1]Inschr!$B$1:$K$65536,4,FALSE))</f>
        <v xml:space="preserve"> </v>
      </c>
      <c r="F5" s="748"/>
      <c r="G5" s="749"/>
      <c r="H5" s="311" t="str">
        <f t="shared" si="0"/>
        <v xml:space="preserve"> </v>
      </c>
      <c r="I5" s="339">
        <f t="shared" si="1"/>
        <v>0</v>
      </c>
      <c r="J5" s="516"/>
      <c r="K5" s="89"/>
      <c r="L5" s="89"/>
      <c r="M5" s="89"/>
      <c r="X5" s="784"/>
      <c r="Y5" s="785"/>
      <c r="Z5" s="785"/>
      <c r="AA5" s="785"/>
      <c r="AB5" s="786"/>
    </row>
    <row r="6" spans="1:28" ht="13.5" customHeight="1" thickBot="1" x14ac:dyDescent="0.35">
      <c r="B6" s="779"/>
      <c r="C6" s="308"/>
      <c r="D6" s="322" t="str">
        <f>IF($C6=0," ",VLOOKUP($C6,[1]Inschr!$B$1:$K$65536,3,FALSE))</f>
        <v xml:space="preserve"> </v>
      </c>
      <c r="E6" s="719" t="str">
        <f>IF($C6=0," ",VLOOKUP($C6,[1]Inschr!$B$1:$K$65536,4,FALSE))</f>
        <v xml:space="preserve"> </v>
      </c>
      <c r="F6" s="720"/>
      <c r="G6" s="721"/>
      <c r="H6" s="105" t="str">
        <f t="shared" si="0"/>
        <v xml:space="preserve"> </v>
      </c>
      <c r="I6" s="338">
        <f t="shared" si="1"/>
        <v>0</v>
      </c>
      <c r="J6" s="89"/>
      <c r="N6" s="109" t="s">
        <v>4</v>
      </c>
      <c r="X6" s="784"/>
      <c r="Y6" s="785"/>
      <c r="Z6" s="785"/>
      <c r="AA6" s="785"/>
      <c r="AB6" s="786"/>
    </row>
    <row r="7" spans="1:28" ht="12.75" customHeight="1" x14ac:dyDescent="0.3">
      <c r="B7" s="779"/>
      <c r="C7" s="309"/>
      <c r="D7" s="310" t="str">
        <f>IF($C7=0," ",VLOOKUP($C7,[1]Inschr!$B$1:$K$65536,3,FALSE))</f>
        <v xml:space="preserve"> </v>
      </c>
      <c r="E7" s="747" t="str">
        <f>IF($C7=0," ",VLOOKUP($C7,[1]Inschr!$B$1:$K$65536,4,FALSE))</f>
        <v xml:space="preserve"> </v>
      </c>
      <c r="F7" s="748"/>
      <c r="G7" s="749"/>
      <c r="H7" s="311" t="str">
        <f t="shared" si="0"/>
        <v xml:space="preserve"> </v>
      </c>
      <c r="I7" s="339">
        <f t="shared" si="1"/>
        <v>0</v>
      </c>
      <c r="J7" s="89" t="s">
        <v>79</v>
      </c>
      <c r="N7" s="623"/>
      <c r="X7" s="784"/>
      <c r="Y7" s="785"/>
      <c r="Z7" s="785"/>
      <c r="AA7" s="785"/>
      <c r="AB7" s="786"/>
    </row>
    <row r="8" spans="1:28" ht="12.75" customHeight="1" thickBot="1" x14ac:dyDescent="0.35">
      <c r="B8" s="779"/>
      <c r="C8" s="308"/>
      <c r="D8" s="322" t="str">
        <f>IF($C8=0," ",VLOOKUP($C8,[1]Inschr!$B$1:$K$65536,3,FALSE))</f>
        <v xml:space="preserve"> </v>
      </c>
      <c r="E8" s="719" t="str">
        <f>IF($C8=0," ",VLOOKUP($C8,[1]Inschr!$B$1:$K$65536,4,FALSE))</f>
        <v xml:space="preserve"> </v>
      </c>
      <c r="F8" s="720"/>
      <c r="G8" s="721"/>
      <c r="H8" s="105" t="str">
        <f t="shared" si="0"/>
        <v xml:space="preserve"> </v>
      </c>
      <c r="I8" s="338">
        <f t="shared" si="1"/>
        <v>0</v>
      </c>
      <c r="J8" s="312">
        <f>$C92</f>
        <v>0</v>
      </c>
      <c r="K8" s="313"/>
      <c r="L8" s="172"/>
      <c r="M8" s="172"/>
      <c r="N8" s="624"/>
      <c r="U8" s="84"/>
      <c r="V8" s="84"/>
      <c r="W8" s="84"/>
      <c r="X8" s="787"/>
      <c r="Y8" s="788"/>
      <c r="Z8" s="788"/>
      <c r="AA8" s="788"/>
      <c r="AB8" s="789"/>
    </row>
    <row r="9" spans="1:28" ht="12.75" customHeight="1" x14ac:dyDescent="0.3">
      <c r="B9" s="779"/>
      <c r="C9" s="309"/>
      <c r="D9" s="310" t="str">
        <f>IF($C9=0," ",VLOOKUP($C9,[1]Inschr!$B$1:$K$65536,3,FALSE))</f>
        <v xml:space="preserve"> </v>
      </c>
      <c r="E9" s="747" t="str">
        <f>IF($C9=0," ",VLOOKUP($C9,[1]Inschr!$B$1:$K$65536,4,FALSE))</f>
        <v xml:space="preserve"> </v>
      </c>
      <c r="F9" s="748"/>
      <c r="G9" s="749"/>
      <c r="H9" s="311" t="str">
        <f t="shared" si="0"/>
        <v xml:space="preserve"> </v>
      </c>
      <c r="I9" s="339">
        <f t="shared" si="1"/>
        <v>0</v>
      </c>
      <c r="J9" s="312">
        <f>$C93</f>
        <v>0</v>
      </c>
      <c r="K9" s="607">
        <f>E308</f>
        <v>0</v>
      </c>
      <c r="L9" s="607">
        <f t="shared" ref="L9:M9" si="2">F308</f>
        <v>0</v>
      </c>
      <c r="M9" s="607">
        <f t="shared" si="2"/>
        <v>0</v>
      </c>
      <c r="N9" s="163" t="s">
        <v>79</v>
      </c>
      <c r="U9" s="84"/>
      <c r="V9" s="84"/>
      <c r="W9" s="84"/>
    </row>
    <row r="10" spans="1:28" ht="13.5" customHeight="1" thickBot="1" x14ac:dyDescent="0.35">
      <c r="B10" s="780"/>
      <c r="C10" s="340"/>
      <c r="D10" s="341" t="str">
        <f>IF($C10=0," ",VLOOKUP($C10,[1]Inschr!$B$1:$K$65536,3,FALSE))</f>
        <v xml:space="preserve"> </v>
      </c>
      <c r="E10" s="750" t="str">
        <f>IF($C10=0," ",VLOOKUP($C10,[1]Inschr!$B$1:$K$65536,4,FALSE))</f>
        <v xml:space="preserve"> </v>
      </c>
      <c r="F10" s="751"/>
      <c r="G10" s="752"/>
      <c r="H10" s="342" t="str">
        <f t="shared" si="0"/>
        <v xml:space="preserve"> </v>
      </c>
      <c r="I10" s="343">
        <f t="shared" si="1"/>
        <v>0</v>
      </c>
      <c r="J10" s="89"/>
      <c r="K10" s="608"/>
      <c r="L10" s="608"/>
      <c r="M10" s="608"/>
      <c r="N10" s="312" t="str">
        <f>H310</f>
        <v xml:space="preserve"> </v>
      </c>
      <c r="O10" s="314"/>
      <c r="U10" s="84"/>
      <c r="V10" s="84"/>
      <c r="W10" s="84"/>
    </row>
    <row r="11" spans="1:28" ht="12.75" customHeight="1" thickTop="1" x14ac:dyDescent="0.3">
      <c r="B11" s="778">
        <v>2</v>
      </c>
      <c r="C11" s="334"/>
      <c r="D11" s="344" t="str">
        <f>IF($C11=0," ",VLOOKUP($C11,[1]Inschr!$B$1:$K$65536,3,FALSE))</f>
        <v xml:space="preserve"> </v>
      </c>
      <c r="E11" s="753" t="str">
        <f>IF($C11=0," ",VLOOKUP($C11,[1]Inschr!$B$1:$K$65536,4,FALSE))</f>
        <v xml:space="preserve"> </v>
      </c>
      <c r="F11" s="754"/>
      <c r="G11" s="755"/>
      <c r="H11" s="336" t="str">
        <f t="shared" ref="H11:H18" si="3">IF($C11=0," ",1+I11+IF(AND(OR(N$10=C11,N$11=C11),OR(J$8&lt;&gt;0,J$9&lt;&gt;0)),1,0)+IF(AND(OR(S$18=C11,S$19=C11),OR(N$26&lt;&gt;" ",N$27&lt;&gt;" ")),1,0)+IF(AND(OR(Z$32=C11,Z$33=C11),OR(S$50&lt;&gt;" ",S$51&lt;&gt;" ")),1,0)+IF(OR(K$70=C11,K$71=C11),1,0))</f>
        <v xml:space="preserve"> </v>
      </c>
      <c r="I11" s="337">
        <f t="shared" ref="I11:I18" si="4">$H109</f>
        <v>0</v>
      </c>
      <c r="J11" s="89"/>
      <c r="K11" s="607">
        <f>E314</f>
        <v>0</v>
      </c>
      <c r="L11" s="607">
        <f t="shared" ref="L11" si="5">F314</f>
        <v>0</v>
      </c>
      <c r="M11" s="607">
        <f>G314</f>
        <v>0</v>
      </c>
      <c r="N11" s="312" t="str">
        <f>H312</f>
        <v xml:space="preserve"> </v>
      </c>
      <c r="P11" s="315"/>
      <c r="U11" s="84"/>
      <c r="V11" s="84"/>
      <c r="W11" s="84"/>
    </row>
    <row r="12" spans="1:28" ht="12.75" customHeight="1" thickBot="1" x14ac:dyDescent="0.35">
      <c r="B12" s="779"/>
      <c r="C12" s="308"/>
      <c r="D12" s="322" t="str">
        <f>IF($C12=0," ",VLOOKUP($C12,[1]Inschr!$B$1:$K$65536,3,FALSE))</f>
        <v xml:space="preserve"> </v>
      </c>
      <c r="E12" s="719" t="str">
        <f>IF($C12=0," ",VLOOKUP($C12,[1]Inschr!$B$1:$K$65536,4,FALSE))</f>
        <v xml:space="preserve"> </v>
      </c>
      <c r="F12" s="720"/>
      <c r="G12" s="721"/>
      <c r="H12" s="105" t="str">
        <f t="shared" si="3"/>
        <v xml:space="preserve"> </v>
      </c>
      <c r="I12" s="338">
        <f t="shared" si="4"/>
        <v>0</v>
      </c>
      <c r="J12" s="316">
        <f>$C120</f>
        <v>0</v>
      </c>
      <c r="K12" s="608"/>
      <c r="L12" s="608"/>
      <c r="M12" s="608"/>
      <c r="N12" s="89"/>
      <c r="P12" s="315"/>
      <c r="S12" s="109" t="s">
        <v>4</v>
      </c>
      <c r="T12" s="109"/>
      <c r="U12" s="84"/>
      <c r="V12" s="84"/>
      <c r="W12" s="84"/>
    </row>
    <row r="13" spans="1:28" ht="12.75" customHeight="1" x14ac:dyDescent="0.3">
      <c r="B13" s="779"/>
      <c r="C13" s="309"/>
      <c r="D13" s="310" t="str">
        <f>IF($C13=0," ",VLOOKUP($C13,[1]Inschr!$B$1:$K$65536,3,FALSE))</f>
        <v xml:space="preserve"> </v>
      </c>
      <c r="E13" s="747" t="str">
        <f>IF($C13=0," ",VLOOKUP($C13,[1]Inschr!$B$1:$K$65536,4,FALSE))</f>
        <v xml:space="preserve"> </v>
      </c>
      <c r="F13" s="748"/>
      <c r="G13" s="749"/>
      <c r="H13" s="311" t="str">
        <f t="shared" si="3"/>
        <v xml:space="preserve"> </v>
      </c>
      <c r="I13" s="339">
        <f t="shared" si="4"/>
        <v>0</v>
      </c>
      <c r="J13" s="316">
        <f>$C121</f>
        <v>0</v>
      </c>
      <c r="K13" s="313"/>
      <c r="L13" s="172"/>
      <c r="M13" s="172"/>
      <c r="N13" s="89"/>
      <c r="P13" s="315"/>
      <c r="S13" s="623"/>
      <c r="T13" s="102"/>
      <c r="U13" s="84"/>
      <c r="V13" s="84"/>
      <c r="W13" s="84"/>
    </row>
    <row r="14" spans="1:28" ht="13.5" customHeight="1" thickBot="1" x14ac:dyDescent="0.35">
      <c r="B14" s="779"/>
      <c r="C14" s="308"/>
      <c r="D14" s="322" t="str">
        <f>IF($C14=0," ",VLOOKUP($C14,[1]Inschr!$B$1:$K$65536,3,FALSE))</f>
        <v xml:space="preserve"> </v>
      </c>
      <c r="E14" s="719" t="str">
        <f>IF($C14=0," ",VLOOKUP($C14,[1]Inschr!$B$1:$K$65536,4,FALSE))</f>
        <v xml:space="preserve"> </v>
      </c>
      <c r="F14" s="720"/>
      <c r="G14" s="721"/>
      <c r="H14" s="105" t="str">
        <f t="shared" si="3"/>
        <v xml:space="preserve"> </v>
      </c>
      <c r="I14" s="338">
        <f t="shared" si="4"/>
        <v>0</v>
      </c>
      <c r="J14" s="89"/>
      <c r="N14" s="89"/>
      <c r="P14" s="315"/>
      <c r="S14" s="624"/>
      <c r="T14" s="102"/>
    </row>
    <row r="15" spans="1:28" ht="12.75" customHeight="1" thickBot="1" x14ac:dyDescent="0.35">
      <c r="B15" s="779"/>
      <c r="C15" s="309"/>
      <c r="D15" s="310" t="str">
        <f>IF($C15=0," ",VLOOKUP($C15,[1]Inschr!$B$1:$K$65536,3,FALSE))</f>
        <v xml:space="preserve"> </v>
      </c>
      <c r="E15" s="747" t="str">
        <f>IF($C15=0," ",VLOOKUP($C15,[1]Inschr!$B$1:$K$65536,4,FALSE))</f>
        <v xml:space="preserve"> </v>
      </c>
      <c r="F15" s="748"/>
      <c r="G15" s="749"/>
      <c r="H15" s="311" t="str">
        <f t="shared" si="3"/>
        <v xml:space="preserve"> </v>
      </c>
      <c r="I15" s="339">
        <f t="shared" si="4"/>
        <v>0</v>
      </c>
      <c r="J15" s="89"/>
      <c r="N15" s="89"/>
      <c r="P15" s="315" t="s">
        <v>42</v>
      </c>
    </row>
    <row r="16" spans="1:28" ht="12.75" customHeight="1" thickBot="1" x14ac:dyDescent="0.35">
      <c r="B16" s="779"/>
      <c r="C16" s="308"/>
      <c r="D16" s="322" t="str">
        <f>IF($C16=0," ",VLOOKUP($C16,[1]Inschr!$B$1:$K$65536,3,FALSE))</f>
        <v xml:space="preserve"> </v>
      </c>
      <c r="E16" s="719" t="str">
        <f>IF($C16=0," ",VLOOKUP($C16,[1]Inschr!$B$1:$K$65536,4,FALSE))</f>
        <v xml:space="preserve"> </v>
      </c>
      <c r="F16" s="720"/>
      <c r="G16" s="721"/>
      <c r="H16" s="105" t="str">
        <f t="shared" si="3"/>
        <v xml:space="preserve"> </v>
      </c>
      <c r="I16" s="338">
        <f t="shared" si="4"/>
        <v>0</v>
      </c>
      <c r="J16" s="513"/>
      <c r="K16" s="88" t="s">
        <v>4</v>
      </c>
      <c r="L16" s="88"/>
      <c r="M16" s="88"/>
      <c r="N16" s="89"/>
      <c r="P16" s="313"/>
      <c r="Q16" s="172"/>
      <c r="R16" s="172"/>
    </row>
    <row r="17" spans="2:26" ht="12.75" customHeight="1" thickBot="1" x14ac:dyDescent="0.35">
      <c r="B17" s="779"/>
      <c r="C17" s="309"/>
      <c r="D17" s="310" t="str">
        <f>IF($C17=0," ",VLOOKUP($C17,[1]Inschr!$B$1:$K$65536,3,FALSE))</f>
        <v xml:space="preserve"> </v>
      </c>
      <c r="E17" s="747" t="str">
        <f>IF($C17=0," ",VLOOKUP($C17,[1]Inschr!$B$1:$K$65536,4,FALSE))</f>
        <v xml:space="preserve"> </v>
      </c>
      <c r="F17" s="748"/>
      <c r="G17" s="749"/>
      <c r="H17" s="311" t="str">
        <f t="shared" si="3"/>
        <v xml:space="preserve"> </v>
      </c>
      <c r="I17" s="339">
        <f t="shared" si="4"/>
        <v>0</v>
      </c>
      <c r="J17" s="516"/>
      <c r="K17" s="89"/>
      <c r="L17" s="89"/>
      <c r="M17" s="89"/>
      <c r="N17" s="89"/>
      <c r="P17" s="607">
        <f>O314</f>
        <v>0</v>
      </c>
      <c r="Q17" s="507">
        <f>Q314</f>
        <v>0</v>
      </c>
      <c r="R17" s="507">
        <f>S314</f>
        <v>0</v>
      </c>
      <c r="S17" s="163" t="s">
        <v>77</v>
      </c>
      <c r="T17" s="163"/>
    </row>
    <row r="18" spans="2:26" ht="13.5" customHeight="1" thickBot="1" x14ac:dyDescent="0.35">
      <c r="B18" s="780"/>
      <c r="C18" s="340"/>
      <c r="D18" s="341" t="str">
        <f>IF($C18=0," ",VLOOKUP($C18,[1]Inschr!$B$1:$K$65536,3,FALSE))</f>
        <v xml:space="preserve"> </v>
      </c>
      <c r="E18" s="750" t="str">
        <f>IF($C18=0," ",VLOOKUP($C18,[1]Inschr!$B$1:$K$65536,4,FALSE))</f>
        <v xml:space="preserve"> </v>
      </c>
      <c r="F18" s="751"/>
      <c r="G18" s="752"/>
      <c r="H18" s="342" t="str">
        <f t="shared" si="3"/>
        <v xml:space="preserve"> </v>
      </c>
      <c r="I18" s="343">
        <f t="shared" si="4"/>
        <v>0</v>
      </c>
      <c r="J18" s="89"/>
      <c r="N18" s="89"/>
      <c r="P18" s="608"/>
      <c r="Q18" s="507"/>
      <c r="R18" s="507"/>
      <c r="S18" s="312" t="str">
        <f>T316</f>
        <v xml:space="preserve"> </v>
      </c>
      <c r="T18" s="184"/>
      <c r="U18" s="164"/>
    </row>
    <row r="19" spans="2:26" ht="12.75" customHeight="1" thickTop="1" thickBot="1" x14ac:dyDescent="0.35">
      <c r="B19" s="778">
        <v>3</v>
      </c>
      <c r="C19" s="334"/>
      <c r="D19" s="344" t="str">
        <f>IF($C19=0," ",VLOOKUP($C19,[1]Inschr!$B$1:$K$65536,3,FALSE))</f>
        <v xml:space="preserve"> </v>
      </c>
      <c r="E19" s="753" t="str">
        <f>IF($C19=0," ",VLOOKUP($C19,[1]Inschr!$B$1:$K$65536,4,FALSE))</f>
        <v xml:space="preserve"> </v>
      </c>
      <c r="F19" s="754"/>
      <c r="G19" s="755"/>
      <c r="H19" s="336" t="str">
        <f t="shared" ref="H19:H26" si="6">IF($C19=0," ",1+I19+IF(AND(OR(N$26=C19,N$27=C19),OR(J$28&lt;&gt;0,J$29&lt;&gt;0)),1,0)+IF(AND(OR(S$18=C19,S$19=C19),OR(N$10&lt;&gt;" ",N$11&lt;&gt;" ")),1,0)+IF(AND(OR(Z$32=C19,Z$33=C19),OR(S$50&lt;&gt;" ",S$51&lt;&gt;" ")),1,0)+IF(OR(K$70=C19,K$71=C19),1,0))</f>
        <v xml:space="preserve"> </v>
      </c>
      <c r="I19" s="337">
        <f t="shared" ref="I19:I26" si="7">$H137</f>
        <v>0</v>
      </c>
      <c r="J19" s="89"/>
      <c r="N19" s="89"/>
      <c r="P19" s="607">
        <f>O320</f>
        <v>0</v>
      </c>
      <c r="Q19" s="507">
        <f>Q320</f>
        <v>0</v>
      </c>
      <c r="R19" s="507">
        <f>S320</f>
        <v>0</v>
      </c>
      <c r="S19" s="312" t="str">
        <f>T318</f>
        <v xml:space="preserve"> </v>
      </c>
      <c r="T19" s="89"/>
      <c r="V19" s="315"/>
    </row>
    <row r="20" spans="2:26" ht="12.75" customHeight="1" thickBot="1" x14ac:dyDescent="0.35">
      <c r="B20" s="779"/>
      <c r="C20" s="308"/>
      <c r="D20" s="322" t="str">
        <f>IF($C20=0," ",VLOOKUP($C20,[1]Inschr!$B$1:$K$65536,3,FALSE))</f>
        <v xml:space="preserve"> </v>
      </c>
      <c r="E20" s="719" t="str">
        <f>IF($C20=0," ",VLOOKUP($C20,[1]Inschr!$B$1:$K$65536,4,FALSE))</f>
        <v xml:space="preserve"> </v>
      </c>
      <c r="F20" s="720"/>
      <c r="G20" s="721"/>
      <c r="H20" s="105" t="str">
        <f t="shared" si="6"/>
        <v xml:space="preserve"> </v>
      </c>
      <c r="I20" s="338">
        <f t="shared" si="7"/>
        <v>0</v>
      </c>
      <c r="J20" s="513"/>
      <c r="K20" s="88" t="s">
        <v>4</v>
      </c>
      <c r="L20" s="88"/>
      <c r="M20" s="88"/>
      <c r="N20" s="89"/>
      <c r="P20" s="608"/>
      <c r="Q20" s="507"/>
      <c r="R20" s="507"/>
      <c r="S20" s="89"/>
      <c r="T20" s="89"/>
      <c r="V20" s="315"/>
    </row>
    <row r="21" spans="2:26" ht="12.75" customHeight="1" thickBot="1" x14ac:dyDescent="0.35">
      <c r="B21" s="779"/>
      <c r="C21" s="309"/>
      <c r="D21" s="310" t="str">
        <f>IF($C21=0," ",VLOOKUP($C21,[1]Inschr!$B$1:$K$65536,3,FALSE))</f>
        <v xml:space="preserve"> </v>
      </c>
      <c r="E21" s="747" t="str">
        <f>IF($C21=0," ",VLOOKUP($C21,[1]Inschr!$B$1:$K$65536,4,FALSE))</f>
        <v xml:space="preserve"> </v>
      </c>
      <c r="F21" s="748"/>
      <c r="G21" s="749"/>
      <c r="H21" s="311" t="str">
        <f t="shared" si="6"/>
        <v xml:space="preserve"> </v>
      </c>
      <c r="I21" s="339">
        <f t="shared" si="7"/>
        <v>0</v>
      </c>
      <c r="J21" s="516"/>
      <c r="K21" s="89"/>
      <c r="L21" s="89"/>
      <c r="M21" s="89"/>
      <c r="N21" s="89"/>
      <c r="P21" s="313"/>
      <c r="Q21" s="172"/>
      <c r="R21" s="172"/>
      <c r="S21" s="89"/>
      <c r="T21" s="89"/>
      <c r="V21" s="315"/>
    </row>
    <row r="22" spans="2:26" ht="13.5" customHeight="1" thickBot="1" x14ac:dyDescent="0.35">
      <c r="B22" s="779"/>
      <c r="C22" s="308"/>
      <c r="D22" s="322" t="str">
        <f>IF($C22=0," ",VLOOKUP($C22,[1]Inschr!$B$1:$K$65536,3,FALSE))</f>
        <v xml:space="preserve"> </v>
      </c>
      <c r="E22" s="719" t="str">
        <f>IF($C22=0," ",VLOOKUP($C22,[1]Inschr!$B$1:$K$65536,4,FALSE))</f>
        <v xml:space="preserve"> </v>
      </c>
      <c r="F22" s="720"/>
      <c r="G22" s="721"/>
      <c r="H22" s="105" t="str">
        <f t="shared" si="6"/>
        <v xml:space="preserve"> </v>
      </c>
      <c r="I22" s="338">
        <f t="shared" si="7"/>
        <v>0</v>
      </c>
      <c r="J22" s="89"/>
      <c r="P22" s="315"/>
      <c r="S22" s="89"/>
      <c r="T22" s="89"/>
      <c r="V22" s="315"/>
    </row>
    <row r="23" spans="2:26" ht="12.75" customHeight="1" x14ac:dyDescent="0.3">
      <c r="B23" s="779"/>
      <c r="C23" s="309"/>
      <c r="D23" s="310" t="str">
        <f>IF($C23=0," ",VLOOKUP($C23,[1]Inschr!$B$1:$K$65536,3,FALSE))</f>
        <v xml:space="preserve"> </v>
      </c>
      <c r="E23" s="747" t="str">
        <f>IF($C23=0," ",VLOOKUP($C23,[1]Inschr!$B$1:$K$65536,4,FALSE))</f>
        <v xml:space="preserve"> </v>
      </c>
      <c r="F23" s="748"/>
      <c r="G23" s="749"/>
      <c r="H23" s="311" t="str">
        <f t="shared" si="6"/>
        <v xml:space="preserve"> </v>
      </c>
      <c r="I23" s="339">
        <f t="shared" si="7"/>
        <v>0</v>
      </c>
      <c r="J23" s="89" t="s">
        <v>79</v>
      </c>
      <c r="P23" s="315"/>
      <c r="S23" s="89"/>
      <c r="T23" s="89"/>
      <c r="V23" s="315"/>
    </row>
    <row r="24" spans="2:26" ht="12.75" customHeight="1" thickBot="1" x14ac:dyDescent="0.35">
      <c r="B24" s="779"/>
      <c r="C24" s="308"/>
      <c r="D24" s="322" t="str">
        <f>IF($C24=0," ",VLOOKUP($C24,[1]Inschr!$B$1:$K$65536,3,FALSE))</f>
        <v xml:space="preserve"> </v>
      </c>
      <c r="E24" s="719" t="str">
        <f>IF($C24=0," ",VLOOKUP($C24,[1]Inschr!$B$1:$K$65536,4,FALSE))</f>
        <v xml:space="preserve"> </v>
      </c>
      <c r="F24" s="720"/>
      <c r="G24" s="721"/>
      <c r="H24" s="105" t="str">
        <f t="shared" si="6"/>
        <v xml:space="preserve"> </v>
      </c>
      <c r="I24" s="338">
        <f t="shared" si="7"/>
        <v>0</v>
      </c>
      <c r="J24" s="316">
        <f>$C148</f>
        <v>0</v>
      </c>
      <c r="K24" s="313"/>
      <c r="L24" s="172"/>
      <c r="M24" s="172"/>
      <c r="P24" s="315"/>
      <c r="S24" s="89"/>
      <c r="T24" s="89"/>
      <c r="V24" s="315"/>
    </row>
    <row r="25" spans="2:26" ht="12.75" customHeight="1" x14ac:dyDescent="0.3">
      <c r="B25" s="779"/>
      <c r="C25" s="309"/>
      <c r="D25" s="310" t="str">
        <f>IF($C25=0," ",VLOOKUP($C25,[1]Inschr!$B$1:$K$65536,3,FALSE))</f>
        <v xml:space="preserve"> </v>
      </c>
      <c r="E25" s="747" t="str">
        <f>IF($C25=0," ",VLOOKUP($C25,[1]Inschr!$B$1:$K$65536,4,FALSE))</f>
        <v xml:space="preserve"> </v>
      </c>
      <c r="F25" s="748"/>
      <c r="G25" s="749"/>
      <c r="H25" s="311" t="str">
        <f t="shared" si="6"/>
        <v xml:space="preserve"> </v>
      </c>
      <c r="I25" s="339">
        <f t="shared" si="7"/>
        <v>0</v>
      </c>
      <c r="J25" s="316">
        <f>$C149</f>
        <v>0</v>
      </c>
      <c r="K25" s="607">
        <f>E320</f>
        <v>0</v>
      </c>
      <c r="L25" s="607">
        <f t="shared" ref="L25:M25" si="8">F320</f>
        <v>0</v>
      </c>
      <c r="M25" s="607">
        <f t="shared" si="8"/>
        <v>0</v>
      </c>
      <c r="N25" s="89"/>
      <c r="O25" s="317"/>
      <c r="S25" s="89"/>
      <c r="T25" s="89"/>
      <c r="V25" s="315"/>
    </row>
    <row r="26" spans="2:26" ht="13.5" customHeight="1" thickBot="1" x14ac:dyDescent="0.35">
      <c r="B26" s="780"/>
      <c r="C26" s="340"/>
      <c r="D26" s="341" t="str">
        <f>IF($C26=0," ",VLOOKUP($C26,[1]Inschr!$B$1:$K$65536,3,FALSE))</f>
        <v xml:space="preserve"> </v>
      </c>
      <c r="E26" s="750" t="str">
        <f>IF($C26=0," ",VLOOKUP($C26,[1]Inschr!$B$1:$K$65536,4,FALSE))</f>
        <v xml:space="preserve"> </v>
      </c>
      <c r="F26" s="751"/>
      <c r="G26" s="752"/>
      <c r="H26" s="342" t="str">
        <f t="shared" si="6"/>
        <v xml:space="preserve"> </v>
      </c>
      <c r="I26" s="343">
        <f t="shared" si="7"/>
        <v>0</v>
      </c>
      <c r="J26" s="89"/>
      <c r="K26" s="608"/>
      <c r="L26" s="608"/>
      <c r="M26" s="608"/>
      <c r="N26" s="312" t="str">
        <f>H322</f>
        <v xml:space="preserve"> </v>
      </c>
      <c r="O26" s="309"/>
      <c r="S26" s="89"/>
      <c r="T26" s="89"/>
      <c r="V26" s="315"/>
    </row>
    <row r="27" spans="2:26" ht="12.75" customHeight="1" thickTop="1" thickBot="1" x14ac:dyDescent="0.35">
      <c r="B27" s="778">
        <v>4</v>
      </c>
      <c r="C27" s="334"/>
      <c r="D27" s="344" t="str">
        <f>IF($C27=0," ",VLOOKUP($C27,[1]Inschr!$B$1:$K$65536,3,FALSE))</f>
        <v xml:space="preserve"> </v>
      </c>
      <c r="E27" s="753" t="str">
        <f>IF($C27=0," ",VLOOKUP($C27,[1]Inschr!$B$1:$K$65536,4,FALSE))</f>
        <v xml:space="preserve"> </v>
      </c>
      <c r="F27" s="754"/>
      <c r="G27" s="755"/>
      <c r="H27" s="336" t="str">
        <f t="shared" ref="H27:H34" si="9">IF($C27=0," ",1+I27+IF(AND(OR(N$26=C27,N$27=C27),OR(J$24&lt;&gt;0,J$25&lt;&gt;0)),1,0)+IF(AND(OR(S$18=C27,S$19=C27),OR(N$10&lt;&gt;" ",N$11&lt;&gt;" ")),1,0)+IF(AND(OR(Z$32=C27,Z$33=C27),OR(S$50&lt;&gt;" ",S$51&lt;&gt;" ")),1,0)+IF(OR(K$70=C27,K$71=C27),1,0))</f>
        <v xml:space="preserve"> </v>
      </c>
      <c r="I27" s="337">
        <f t="shared" ref="I27:I34" si="10">$H165</f>
        <v>0</v>
      </c>
      <c r="J27" s="89"/>
      <c r="K27" s="607">
        <f>E326</f>
        <v>0</v>
      </c>
      <c r="L27" s="607">
        <f t="shared" ref="L27:M27" si="11">F326</f>
        <v>0</v>
      </c>
      <c r="M27" s="607">
        <f t="shared" si="11"/>
        <v>0</v>
      </c>
      <c r="N27" s="312" t="str">
        <f>H324</f>
        <v xml:space="preserve"> </v>
      </c>
      <c r="S27" s="89"/>
      <c r="T27" s="89"/>
      <c r="V27" s="315"/>
      <c r="Z27" s="109" t="s">
        <v>4</v>
      </c>
    </row>
    <row r="28" spans="2:26" ht="12.75" customHeight="1" thickBot="1" x14ac:dyDescent="0.35">
      <c r="B28" s="779"/>
      <c r="C28" s="308"/>
      <c r="D28" s="322" t="str">
        <f>IF($C28=0," ",VLOOKUP($C28,[1]Inschr!$B$1:$K$65536,3,FALSE))</f>
        <v xml:space="preserve"> </v>
      </c>
      <c r="E28" s="719" t="str">
        <f>IF($C28=0," ",VLOOKUP($C28,[1]Inschr!$B$1:$K$65536,4,FALSE))</f>
        <v xml:space="preserve"> </v>
      </c>
      <c r="F28" s="720"/>
      <c r="G28" s="721"/>
      <c r="H28" s="105" t="str">
        <f t="shared" si="9"/>
        <v xml:space="preserve"> </v>
      </c>
      <c r="I28" s="338">
        <f t="shared" si="10"/>
        <v>0</v>
      </c>
      <c r="J28" s="312">
        <f>$C176</f>
        <v>0</v>
      </c>
      <c r="K28" s="608"/>
      <c r="L28" s="608"/>
      <c r="M28" s="608"/>
      <c r="N28" s="89"/>
      <c r="S28" s="89"/>
      <c r="T28" s="89"/>
      <c r="V28" s="315"/>
      <c r="Z28" s="623"/>
    </row>
    <row r="29" spans="2:26" ht="12.75" customHeight="1" thickBot="1" x14ac:dyDescent="0.35">
      <c r="B29" s="779"/>
      <c r="C29" s="309"/>
      <c r="D29" s="310" t="str">
        <f>IF($C29=0," ",VLOOKUP($C29,[1]Inschr!$B$1:$K$65536,3,FALSE))</f>
        <v xml:space="preserve"> </v>
      </c>
      <c r="E29" s="747" t="str">
        <f>IF($C29=0," ",VLOOKUP($C29,[1]Inschr!$B$1:$K$65536,4,FALSE))</f>
        <v xml:space="preserve"> </v>
      </c>
      <c r="F29" s="748"/>
      <c r="G29" s="749"/>
      <c r="H29" s="311" t="str">
        <f t="shared" si="9"/>
        <v xml:space="preserve"> </v>
      </c>
      <c r="I29" s="339">
        <f t="shared" si="10"/>
        <v>0</v>
      </c>
      <c r="J29" s="312">
        <f>$C177</f>
        <v>0</v>
      </c>
      <c r="K29" s="313"/>
      <c r="L29" s="172"/>
      <c r="M29" s="172"/>
      <c r="N29" s="109" t="s">
        <v>4</v>
      </c>
      <c r="S29" s="89"/>
      <c r="T29" s="89"/>
      <c r="V29" s="315"/>
      <c r="Z29" s="624"/>
    </row>
    <row r="30" spans="2:26" ht="13.5" customHeight="1" thickBot="1" x14ac:dyDescent="0.35">
      <c r="B30" s="779"/>
      <c r="C30" s="308"/>
      <c r="D30" s="322" t="str">
        <f>IF($C30=0," ",VLOOKUP($C30,[1]Inschr!$B$1:$K$65536,3,FALSE))</f>
        <v xml:space="preserve"> </v>
      </c>
      <c r="E30" s="719" t="str">
        <f>IF($C30=0," ",VLOOKUP($C30,[1]Inschr!$B$1:$K$65536,4,FALSE))</f>
        <v xml:space="preserve"> </v>
      </c>
      <c r="F30" s="720"/>
      <c r="G30" s="721"/>
      <c r="H30" s="105" t="str">
        <f t="shared" si="9"/>
        <v xml:space="preserve"> </v>
      </c>
      <c r="I30" s="338">
        <f t="shared" si="10"/>
        <v>0</v>
      </c>
      <c r="J30" s="89"/>
      <c r="N30" s="623"/>
      <c r="S30" s="89"/>
      <c r="T30" s="89"/>
      <c r="V30" s="315"/>
      <c r="Z30" s="83" t="s">
        <v>50</v>
      </c>
    </row>
    <row r="31" spans="2:26" ht="12.75" customHeight="1" thickBot="1" x14ac:dyDescent="0.35">
      <c r="B31" s="779"/>
      <c r="C31" s="309"/>
      <c r="D31" s="310" t="str">
        <f>IF($C31=0," ",VLOOKUP($C31,[1]Inschr!$B$1:$K$65536,3,FALSE))</f>
        <v xml:space="preserve"> </v>
      </c>
      <c r="E31" s="747" t="str">
        <f>IF($C31=0," ",VLOOKUP($C31,[1]Inschr!$B$1:$K$65536,4,FALSE))</f>
        <v xml:space="preserve"> </v>
      </c>
      <c r="F31" s="748"/>
      <c r="G31" s="749"/>
      <c r="H31" s="311" t="str">
        <f t="shared" si="9"/>
        <v xml:space="preserve"> </v>
      </c>
      <c r="I31" s="339">
        <f t="shared" si="10"/>
        <v>0</v>
      </c>
      <c r="J31" s="89"/>
      <c r="N31" s="624"/>
      <c r="S31" s="89"/>
      <c r="T31" s="89"/>
      <c r="V31" s="507">
        <f>U329</f>
        <v>0</v>
      </c>
      <c r="W31" s="507">
        <f>V329</f>
        <v>0</v>
      </c>
      <c r="X31" s="507">
        <f>X329</f>
        <v>0</v>
      </c>
      <c r="Y31" s="172"/>
      <c r="Z31" s="163"/>
    </row>
    <row r="32" spans="2:26" ht="12.75" customHeight="1" thickBot="1" x14ac:dyDescent="0.35">
      <c r="B32" s="779"/>
      <c r="C32" s="308"/>
      <c r="D32" s="322" t="str">
        <f>IF($C32=0," ",VLOOKUP($C32,[1]Inschr!$B$1:$K$65536,3,FALSE))</f>
        <v xml:space="preserve"> </v>
      </c>
      <c r="E32" s="719" t="str">
        <f>IF($C32=0," ",VLOOKUP($C32,[1]Inschr!$B$1:$K$65536,4,FALSE))</f>
        <v xml:space="preserve"> </v>
      </c>
      <c r="F32" s="720"/>
      <c r="G32" s="721"/>
      <c r="H32" s="105" t="str">
        <f t="shared" si="9"/>
        <v xml:space="preserve"> </v>
      </c>
      <c r="I32" s="338">
        <f t="shared" si="10"/>
        <v>0</v>
      </c>
      <c r="J32" s="513"/>
      <c r="K32" s="88" t="s">
        <v>4</v>
      </c>
      <c r="L32" s="88"/>
      <c r="M32" s="88"/>
      <c r="N32" s="89"/>
      <c r="S32" s="89"/>
      <c r="T32" s="89"/>
      <c r="V32" s="507"/>
      <c r="W32" s="507"/>
      <c r="X32" s="507"/>
      <c r="Y32" s="329"/>
      <c r="Z32" s="312" t="str">
        <f>Z331</f>
        <v xml:space="preserve"> </v>
      </c>
    </row>
    <row r="33" spans="1:26" ht="12.75" customHeight="1" thickBot="1" x14ac:dyDescent="0.35">
      <c r="B33" s="779"/>
      <c r="C33" s="309"/>
      <c r="D33" s="310" t="str">
        <f>IF($C33=0," ",VLOOKUP($C33,[1]Inschr!$B$1:$K$65536,3,FALSE))</f>
        <v xml:space="preserve"> </v>
      </c>
      <c r="E33" s="747" t="str">
        <f>IF($C33=0," ",VLOOKUP($C33,[1]Inschr!$B$1:$K$65536,4,FALSE))</f>
        <v xml:space="preserve"> </v>
      </c>
      <c r="F33" s="748"/>
      <c r="G33" s="749"/>
      <c r="H33" s="311" t="str">
        <f t="shared" si="9"/>
        <v xml:space="preserve"> </v>
      </c>
      <c r="I33" s="339">
        <f t="shared" si="10"/>
        <v>0</v>
      </c>
      <c r="J33" s="516"/>
      <c r="K33" s="89"/>
      <c r="L33" s="89"/>
      <c r="M33" s="89"/>
      <c r="N33" s="89"/>
      <c r="S33" s="89"/>
      <c r="T33" s="89"/>
      <c r="V33" s="507">
        <f>U335</f>
        <v>0</v>
      </c>
      <c r="W33" s="507">
        <f>V335</f>
        <v>0</v>
      </c>
      <c r="X33" s="507">
        <f>X335</f>
        <v>0</v>
      </c>
      <c r="Y33" s="327"/>
      <c r="Z33" s="312" t="str">
        <f>Z333</f>
        <v xml:space="preserve"> </v>
      </c>
    </row>
    <row r="34" spans="1:26" ht="13.5" customHeight="1" thickBot="1" x14ac:dyDescent="0.35">
      <c r="B34" s="780"/>
      <c r="C34" s="340"/>
      <c r="D34" s="341" t="str">
        <f>IF($C34=0," ",VLOOKUP($C34,[1]Inschr!$B$1:$K$65536,3,FALSE))</f>
        <v xml:space="preserve"> </v>
      </c>
      <c r="E34" s="750" t="str">
        <f>IF($C34=0," ",VLOOKUP($C34,[1]Inschr!$B$1:$K$65536,4,FALSE))</f>
        <v xml:space="preserve"> </v>
      </c>
      <c r="F34" s="751"/>
      <c r="G34" s="752"/>
      <c r="H34" s="342" t="str">
        <f t="shared" si="9"/>
        <v xml:space="preserve"> </v>
      </c>
      <c r="I34" s="343">
        <f t="shared" si="10"/>
        <v>0</v>
      </c>
      <c r="J34" s="89"/>
      <c r="N34" s="89"/>
      <c r="S34" s="89"/>
      <c r="T34" s="89"/>
      <c r="V34" s="507"/>
      <c r="W34" s="507"/>
      <c r="X34" s="507"/>
      <c r="Y34" s="172"/>
    </row>
    <row r="35" spans="1:26" ht="12.75" customHeight="1" thickTop="1" thickBot="1" x14ac:dyDescent="0.35">
      <c r="A35" s="172"/>
      <c r="B35" s="778">
        <v>5</v>
      </c>
      <c r="C35" s="334"/>
      <c r="D35" s="344" t="str">
        <f>IF($C35=0," ",VLOOKUP($C35,[1]Inschr!$B$1:$K$65536,3,FALSE))</f>
        <v xml:space="preserve"> </v>
      </c>
      <c r="E35" s="753" t="str">
        <f>IF($C35=0," ",VLOOKUP($C35,[1]Inschr!$B$1:$K$65536,4,FALSE))</f>
        <v xml:space="preserve"> </v>
      </c>
      <c r="F35" s="754"/>
      <c r="G35" s="755"/>
      <c r="H35" s="336" t="str">
        <f t="shared" ref="H35:H42" si="12">IF($C35=0," ",1+I35+IF(AND(OR(N$42=C35,N$43=C35),OR(J$44&lt;&gt;0,J$45&lt;&gt;0)),1,0)+IF(AND(OR(S$50=C35,S$51=C35),OR(N$58&lt;&gt;" ",N$59&lt;&gt;" ")),1,0)+IF(AND(OR(Z$32=C35,Z$33=C35),OR(S$18&lt;&gt;" ",S$19&lt;&gt;" ")),1,0)+IF(OR(K$70=C35,K$71=C35),1,0))</f>
        <v xml:space="preserve"> </v>
      </c>
      <c r="I35" s="337">
        <f t="shared" ref="I35:I42" si="13">$H193</f>
        <v>0</v>
      </c>
      <c r="J35" s="89"/>
      <c r="N35" s="89"/>
      <c r="S35" s="89"/>
      <c r="T35" s="89"/>
      <c r="V35" s="315"/>
    </row>
    <row r="36" spans="1:26" ht="12.75" customHeight="1" thickBot="1" x14ac:dyDescent="0.35">
      <c r="B36" s="779"/>
      <c r="C36" s="308"/>
      <c r="D36" s="322" t="str">
        <f>IF($C36=0," ",VLOOKUP($C36,[1]Inschr!$B$1:$K$65536,3,FALSE))</f>
        <v xml:space="preserve"> </v>
      </c>
      <c r="E36" s="719" t="str">
        <f>IF($C36=0," ",VLOOKUP($C36,[1]Inschr!$B$1:$K$65536,4,FALSE))</f>
        <v xml:space="preserve"> </v>
      </c>
      <c r="F36" s="720"/>
      <c r="G36" s="721"/>
      <c r="H36" s="105" t="str">
        <f t="shared" si="12"/>
        <v xml:space="preserve"> </v>
      </c>
      <c r="I36" s="338">
        <f t="shared" si="13"/>
        <v>0</v>
      </c>
      <c r="J36" s="513"/>
      <c r="K36" s="88" t="s">
        <v>4</v>
      </c>
      <c r="L36" s="88"/>
      <c r="M36" s="88"/>
      <c r="N36" s="89"/>
      <c r="S36" s="89"/>
      <c r="T36" s="89"/>
      <c r="V36" s="315"/>
    </row>
    <row r="37" spans="1:26" ht="12.75" customHeight="1" thickBot="1" x14ac:dyDescent="0.35">
      <c r="B37" s="779"/>
      <c r="C37" s="309"/>
      <c r="D37" s="310" t="str">
        <f>IF($C37=0," ",VLOOKUP($C37,[1]Inschr!$B$1:$K$65536,3,FALSE))</f>
        <v xml:space="preserve"> </v>
      </c>
      <c r="E37" s="747" t="str">
        <f>IF($C37=0," ",VLOOKUP($C37,[1]Inschr!$B$1:$K$65536,4,FALSE))</f>
        <v xml:space="preserve"> </v>
      </c>
      <c r="F37" s="748"/>
      <c r="G37" s="749"/>
      <c r="H37" s="311" t="str">
        <f t="shared" si="12"/>
        <v xml:space="preserve"> </v>
      </c>
      <c r="I37" s="339">
        <f t="shared" si="13"/>
        <v>0</v>
      </c>
      <c r="J37" s="516"/>
      <c r="K37" s="89"/>
      <c r="L37" s="89"/>
      <c r="M37" s="89"/>
      <c r="N37" s="89"/>
      <c r="S37" s="89"/>
      <c r="T37" s="89"/>
      <c r="V37" s="315"/>
    </row>
    <row r="38" spans="1:26" ht="13.5" customHeight="1" thickBot="1" x14ac:dyDescent="0.35">
      <c r="B38" s="779"/>
      <c r="C38" s="308"/>
      <c r="D38" s="322" t="str">
        <f>IF($C38=0," ",VLOOKUP($C38,[1]Inschr!$B$1:$K$65536,3,FALSE))</f>
        <v xml:space="preserve"> </v>
      </c>
      <c r="E38" s="719" t="str">
        <f>IF($C38=0," ",VLOOKUP($C38,[1]Inschr!$B$1:$K$65536,4,FALSE))</f>
        <v xml:space="preserve"> </v>
      </c>
      <c r="F38" s="720"/>
      <c r="G38" s="721"/>
      <c r="H38" s="105" t="str">
        <f t="shared" si="12"/>
        <v xml:space="preserve"> </v>
      </c>
      <c r="I38" s="338">
        <f t="shared" si="13"/>
        <v>0</v>
      </c>
      <c r="J38" s="89"/>
      <c r="N38" s="109" t="s">
        <v>4</v>
      </c>
      <c r="S38" s="89"/>
      <c r="T38" s="89"/>
      <c r="V38" s="315"/>
      <c r="X38" s="172"/>
      <c r="Y38" s="172"/>
    </row>
    <row r="39" spans="1:26" ht="12.75" customHeight="1" x14ac:dyDescent="0.3">
      <c r="B39" s="779"/>
      <c r="C39" s="309"/>
      <c r="D39" s="310" t="str">
        <f>IF($C39=0," ",VLOOKUP($C39,[1]Inschr!$B$1:$K$65536,3,FALSE))</f>
        <v xml:space="preserve"> </v>
      </c>
      <c r="E39" s="747" t="str">
        <f>IF($C39=0," ",VLOOKUP($C39,[1]Inschr!$B$1:$K$65536,4,FALSE))</f>
        <v xml:space="preserve"> </v>
      </c>
      <c r="F39" s="748"/>
      <c r="G39" s="749"/>
      <c r="H39" s="311" t="str">
        <f t="shared" si="12"/>
        <v xml:space="preserve"> </v>
      </c>
      <c r="I39" s="339">
        <f t="shared" si="13"/>
        <v>0</v>
      </c>
      <c r="J39" s="89" t="s">
        <v>79</v>
      </c>
      <c r="N39" s="623"/>
      <c r="S39" s="89"/>
      <c r="T39" s="89"/>
      <c r="V39" s="315"/>
      <c r="X39" s="172"/>
      <c r="Y39" s="172"/>
    </row>
    <row r="40" spans="1:26" ht="12.75" customHeight="1" thickBot="1" x14ac:dyDescent="0.35">
      <c r="B40" s="779"/>
      <c r="C40" s="308"/>
      <c r="D40" s="322" t="str">
        <f>IF($C40=0," ",VLOOKUP($C40,[1]Inschr!$B$1:$K$65536,3,FALSE))</f>
        <v xml:space="preserve"> </v>
      </c>
      <c r="E40" s="719" t="str">
        <f>IF($C40=0," ",VLOOKUP($C40,[1]Inschr!$B$1:$K$65536,4,FALSE))</f>
        <v xml:space="preserve"> </v>
      </c>
      <c r="F40" s="720"/>
      <c r="G40" s="721"/>
      <c r="H40" s="105" t="str">
        <f t="shared" si="12"/>
        <v xml:space="preserve"> </v>
      </c>
      <c r="I40" s="338">
        <f t="shared" si="13"/>
        <v>0</v>
      </c>
      <c r="J40" s="312">
        <f>$C204</f>
        <v>0</v>
      </c>
      <c r="K40" s="313"/>
      <c r="L40" s="172"/>
      <c r="M40" s="172"/>
      <c r="N40" s="624"/>
      <c r="S40" s="89"/>
      <c r="T40" s="89"/>
      <c r="U40" s="84"/>
      <c r="V40" s="346"/>
      <c r="W40" s="84"/>
    </row>
    <row r="41" spans="1:26" ht="12.75" customHeight="1" x14ac:dyDescent="0.3">
      <c r="B41" s="779"/>
      <c r="C41" s="309"/>
      <c r="D41" s="310" t="str">
        <f>IF($C41=0," ",VLOOKUP($C41,[1]Inschr!$B$1:$K$65536,3,FALSE))</f>
        <v xml:space="preserve"> </v>
      </c>
      <c r="E41" s="747" t="str">
        <f>IF($C41=0," ",VLOOKUP($C41,[1]Inschr!$B$1:$K$65536,4,FALSE))</f>
        <v xml:space="preserve"> </v>
      </c>
      <c r="F41" s="748"/>
      <c r="G41" s="749"/>
      <c r="H41" s="311" t="str">
        <f t="shared" si="12"/>
        <v xml:space="preserve"> </v>
      </c>
      <c r="I41" s="339">
        <f t="shared" si="13"/>
        <v>0</v>
      </c>
      <c r="J41" s="312">
        <f>$C205</f>
        <v>0</v>
      </c>
      <c r="K41" s="607">
        <f>E332</f>
        <v>0</v>
      </c>
      <c r="L41" s="607">
        <f t="shared" ref="L41:M41" si="14">F332</f>
        <v>0</v>
      </c>
      <c r="M41" s="607">
        <f t="shared" si="14"/>
        <v>0</v>
      </c>
      <c r="N41" s="86" t="s">
        <v>79</v>
      </c>
      <c r="S41" s="89"/>
      <c r="T41" s="89"/>
      <c r="U41" s="84"/>
      <c r="V41" s="346"/>
      <c r="W41" s="84"/>
    </row>
    <row r="42" spans="1:26" ht="13.5" customHeight="1" thickBot="1" x14ac:dyDescent="0.35">
      <c r="B42" s="780"/>
      <c r="C42" s="340"/>
      <c r="D42" s="341" t="str">
        <f>IF($C42=0," ",VLOOKUP($C42,[1]Inschr!$B$1:$K$65536,3,FALSE))</f>
        <v xml:space="preserve"> </v>
      </c>
      <c r="E42" s="750" t="str">
        <f>IF($C42=0," ",VLOOKUP($C42,[1]Inschr!$B$1:$K$65536,4,FALSE))</f>
        <v xml:space="preserve"> </v>
      </c>
      <c r="F42" s="751"/>
      <c r="G42" s="752"/>
      <c r="H42" s="342" t="str">
        <f t="shared" si="12"/>
        <v xml:space="preserve"> </v>
      </c>
      <c r="I42" s="343">
        <f t="shared" si="13"/>
        <v>0</v>
      </c>
      <c r="J42" s="89"/>
      <c r="K42" s="608"/>
      <c r="L42" s="608"/>
      <c r="M42" s="608"/>
      <c r="N42" s="312" t="str">
        <f>H334</f>
        <v xml:space="preserve"> </v>
      </c>
      <c r="O42" s="314"/>
      <c r="S42" s="89"/>
      <c r="T42" s="89"/>
      <c r="U42" s="84"/>
      <c r="V42" s="346"/>
      <c r="W42" s="84"/>
    </row>
    <row r="43" spans="1:26" ht="12.75" customHeight="1" thickTop="1" x14ac:dyDescent="0.3">
      <c r="B43" s="778">
        <v>6</v>
      </c>
      <c r="C43" s="334"/>
      <c r="D43" s="344" t="str">
        <f>IF($C43=0," ",VLOOKUP($C43,[1]Inschr!$B$1:$K$65536,3,FALSE))</f>
        <v xml:space="preserve"> </v>
      </c>
      <c r="E43" s="753" t="str">
        <f>IF($C43=0," ",VLOOKUP($C43,[1]Inschr!$B$1:$K$65536,4,FALSE))</f>
        <v xml:space="preserve"> </v>
      </c>
      <c r="F43" s="754"/>
      <c r="G43" s="755"/>
      <c r="H43" s="336" t="str">
        <f t="shared" ref="H43:H50" si="15">IF($C43=0," ",1+I43+IF(AND(OR(N$42=C43,N$43=C43),OR(J$40&lt;&gt;0,J$41&lt;&gt;0)),1,0)+IF(AND(OR(S$50=C43,S$51=C43),OR(N$58&lt;&gt;" ",N$59&lt;&gt;" ")),1,0)+IF(AND(OR(Z$32=C43,Z$33=C43),OR(S$18&lt;&gt;" ",S$19&lt;&gt;" ")),1,0)+IF(OR(K$70=C43,K$71=C43),1,0))</f>
        <v xml:space="preserve"> </v>
      </c>
      <c r="I43" s="337">
        <f t="shared" ref="I43:I50" si="16">$H221</f>
        <v>0</v>
      </c>
      <c r="J43" s="89"/>
      <c r="K43" s="607">
        <f>E338</f>
        <v>0</v>
      </c>
      <c r="L43" s="607">
        <f t="shared" ref="L43" si="17">F338</f>
        <v>0</v>
      </c>
      <c r="M43" s="607">
        <f>G338</f>
        <v>0</v>
      </c>
      <c r="N43" s="312" t="str">
        <f>H336</f>
        <v xml:space="preserve"> </v>
      </c>
      <c r="P43" s="315"/>
      <c r="S43" s="89"/>
      <c r="T43" s="89"/>
      <c r="U43" s="84"/>
      <c r="V43" s="346"/>
      <c r="W43" s="84"/>
    </row>
    <row r="44" spans="1:26" ht="12.75" customHeight="1" thickBot="1" x14ac:dyDescent="0.35">
      <c r="B44" s="779"/>
      <c r="C44" s="308"/>
      <c r="D44" s="322" t="str">
        <f>IF($C44=0," ",VLOOKUP($C44,[1]Inschr!$B$1:$K$65536,3,FALSE))</f>
        <v xml:space="preserve"> </v>
      </c>
      <c r="E44" s="719" t="str">
        <f>IF($C44=0," ",VLOOKUP($C44,[1]Inschr!$B$1:$K$65536,4,FALSE))</f>
        <v xml:space="preserve"> </v>
      </c>
      <c r="F44" s="720"/>
      <c r="G44" s="721"/>
      <c r="H44" s="105" t="str">
        <f t="shared" si="15"/>
        <v xml:space="preserve"> </v>
      </c>
      <c r="I44" s="338">
        <f t="shared" si="16"/>
        <v>0</v>
      </c>
      <c r="J44" s="316">
        <f>$C232</f>
        <v>0</v>
      </c>
      <c r="K44" s="608"/>
      <c r="L44" s="608"/>
      <c r="M44" s="608"/>
      <c r="N44" s="89"/>
      <c r="P44" s="315"/>
      <c r="S44" s="109" t="s">
        <v>4</v>
      </c>
      <c r="T44" s="109"/>
      <c r="U44" s="84"/>
      <c r="V44" s="346"/>
      <c r="W44" s="84"/>
    </row>
    <row r="45" spans="1:26" ht="12.75" customHeight="1" x14ac:dyDescent="0.3">
      <c r="B45" s="779"/>
      <c r="C45" s="309"/>
      <c r="D45" s="310" t="str">
        <f>IF($C45=0," ",VLOOKUP($C45,[1]Inschr!$B$1:$K$65536,3,FALSE))</f>
        <v xml:space="preserve"> </v>
      </c>
      <c r="E45" s="747" t="str">
        <f>IF($C45=0," ",VLOOKUP($C45,[1]Inschr!$B$1:$K$65536,4,FALSE))</f>
        <v xml:space="preserve"> </v>
      </c>
      <c r="F45" s="748"/>
      <c r="G45" s="749"/>
      <c r="H45" s="311" t="str">
        <f t="shared" si="15"/>
        <v xml:space="preserve"> </v>
      </c>
      <c r="I45" s="339">
        <f t="shared" si="16"/>
        <v>0</v>
      </c>
      <c r="J45" s="316">
        <f>$C233</f>
        <v>0</v>
      </c>
      <c r="K45" s="313"/>
      <c r="L45" s="172"/>
      <c r="M45" s="172"/>
      <c r="N45" s="89"/>
      <c r="P45" s="315"/>
      <c r="S45" s="623"/>
      <c r="T45" s="102"/>
      <c r="U45" s="84"/>
      <c r="V45" s="346"/>
      <c r="W45" s="84"/>
    </row>
    <row r="46" spans="1:26" ht="13.5" customHeight="1" thickBot="1" x14ac:dyDescent="0.35">
      <c r="B46" s="779"/>
      <c r="C46" s="308"/>
      <c r="D46" s="322" t="str">
        <f>IF($C46=0," ",VLOOKUP($C46,[1]Inschr!$B$1:$K$65536,3,FALSE))</f>
        <v xml:space="preserve"> </v>
      </c>
      <c r="E46" s="719" t="str">
        <f>IF($C46=0," ",VLOOKUP($C46,[1]Inschr!$B$1:$K$65536,4,FALSE))</f>
        <v xml:space="preserve"> </v>
      </c>
      <c r="F46" s="720"/>
      <c r="G46" s="721"/>
      <c r="H46" s="105" t="str">
        <f t="shared" si="15"/>
        <v xml:space="preserve"> </v>
      </c>
      <c r="I46" s="338">
        <f t="shared" si="16"/>
        <v>0</v>
      </c>
      <c r="J46" s="89"/>
      <c r="N46" s="89"/>
      <c r="P46" s="315"/>
      <c r="S46" s="624"/>
      <c r="T46" s="102"/>
      <c r="V46" s="315"/>
    </row>
    <row r="47" spans="1:26" ht="12.75" customHeight="1" thickBot="1" x14ac:dyDescent="0.35">
      <c r="B47" s="779"/>
      <c r="C47" s="309"/>
      <c r="D47" s="310" t="str">
        <f>IF($C47=0," ",VLOOKUP($C47,[1]Inschr!$B$1:$K$65536,3,FALSE))</f>
        <v xml:space="preserve"> </v>
      </c>
      <c r="E47" s="747" t="str">
        <f>IF($C47=0," ",VLOOKUP($C47,[1]Inschr!$B$1:$K$65536,4,FALSE))</f>
        <v xml:space="preserve"> </v>
      </c>
      <c r="F47" s="748"/>
      <c r="G47" s="749"/>
      <c r="H47" s="311" t="str">
        <f t="shared" si="15"/>
        <v xml:space="preserve"> </v>
      </c>
      <c r="I47" s="339">
        <f t="shared" si="16"/>
        <v>0</v>
      </c>
      <c r="J47" s="89"/>
      <c r="N47" s="89"/>
      <c r="P47" s="315" t="s">
        <v>42</v>
      </c>
      <c r="S47" s="89"/>
      <c r="T47" s="89"/>
      <c r="V47" s="315"/>
    </row>
    <row r="48" spans="1:26" ht="12.75" customHeight="1" thickBot="1" x14ac:dyDescent="0.35">
      <c r="B48" s="779"/>
      <c r="C48" s="308"/>
      <c r="D48" s="322" t="str">
        <f>IF($C48=0," ",VLOOKUP($C48,[1]Inschr!$B$1:$K$65536,3,FALSE))</f>
        <v xml:space="preserve"> </v>
      </c>
      <c r="E48" s="719" t="str">
        <f>IF($C48=0," ",VLOOKUP($C48,[1]Inschr!$B$1:$K$65536,4,FALSE))</f>
        <v xml:space="preserve"> </v>
      </c>
      <c r="F48" s="720"/>
      <c r="G48" s="721"/>
      <c r="H48" s="105" t="str">
        <f t="shared" si="15"/>
        <v xml:space="preserve"> </v>
      </c>
      <c r="I48" s="338">
        <f t="shared" si="16"/>
        <v>0</v>
      </c>
      <c r="J48" s="513"/>
      <c r="K48" s="88" t="s">
        <v>4</v>
      </c>
      <c r="L48" s="88"/>
      <c r="M48" s="88"/>
      <c r="N48" s="89"/>
      <c r="P48" s="313"/>
      <c r="Q48" s="172"/>
      <c r="R48" s="172"/>
      <c r="S48" s="89"/>
      <c r="T48" s="89"/>
      <c r="V48" s="315"/>
    </row>
    <row r="49" spans="2:22" ht="12.75" customHeight="1" thickBot="1" x14ac:dyDescent="0.35">
      <c r="B49" s="779"/>
      <c r="C49" s="309"/>
      <c r="D49" s="310" t="str">
        <f>IF($C49=0," ",VLOOKUP($C49,[1]Inschr!$B$1:$K$65536,3,FALSE))</f>
        <v xml:space="preserve"> </v>
      </c>
      <c r="E49" s="747" t="str">
        <f>IF($C49=0," ",VLOOKUP($C49,[1]Inschr!$B$1:$K$65536,4,FALSE))</f>
        <v xml:space="preserve"> </v>
      </c>
      <c r="F49" s="748"/>
      <c r="G49" s="749"/>
      <c r="H49" s="311" t="str">
        <f t="shared" si="15"/>
        <v xml:space="preserve"> </v>
      </c>
      <c r="I49" s="339">
        <f t="shared" si="16"/>
        <v>0</v>
      </c>
      <c r="J49" s="516"/>
      <c r="K49" s="89"/>
      <c r="L49" s="89"/>
      <c r="M49" s="89"/>
      <c r="N49" s="89"/>
      <c r="P49" s="607">
        <f>O338</f>
        <v>0</v>
      </c>
      <c r="Q49" s="507">
        <f>Q338</f>
        <v>0</v>
      </c>
      <c r="R49" s="507">
        <f>S338</f>
        <v>0</v>
      </c>
      <c r="S49" s="86" t="s">
        <v>77</v>
      </c>
      <c r="T49" s="86"/>
      <c r="V49" s="315"/>
    </row>
    <row r="50" spans="2:22" ht="13.5" customHeight="1" thickBot="1" x14ac:dyDescent="0.35">
      <c r="B50" s="780"/>
      <c r="C50" s="340"/>
      <c r="D50" s="341" t="str">
        <f>IF($C50=0," ",VLOOKUP($C50,[1]Inschr!$B$1:$K$65536,3,FALSE))</f>
        <v xml:space="preserve"> </v>
      </c>
      <c r="E50" s="750" t="str">
        <f>IF($C50=0," ",VLOOKUP($C50,[1]Inschr!$B$1:$K$65536,4,FALSE))</f>
        <v xml:space="preserve"> </v>
      </c>
      <c r="F50" s="751"/>
      <c r="G50" s="752"/>
      <c r="H50" s="342" t="str">
        <f t="shared" si="15"/>
        <v xml:space="preserve"> </v>
      </c>
      <c r="I50" s="343">
        <f t="shared" si="16"/>
        <v>0</v>
      </c>
      <c r="J50" s="89"/>
      <c r="N50" s="89"/>
      <c r="P50" s="608"/>
      <c r="Q50" s="507"/>
      <c r="R50" s="507"/>
      <c r="S50" s="312" t="str">
        <f>T340</f>
        <v xml:space="preserve"> </v>
      </c>
      <c r="T50" s="184"/>
      <c r="U50" s="347"/>
      <c r="V50" s="315"/>
    </row>
    <row r="51" spans="2:22" ht="12.75" customHeight="1" thickTop="1" thickBot="1" x14ac:dyDescent="0.35">
      <c r="B51" s="778">
        <v>7</v>
      </c>
      <c r="C51" s="334"/>
      <c r="D51" s="344" t="str">
        <f>IF($C51=0," ",VLOOKUP($C51,[1]Inschr!$B$1:$K$65536,3,FALSE))</f>
        <v xml:space="preserve"> </v>
      </c>
      <c r="E51" s="753" t="str">
        <f>IF($C51=0," ",VLOOKUP($C51,[1]Inschr!$B$1:$K$65536,4,FALSE))</f>
        <v xml:space="preserve"> </v>
      </c>
      <c r="F51" s="754"/>
      <c r="G51" s="755"/>
      <c r="H51" s="336" t="str">
        <f t="shared" ref="H51:H58" si="18">IF($C51=0," ",1+I51+IF(AND(OR(N$58=C51,N$59=C51),OR(J$60&lt;&gt;0,J$61&lt;&gt;0)),1,0)+IF(AND(OR(S$50=C51,S$51=C51),OR(N$42&lt;&gt;" ",N$43&lt;&gt;" ")),1,0)+IF(AND(OR(Z$32=C51,Z$33=C51),OR(S$18&lt;&gt;" ",S$19&lt;&gt;" ")),1,0)+IF(OR(K$70=C51,K$71=C51),1,0))</f>
        <v xml:space="preserve"> </v>
      </c>
      <c r="I51" s="337">
        <f t="shared" ref="I51:I58" si="19">$H249</f>
        <v>0</v>
      </c>
      <c r="J51" s="89"/>
      <c r="N51" s="89"/>
      <c r="P51" s="607">
        <f>O344</f>
        <v>0</v>
      </c>
      <c r="Q51" s="507">
        <f>Q344</f>
        <v>0</v>
      </c>
      <c r="R51" s="507">
        <f>S344</f>
        <v>0</v>
      </c>
      <c r="S51" s="312" t="str">
        <f>T342</f>
        <v xml:space="preserve"> </v>
      </c>
      <c r="T51" s="89"/>
    </row>
    <row r="52" spans="2:22" ht="12.75" customHeight="1" thickBot="1" x14ac:dyDescent="0.35">
      <c r="B52" s="779"/>
      <c r="C52" s="308"/>
      <c r="D52" s="322" t="str">
        <f>IF($C52=0," ",VLOOKUP($C52,[1]Inschr!$B$1:$K$65536,3,FALSE))</f>
        <v xml:space="preserve"> </v>
      </c>
      <c r="E52" s="719" t="str">
        <f>IF($C52=0," ",VLOOKUP($C52,[1]Inschr!$B$1:$K$65536,4,FALSE))</f>
        <v xml:space="preserve"> </v>
      </c>
      <c r="F52" s="720"/>
      <c r="G52" s="721"/>
      <c r="H52" s="105" t="str">
        <f t="shared" si="18"/>
        <v xml:space="preserve"> </v>
      </c>
      <c r="I52" s="338">
        <f t="shared" si="19"/>
        <v>0</v>
      </c>
      <c r="J52" s="513"/>
      <c r="K52" s="88" t="s">
        <v>4</v>
      </c>
      <c r="L52" s="88"/>
      <c r="M52" s="88"/>
      <c r="N52" s="89"/>
      <c r="P52" s="608"/>
      <c r="Q52" s="507"/>
      <c r="R52" s="507"/>
    </row>
    <row r="53" spans="2:22" ht="12.75" customHeight="1" thickBot="1" x14ac:dyDescent="0.35">
      <c r="B53" s="779"/>
      <c r="C53" s="309"/>
      <c r="D53" s="310" t="str">
        <f>IF($C53=0," ",VLOOKUP($C53,[1]Inschr!$B$1:$K$65536,3,FALSE))</f>
        <v xml:space="preserve"> </v>
      </c>
      <c r="E53" s="747" t="str">
        <f>IF($C53=0," ",VLOOKUP($C53,[1]Inschr!$B$1:$K$65536,4,FALSE))</f>
        <v xml:space="preserve"> </v>
      </c>
      <c r="F53" s="748"/>
      <c r="G53" s="749"/>
      <c r="H53" s="311" t="str">
        <f t="shared" si="18"/>
        <v xml:space="preserve"> </v>
      </c>
      <c r="I53" s="339">
        <f t="shared" si="19"/>
        <v>0</v>
      </c>
      <c r="J53" s="516"/>
      <c r="K53" s="89"/>
      <c r="L53" s="89"/>
      <c r="M53" s="89"/>
      <c r="N53" s="89"/>
      <c r="P53" s="313"/>
      <c r="Q53" s="172"/>
      <c r="R53" s="172"/>
    </row>
    <row r="54" spans="2:22" ht="13.5" customHeight="1" thickBot="1" x14ac:dyDescent="0.35">
      <c r="B54" s="779"/>
      <c r="C54" s="308"/>
      <c r="D54" s="322" t="str">
        <f>IF($C54=0," ",VLOOKUP($C54,[1]Inschr!$B$1:$K$65536,3,FALSE))</f>
        <v xml:space="preserve"> </v>
      </c>
      <c r="E54" s="719" t="str">
        <f>IF($C54=0," ",VLOOKUP($C54,[1]Inschr!$B$1:$K$65536,4,FALSE))</f>
        <v xml:space="preserve"> </v>
      </c>
      <c r="F54" s="720"/>
      <c r="G54" s="721"/>
      <c r="H54" s="105" t="str">
        <f t="shared" si="18"/>
        <v xml:space="preserve"> </v>
      </c>
      <c r="I54" s="338">
        <f t="shared" si="19"/>
        <v>0</v>
      </c>
      <c r="J54" s="89"/>
      <c r="P54" s="315"/>
    </row>
    <row r="55" spans="2:22" ht="12.75" customHeight="1" x14ac:dyDescent="0.3">
      <c r="B55" s="779"/>
      <c r="C55" s="309"/>
      <c r="D55" s="310" t="str">
        <f>IF($C55=0," ",VLOOKUP($C55,[1]Inschr!$B$1:$K$65536,3,FALSE))</f>
        <v xml:space="preserve"> </v>
      </c>
      <c r="E55" s="747" t="str">
        <f>IF($C55=0," ",VLOOKUP($C55,[1]Inschr!$B$1:$K$65536,4,FALSE))</f>
        <v xml:space="preserve"> </v>
      </c>
      <c r="F55" s="748"/>
      <c r="G55" s="749"/>
      <c r="H55" s="311" t="str">
        <f t="shared" si="18"/>
        <v xml:space="preserve"> </v>
      </c>
      <c r="I55" s="339">
        <f t="shared" si="19"/>
        <v>0</v>
      </c>
      <c r="J55" s="89" t="s">
        <v>79</v>
      </c>
      <c r="P55" s="315"/>
    </row>
    <row r="56" spans="2:22" ht="12.75" customHeight="1" thickBot="1" x14ac:dyDescent="0.35">
      <c r="B56" s="779"/>
      <c r="C56" s="308"/>
      <c r="D56" s="322" t="str">
        <f>IF($C56=0," ",VLOOKUP($C56,[1]Inschr!$B$1:$K$65536,3,FALSE))</f>
        <v xml:space="preserve"> </v>
      </c>
      <c r="E56" s="719" t="str">
        <f>IF($C56=0," ",VLOOKUP($C56,[1]Inschr!$B$1:$K$65536,4,FALSE))</f>
        <v xml:space="preserve"> </v>
      </c>
      <c r="F56" s="720"/>
      <c r="G56" s="721"/>
      <c r="H56" s="105" t="str">
        <f t="shared" si="18"/>
        <v xml:space="preserve"> </v>
      </c>
      <c r="I56" s="338">
        <f t="shared" si="19"/>
        <v>0</v>
      </c>
      <c r="J56" s="316">
        <f>$C260</f>
        <v>0</v>
      </c>
      <c r="K56" s="313"/>
      <c r="L56" s="172"/>
      <c r="M56" s="172"/>
      <c r="P56" s="315"/>
    </row>
    <row r="57" spans="2:22" ht="12.75" customHeight="1" x14ac:dyDescent="0.3">
      <c r="B57" s="779"/>
      <c r="C57" s="309"/>
      <c r="D57" s="310" t="str">
        <f>IF($C57=0," ",VLOOKUP($C57,[1]Inschr!$B$1:$K$65536,3,FALSE))</f>
        <v xml:space="preserve"> </v>
      </c>
      <c r="E57" s="747" t="str">
        <f>IF($C57=0," ",VLOOKUP($C57,[1]Inschr!$B$1:$K$65536,4,FALSE))</f>
        <v xml:space="preserve"> </v>
      </c>
      <c r="F57" s="748"/>
      <c r="G57" s="749"/>
      <c r="H57" s="311" t="str">
        <f t="shared" si="18"/>
        <v xml:space="preserve"> </v>
      </c>
      <c r="I57" s="339">
        <f t="shared" si="19"/>
        <v>0</v>
      </c>
      <c r="J57" s="316">
        <f>$C261</f>
        <v>0</v>
      </c>
      <c r="K57" s="607">
        <f>E344</f>
        <v>0</v>
      </c>
      <c r="L57" s="607">
        <f t="shared" ref="L57:M57" si="20">F344</f>
        <v>0</v>
      </c>
      <c r="M57" s="607">
        <f t="shared" si="20"/>
        <v>0</v>
      </c>
      <c r="N57" s="89"/>
      <c r="O57" s="317"/>
    </row>
    <row r="58" spans="2:22" ht="13.5" customHeight="1" thickBot="1" x14ac:dyDescent="0.35">
      <c r="B58" s="780"/>
      <c r="C58" s="340"/>
      <c r="D58" s="341" t="str">
        <f>IF($C58=0," ",VLOOKUP($C58,[1]Inschr!$B$1:$K$65536,3,FALSE))</f>
        <v xml:space="preserve"> </v>
      </c>
      <c r="E58" s="750" t="str">
        <f>IF($C58=0," ",VLOOKUP($C58,[1]Inschr!$B$1:$K$65536,4,FALSE))</f>
        <v xml:space="preserve"> </v>
      </c>
      <c r="F58" s="751"/>
      <c r="G58" s="752"/>
      <c r="H58" s="342" t="str">
        <f t="shared" si="18"/>
        <v xml:space="preserve"> </v>
      </c>
      <c r="I58" s="343">
        <f t="shared" si="19"/>
        <v>0</v>
      </c>
      <c r="J58" s="89"/>
      <c r="K58" s="608"/>
      <c r="L58" s="608"/>
      <c r="M58" s="608"/>
      <c r="N58" s="312" t="str">
        <f>H346</f>
        <v xml:space="preserve"> </v>
      </c>
      <c r="O58" s="309"/>
    </row>
    <row r="59" spans="2:22" ht="12.75" customHeight="1" thickTop="1" x14ac:dyDescent="0.3">
      <c r="B59" s="778">
        <v>8</v>
      </c>
      <c r="C59" s="334"/>
      <c r="D59" s="344" t="str">
        <f>IF($C59=0," ",VLOOKUP($C59,[1]Inschr!$B$1:$K$65536,3,FALSE))</f>
        <v xml:space="preserve"> </v>
      </c>
      <c r="E59" s="753" t="str">
        <f>IF($C59=0," ",VLOOKUP($C59,[1]Inschr!$B$1:$K$65536,4,FALSE))</f>
        <v xml:space="preserve"> </v>
      </c>
      <c r="F59" s="754"/>
      <c r="G59" s="755"/>
      <c r="H59" s="336" t="str">
        <f t="shared" ref="H59:H66" si="21">IF($C59=0," ",1+I59+IF(AND(OR(N$58=C59,N$59=C59),OR(J$56&lt;&gt;0,J$57&lt;&gt;0)),1,0)+IF(AND(OR(S$50=C59,S$51=C59),OR(N$42&lt;&gt;" ",N$43&lt;&gt;" ")),1,0)+IF(AND(OR(Z$32=C59,Z$33=C59),OR(S$18&lt;&gt;" ",S$19&lt;&gt;" ")),1,0)+IF(OR(K$70=C59,K$71=C59),1,0))</f>
        <v xml:space="preserve"> </v>
      </c>
      <c r="I59" s="337">
        <f t="shared" ref="I59:I66" si="22">$H277</f>
        <v>0</v>
      </c>
      <c r="J59" s="89"/>
      <c r="K59" s="607">
        <f>E350</f>
        <v>0</v>
      </c>
      <c r="L59" s="607">
        <f t="shared" ref="L59:M59" si="23">F350</f>
        <v>0</v>
      </c>
      <c r="M59" s="607">
        <f t="shared" si="23"/>
        <v>0</v>
      </c>
      <c r="N59" s="312" t="str">
        <f>H348</f>
        <v xml:space="preserve"> </v>
      </c>
    </row>
    <row r="60" spans="2:22" ht="12.75" customHeight="1" thickBot="1" x14ac:dyDescent="0.35">
      <c r="B60" s="779"/>
      <c r="C60" s="308"/>
      <c r="D60" s="322" t="str">
        <f>IF($C60=0," ",VLOOKUP($C60,[1]Inschr!$B$1:$K$65536,3,FALSE))</f>
        <v xml:space="preserve"> </v>
      </c>
      <c r="E60" s="719" t="str">
        <f>IF($C60=0," ",VLOOKUP($C60,[1]Inschr!$B$1:$K$65536,4,FALSE))</f>
        <v xml:space="preserve"> </v>
      </c>
      <c r="F60" s="720"/>
      <c r="G60" s="721"/>
      <c r="H60" s="105" t="str">
        <f t="shared" si="21"/>
        <v xml:space="preserve"> </v>
      </c>
      <c r="I60" s="338">
        <f t="shared" si="22"/>
        <v>0</v>
      </c>
      <c r="J60" s="312">
        <f>$C288</f>
        <v>0</v>
      </c>
      <c r="K60" s="608"/>
      <c r="L60" s="608"/>
      <c r="M60" s="608"/>
    </row>
    <row r="61" spans="2:22" ht="12.75" customHeight="1" thickBot="1" x14ac:dyDescent="0.35">
      <c r="B61" s="779"/>
      <c r="C61" s="309"/>
      <c r="D61" s="310" t="str">
        <f>IF($C61=0," ",VLOOKUP($C61,[1]Inschr!$B$1:$K$65536,3,FALSE))</f>
        <v xml:space="preserve"> </v>
      </c>
      <c r="E61" s="747" t="str">
        <f>IF($C61=0," ",VLOOKUP($C61,[1]Inschr!$B$1:$K$65536,4,FALSE))</f>
        <v xml:space="preserve"> </v>
      </c>
      <c r="F61" s="748"/>
      <c r="G61" s="749"/>
      <c r="H61" s="311" t="str">
        <f t="shared" si="21"/>
        <v xml:space="preserve"> </v>
      </c>
      <c r="I61" s="339">
        <f t="shared" si="22"/>
        <v>0</v>
      </c>
      <c r="J61" s="312">
        <f>$C289</f>
        <v>0</v>
      </c>
      <c r="K61" s="313"/>
      <c r="L61" s="172"/>
      <c r="M61" s="172"/>
      <c r="N61" s="109" t="s">
        <v>4</v>
      </c>
    </row>
    <row r="62" spans="2:22" ht="13.5" customHeight="1" thickBot="1" x14ac:dyDescent="0.35">
      <c r="B62" s="779"/>
      <c r="C62" s="308"/>
      <c r="D62" s="322" t="str">
        <f>IF($C62=0," ",VLOOKUP($C62,[1]Inschr!$B$1:$K$65536,3,FALSE))</f>
        <v xml:space="preserve"> </v>
      </c>
      <c r="E62" s="719" t="str">
        <f>IF($C62=0," ",VLOOKUP($C62,[1]Inschr!$B$1:$K$65536,4,FALSE))</f>
        <v xml:space="preserve"> </v>
      </c>
      <c r="F62" s="720"/>
      <c r="G62" s="721"/>
      <c r="H62" s="105" t="str">
        <f t="shared" si="21"/>
        <v xml:space="preserve"> </v>
      </c>
      <c r="I62" s="338">
        <f t="shared" si="22"/>
        <v>0</v>
      </c>
      <c r="J62" s="89"/>
      <c r="N62" s="623"/>
    </row>
    <row r="63" spans="2:22" ht="12.75" customHeight="1" thickBot="1" x14ac:dyDescent="0.35">
      <c r="B63" s="779"/>
      <c r="C63" s="309"/>
      <c r="D63" s="310" t="str">
        <f>IF($C63=0," ",VLOOKUP($C63,[1]Inschr!$B$1:$K$65536,3,FALSE))</f>
        <v xml:space="preserve"> </v>
      </c>
      <c r="E63" s="747" t="str">
        <f>IF($C63=0," ",VLOOKUP($C63,[1]Inschr!$B$1:$K$65536,4,FALSE))</f>
        <v xml:space="preserve"> </v>
      </c>
      <c r="F63" s="748"/>
      <c r="G63" s="749"/>
      <c r="H63" s="311" t="str">
        <f t="shared" si="21"/>
        <v xml:space="preserve"> </v>
      </c>
      <c r="I63" s="339">
        <f t="shared" si="22"/>
        <v>0</v>
      </c>
      <c r="J63" s="89"/>
      <c r="N63" s="624"/>
    </row>
    <row r="64" spans="2:22" ht="12.75" customHeight="1" thickBot="1" x14ac:dyDescent="0.35">
      <c r="B64" s="779"/>
      <c r="C64" s="308"/>
      <c r="D64" s="322" t="str">
        <f>IF($C64=0," ",VLOOKUP($C64,[1]Inschr!$B$1:$K$65536,3,FALSE))</f>
        <v xml:space="preserve"> </v>
      </c>
      <c r="E64" s="719" t="str">
        <f>IF($C64=0," ",VLOOKUP($C64,[1]Inschr!$B$1:$K$65536,4,FALSE))</f>
        <v xml:space="preserve"> </v>
      </c>
      <c r="F64" s="720"/>
      <c r="G64" s="721"/>
      <c r="H64" s="105" t="str">
        <f t="shared" si="21"/>
        <v xml:space="preserve"> </v>
      </c>
      <c r="I64" s="338">
        <f t="shared" si="22"/>
        <v>0</v>
      </c>
      <c r="J64" s="513"/>
      <c r="K64" s="88" t="s">
        <v>4</v>
      </c>
      <c r="L64" s="88"/>
      <c r="M64" s="88"/>
    </row>
    <row r="65" spans="1:30" ht="12.75" customHeight="1" thickBot="1" x14ac:dyDescent="0.35">
      <c r="B65" s="779"/>
      <c r="C65" s="309"/>
      <c r="D65" s="310" t="str">
        <f>IF($C65=0," ",VLOOKUP($C65,[1]Inschr!$B$1:$K$65536,3,FALSE))</f>
        <v xml:space="preserve"> </v>
      </c>
      <c r="E65" s="747" t="str">
        <f>IF($C65=0," ",VLOOKUP($C65,[1]Inschr!$B$1:$K$65536,4,FALSE))</f>
        <v xml:space="preserve"> </v>
      </c>
      <c r="F65" s="748"/>
      <c r="G65" s="749"/>
      <c r="H65" s="311" t="str">
        <f t="shared" si="21"/>
        <v xml:space="preserve"> </v>
      </c>
      <c r="I65" s="339">
        <f t="shared" si="22"/>
        <v>0</v>
      </c>
      <c r="J65" s="516"/>
      <c r="K65" s="89"/>
      <c r="L65" s="89"/>
      <c r="M65" s="89"/>
    </row>
    <row r="66" spans="1:30" ht="13.5" customHeight="1" thickBot="1" x14ac:dyDescent="0.35">
      <c r="B66" s="780"/>
      <c r="C66" s="340"/>
      <c r="D66" s="341" t="str">
        <f>IF($C66=0," ",VLOOKUP($C66,[1]Inschr!$B$1:$K$65536,3,FALSE))</f>
        <v xml:space="preserve"> </v>
      </c>
      <c r="E66" s="750" t="str">
        <f>IF($C66=0," ",VLOOKUP($C66,[1]Inschr!$B$1:$K$65536,4,FALSE))</f>
        <v xml:space="preserve"> </v>
      </c>
      <c r="F66" s="751"/>
      <c r="G66" s="752"/>
      <c r="H66" s="342" t="str">
        <f t="shared" si="21"/>
        <v xml:space="preserve"> </v>
      </c>
      <c r="I66" s="343">
        <f t="shared" si="22"/>
        <v>0</v>
      </c>
      <c r="J66" s="89"/>
    </row>
    <row r="67" spans="1:30" ht="13.8" thickTop="1" x14ac:dyDescent="0.3">
      <c r="C67" s="115"/>
      <c r="D67" s="91"/>
      <c r="E67" s="91"/>
      <c r="F67" s="91"/>
      <c r="G67" s="91"/>
      <c r="H67" s="89"/>
      <c r="I67" s="89"/>
      <c r="J67" s="89"/>
      <c r="AB67" s="172"/>
      <c r="AD67" s="172"/>
    </row>
    <row r="68" spans="1:30" ht="14.4" customHeight="1" x14ac:dyDescent="0.3">
      <c r="C68" s="98"/>
      <c r="D68" s="318" t="str">
        <f>IF($C68=0," ",VLOOKUP($C68,[1]Inschr!$B$1:$K$65536,3,FALSE))</f>
        <v xml:space="preserve"> </v>
      </c>
      <c r="E68" s="712" t="str">
        <f>IF($C68=0," ",VLOOKUP($C68,[1]Inschr!$B$1:$K$65536,4,FALSE))</f>
        <v xml:space="preserve"> </v>
      </c>
      <c r="F68" s="713"/>
      <c r="G68" s="714"/>
      <c r="H68" s="89"/>
      <c r="I68" s="83" t="s">
        <v>56</v>
      </c>
      <c r="J68" s="89"/>
      <c r="AB68" s="172"/>
      <c r="AD68" s="172"/>
    </row>
    <row r="69" spans="1:30" ht="15" customHeight="1" thickBot="1" x14ac:dyDescent="0.35">
      <c r="C69" s="98"/>
      <c r="D69" s="318" t="str">
        <f>IF($C69=0," ",VLOOKUP($C69,[1]Inschr!$B$1:$K$65536,3,FALSE))</f>
        <v xml:space="preserve"> </v>
      </c>
      <c r="E69" s="712" t="str">
        <f>IF($C69=0," ",VLOOKUP($C69,[1]Inschr!$B$1:$K$65536,4,FALSE))</f>
        <v xml:space="preserve"> </v>
      </c>
      <c r="F69" s="713"/>
      <c r="G69" s="714"/>
      <c r="H69" s="612"/>
      <c r="I69" s="677"/>
      <c r="J69" s="677"/>
      <c r="K69" s="109"/>
      <c r="L69" s="109"/>
      <c r="M69" s="109"/>
      <c r="N69" s="89"/>
      <c r="O69" s="89"/>
      <c r="P69" s="89"/>
      <c r="Q69" s="89"/>
      <c r="R69" s="89"/>
      <c r="S69" s="89"/>
      <c r="T69" s="89"/>
      <c r="U69" s="109" t="s">
        <v>4</v>
      </c>
      <c r="V69" s="109"/>
      <c r="W69" s="109"/>
      <c r="AB69" s="172"/>
      <c r="AD69" s="172"/>
    </row>
    <row r="70" spans="1:30" ht="12.75" customHeight="1" x14ac:dyDescent="0.3">
      <c r="C70" s="169"/>
      <c r="D70" s="91"/>
      <c r="E70" s="91"/>
      <c r="F70" s="91"/>
      <c r="G70" s="91"/>
      <c r="H70" s="613"/>
      <c r="I70" s="677"/>
      <c r="J70" s="677"/>
      <c r="K70" s="518" t="str">
        <f>IF(IF(H69&gt;H71,1,0)+IF(I69&gt;I71,1,0)+IF(J69&gt;J71,1,0)=IF(H71&gt;H69,1,0)+IF(I71&gt;I69,1,0)+IF(J71&gt;J69,1,0)," ",IF(IF(H69&gt;H71,1,0)+IF(I69&gt;I71,1,0)+IF(J69&gt;J71,1,0)&gt;IF(H71&gt;H69,1,0)+IF(I71&gt;I69,1,0)+IF(J71&gt;J69,1,0),C68,C72))</f>
        <v xml:space="preserve"> </v>
      </c>
      <c r="L70" s="518"/>
      <c r="M70" s="519"/>
      <c r="N70" s="517" t="str">
        <f>IF($K70=" "," ",VLOOKUP($K70,[1]Inschr!$B$1:$K$65536,3,FALSE))</f>
        <v xml:space="preserve"> </v>
      </c>
      <c r="O70" s="518"/>
      <c r="P70" s="518"/>
      <c r="Q70" s="518"/>
      <c r="R70" s="518"/>
      <c r="S70" s="519"/>
      <c r="T70" s="89"/>
      <c r="U70" s="623"/>
      <c r="V70" s="102"/>
      <c r="W70" s="102"/>
      <c r="AB70" s="172"/>
      <c r="AD70" s="172"/>
    </row>
    <row r="71" spans="1:30" ht="13.5" customHeight="1" thickBot="1" x14ac:dyDescent="0.35">
      <c r="C71" s="169"/>
      <c r="D71" s="91"/>
      <c r="E71" s="91"/>
      <c r="F71" s="91"/>
      <c r="G71" s="91"/>
      <c r="H71" s="612"/>
      <c r="I71" s="697"/>
      <c r="J71" s="697"/>
      <c r="K71" s="518" t="str">
        <f>IF(IF(H69&gt;H71,1,0)+IF(I69&gt;I71,1,0)+IF(J69&gt;J71,1,0)=IF(H71&gt;H69,1,0)+IF(I71&gt;I69,1,0)+IF(J71&gt;J69,1,0)," ",IF(IF(H69&gt;H71,1,0)+IF(I69&gt;I71,1,0)+IF(J69&gt;J71,1,0)&gt;IF(H71&gt;H69,1,0)+IF(I71&gt;I69,1,0)+IF(J71&gt;J69,1,0),C69,C73))</f>
        <v xml:space="preserve"> </v>
      </c>
      <c r="L71" s="518"/>
      <c r="M71" s="519"/>
      <c r="N71" s="517" t="str">
        <f>IF($K71=" "," ",VLOOKUP($K71,[1]Inschr!$B$1:$K$65536,3,FALSE))</f>
        <v xml:space="preserve"> </v>
      </c>
      <c r="O71" s="518"/>
      <c r="P71" s="518"/>
      <c r="Q71" s="518"/>
      <c r="R71" s="518"/>
      <c r="S71" s="519"/>
      <c r="T71" s="89"/>
      <c r="U71" s="624"/>
      <c r="V71" s="102"/>
      <c r="W71" s="102"/>
      <c r="AB71" s="172"/>
      <c r="AD71" s="172"/>
    </row>
    <row r="72" spans="1:30" ht="14.4" customHeight="1" x14ac:dyDescent="0.3">
      <c r="C72" s="98"/>
      <c r="D72" s="318" t="str">
        <f>IF($C72=0," ",VLOOKUP($C72,[1]Inschr!$B$1:$K$65536,3,FALSE))</f>
        <v xml:space="preserve"> </v>
      </c>
      <c r="E72" s="712" t="str">
        <f>IF($C72=0," ",VLOOKUP($C72,[1]Inschr!$B$1:$K$65536,4,FALSE))</f>
        <v xml:space="preserve"> </v>
      </c>
      <c r="F72" s="713"/>
      <c r="G72" s="714"/>
      <c r="H72" s="613"/>
      <c r="I72" s="697"/>
      <c r="J72" s="697"/>
      <c r="Z72" s="172"/>
      <c r="AB72" s="172"/>
    </row>
    <row r="73" spans="1:30" ht="14.4" customHeight="1" x14ac:dyDescent="0.3">
      <c r="C73" s="98"/>
      <c r="D73" s="318" t="str">
        <f>IF($C73=0," ",VLOOKUP($C73,[1]Inschr!$B$1:$K$65536,3,FALSE))</f>
        <v xml:space="preserve"> </v>
      </c>
      <c r="E73" s="712" t="str">
        <f>IF($C73=0," ",VLOOKUP($C73,[1]Inschr!$B$1:$K$65536,4,FALSE))</f>
        <v xml:space="preserve"> </v>
      </c>
      <c r="F73" s="713"/>
      <c r="G73" s="714"/>
      <c r="H73" s="89"/>
      <c r="I73" s="89"/>
      <c r="J73" s="89"/>
      <c r="AB73" s="172"/>
      <c r="AD73" s="172"/>
    </row>
    <row r="74" spans="1:30" x14ac:dyDescent="0.3">
      <c r="B74" s="84"/>
      <c r="C74" s="84"/>
      <c r="D74" s="111"/>
      <c r="E74" s="111"/>
      <c r="F74" s="111"/>
      <c r="G74" s="111"/>
      <c r="H74" s="89"/>
      <c r="I74" s="89"/>
      <c r="J74" s="89"/>
      <c r="Z74" s="172"/>
      <c r="AB74" s="172"/>
    </row>
    <row r="75" spans="1:30" s="89" customFormat="1" ht="21.6" thickBot="1" x14ac:dyDescent="0.35">
      <c r="A75" s="102" t="s">
        <v>0</v>
      </c>
      <c r="B75" s="88" t="s">
        <v>1</v>
      </c>
      <c r="C75" s="93"/>
      <c r="D75" s="111"/>
      <c r="E75" s="111"/>
      <c r="F75" s="111"/>
      <c r="G75" s="111" t="str">
        <f>IF($G$1=0," ",$G$1)</f>
        <v xml:space="preserve"> </v>
      </c>
      <c r="H75" s="93"/>
      <c r="I75" s="93"/>
      <c r="J75" s="89" t="s">
        <v>73</v>
      </c>
    </row>
    <row r="76" spans="1:30" ht="13.5" customHeight="1" thickTop="1" x14ac:dyDescent="0.25">
      <c r="A76" s="306"/>
      <c r="B76" s="878" t="s">
        <v>81</v>
      </c>
      <c r="C76" s="83"/>
      <c r="D76" s="91"/>
      <c r="E76" s="91"/>
      <c r="F76" s="91"/>
      <c r="G76" s="91"/>
      <c r="H76" s="89"/>
      <c r="I76" s="89"/>
      <c r="J76" s="89"/>
      <c r="K76" s="83"/>
      <c r="L76" s="83"/>
      <c r="M76" s="83"/>
      <c r="X76" s="737" t="str">
        <f>IF($X$1=0," ",$X$1)</f>
        <v xml:space="preserve"> </v>
      </c>
      <c r="Y76" s="738"/>
      <c r="Z76" s="739"/>
      <c r="AA76" s="772" t="s">
        <v>3</v>
      </c>
      <c r="AB76" s="600">
        <v>1</v>
      </c>
    </row>
    <row r="77" spans="1:30" ht="12.75" customHeight="1" x14ac:dyDescent="0.25">
      <c r="B77" s="878" t="s">
        <v>82</v>
      </c>
      <c r="C77" s="83"/>
      <c r="D77" s="91"/>
      <c r="E77" s="91"/>
      <c r="F77" s="91"/>
      <c r="G77" s="91"/>
      <c r="H77" s="89"/>
      <c r="I77" s="89"/>
      <c r="J77" s="89"/>
      <c r="X77" s="740"/>
      <c r="Y77" s="741"/>
      <c r="Z77" s="742"/>
      <c r="AA77" s="773"/>
      <c r="AB77" s="602"/>
    </row>
    <row r="78" spans="1:30" ht="12.75" customHeight="1" x14ac:dyDescent="0.25">
      <c r="B78" s="878" t="s">
        <v>83</v>
      </c>
      <c r="C78" s="83"/>
      <c r="D78" s="91"/>
      <c r="E78" s="91"/>
      <c r="F78" s="91"/>
      <c r="G78" s="91"/>
      <c r="H78" s="89"/>
      <c r="I78" s="89"/>
      <c r="J78" s="89"/>
      <c r="X78" s="740"/>
      <c r="Y78" s="741"/>
      <c r="Z78" s="742"/>
      <c r="AA78" s="774" t="s">
        <v>4</v>
      </c>
      <c r="AB78" s="776" t="str">
        <f>IF($J$4=0,"",$J$4)</f>
        <v/>
      </c>
    </row>
    <row r="79" spans="1:30" ht="13.5" customHeight="1" thickBot="1" x14ac:dyDescent="0.35">
      <c r="D79" s="91"/>
      <c r="E79" s="91"/>
      <c r="F79" s="91"/>
      <c r="G79" s="91"/>
      <c r="H79" s="89"/>
      <c r="I79" s="89"/>
      <c r="J79" s="89"/>
      <c r="X79" s="743"/>
      <c r="Y79" s="744"/>
      <c r="Z79" s="745"/>
      <c r="AA79" s="775"/>
      <c r="AB79" s="777"/>
    </row>
    <row r="80" spans="1:30" ht="15.6" customHeight="1" thickTop="1" thickBot="1" x14ac:dyDescent="0.35">
      <c r="B80" s="258" t="s">
        <v>5</v>
      </c>
      <c r="C80" s="258" t="s">
        <v>6</v>
      </c>
      <c r="D80" s="319" t="s">
        <v>7</v>
      </c>
      <c r="E80" s="719" t="s">
        <v>8</v>
      </c>
      <c r="F80" s="720"/>
      <c r="G80" s="721"/>
      <c r="H80" s="320" t="s">
        <v>9</v>
      </c>
      <c r="I80" s="170">
        <v>1</v>
      </c>
      <c r="J80" s="170">
        <v>2</v>
      </c>
      <c r="K80" s="507">
        <v>3</v>
      </c>
      <c r="L80" s="507"/>
      <c r="M80" s="507"/>
      <c r="N80" s="113">
        <v>4</v>
      </c>
      <c r="O80" s="735" t="s">
        <v>10</v>
      </c>
      <c r="P80" s="571"/>
      <c r="Q80" s="571"/>
      <c r="R80" s="736" t="s">
        <v>11</v>
      </c>
      <c r="S80" s="571"/>
      <c r="T80" s="332" t="s">
        <v>12</v>
      </c>
      <c r="U80" s="571" t="s">
        <v>13</v>
      </c>
      <c r="V80" s="571"/>
      <c r="W80" s="572"/>
      <c r="AA80" s="172"/>
      <c r="AC80" s="172"/>
    </row>
    <row r="81" spans="2:29" ht="14.4" customHeight="1" x14ac:dyDescent="0.3">
      <c r="B81" s="769">
        <v>1</v>
      </c>
      <c r="C81" s="95">
        <f t="shared" ref="C81:C88" si="24">$C3</f>
        <v>0</v>
      </c>
      <c r="D81" s="321" t="str">
        <f>IF(C81=0," ",VLOOKUP(C81,[1]Inschr!B$1:K$65536,3,FALSE))</f>
        <v xml:space="preserve"> </v>
      </c>
      <c r="E81" s="725" t="str">
        <f>IF(C81=0," ",VLOOKUP(C81,[1]Inschr!B$1:K$65536,4,FALSE))</f>
        <v xml:space="preserve"> </v>
      </c>
      <c r="F81" s="726"/>
      <c r="G81" s="727"/>
      <c r="H81" s="276">
        <f>O81</f>
        <v>0</v>
      </c>
      <c r="I81" s="746"/>
      <c r="J81" s="728">
        <f>IF(V93&gt;X93,1,0)</f>
        <v>0</v>
      </c>
      <c r="K81" s="728">
        <f>IF(V95&gt;X95,1,0)</f>
        <v>0</v>
      </c>
      <c r="L81" s="728"/>
      <c r="M81" s="728"/>
      <c r="N81" s="547">
        <f>IF(V97&gt;X97,1,0)</f>
        <v>0</v>
      </c>
      <c r="O81" s="730">
        <f>SUM(I81:N82)</f>
        <v>0</v>
      </c>
      <c r="P81" s="507"/>
      <c r="Q81" s="507"/>
      <c r="R81" s="677">
        <f>IF(O81=0,0,IF(2&lt;IF(O81=O81,1,0)+IF(O81=O83,1,0)+IF(O81=O85,1,0)+IF(O81=O87,1,0),V93+V95+V97-X93-X95-X97,IF(2=IF(O81=O81,1,0)+IF(O81=O83,1,0)+IF(O81=O85,1,0)+IF(O81=O87,1,0),"-","_")))</f>
        <v>0</v>
      </c>
      <c r="S81" s="677"/>
      <c r="T81" s="677">
        <f>IF(OR(R81=0,R81="-",R81="_"),R81,IF(2&lt;IF(R81=R81,1,0)+IF(R81=R83,1,0)+IF(R81=R85,1,0)+IF(R81=R87,1,0),K93+O93+T93+K95+O95+T95+K97+O97+T97-N93-R93-U93-N95-R95-U95-N97-R97-U97,IF(2=IF(R81=R81,1,0)+IF(R81=R83,1,0)+IF(R81=R85,1,0)+IF(R81=R87,1,0),"-","_")))</f>
        <v>0</v>
      </c>
      <c r="U81" s="715">
        <f>IF(O81=0,0,IF(R81="-",IF(O81=O83,IF(V93&lt;X93,"Verliezer","Winnaar"),IF(O81=O85,IF(V95&lt;X95,"Verliezer","Winnaar"),IF(O81=O87,IF(V97&lt;X97,"Verliezer","Winnaar")))),IF(T81="-",IF(R81=R83,IF(V93&lt;X93,"Verliezer","Winnaar"),IF(R81=R85,IF(V95&lt;X95,"Verliezer","Winnaar"),IF(R81=R87,IF(V97&lt;X97,"Verliezer","Winnaar")))),"_")))</f>
        <v>0</v>
      </c>
      <c r="V81" s="715"/>
      <c r="W81" s="716"/>
      <c r="AA81" s="172"/>
      <c r="AC81" s="172"/>
    </row>
    <row r="82" spans="2:29" ht="15" customHeight="1" thickBot="1" x14ac:dyDescent="0.35">
      <c r="B82" s="770"/>
      <c r="C82" s="104">
        <f t="shared" si="24"/>
        <v>0</v>
      </c>
      <c r="D82" s="322" t="str">
        <f>IF(C82=0," ",VLOOKUP(C82,[1]Inschr!B$1:K$65536,3,FALSE))</f>
        <v xml:space="preserve"> </v>
      </c>
      <c r="E82" s="719" t="str">
        <f>IF(C82=0," ",VLOOKUP(C82,[1]Inschr!B$1:K$65536,4,FALSE))</f>
        <v xml:space="preserve"> </v>
      </c>
      <c r="F82" s="720"/>
      <c r="G82" s="721"/>
      <c r="H82" s="331">
        <f>O81</f>
        <v>0</v>
      </c>
      <c r="I82" s="746"/>
      <c r="J82" s="728"/>
      <c r="K82" s="728"/>
      <c r="L82" s="728"/>
      <c r="M82" s="728"/>
      <c r="N82" s="547"/>
      <c r="O82" s="730"/>
      <c r="P82" s="507"/>
      <c r="Q82" s="507"/>
      <c r="R82" s="677"/>
      <c r="S82" s="677"/>
      <c r="T82" s="677"/>
      <c r="U82" s="715"/>
      <c r="V82" s="715"/>
      <c r="W82" s="716"/>
      <c r="AA82" s="172"/>
      <c r="AC82" s="172"/>
    </row>
    <row r="83" spans="2:29" ht="14.4" customHeight="1" x14ac:dyDescent="0.3">
      <c r="B83" s="769">
        <v>2</v>
      </c>
      <c r="C83" s="95">
        <f t="shared" si="24"/>
        <v>0</v>
      </c>
      <c r="D83" s="321" t="str">
        <f>IF(C83=0," ",VLOOKUP(C83,[1]Inschr!B$1:K$65536,3,FALSE))</f>
        <v xml:space="preserve"> </v>
      </c>
      <c r="E83" s="725" t="str">
        <f>IF(C83=0," ",VLOOKUP(C83,[1]Inschr!B$1:K$65536,4,FALSE))</f>
        <v xml:space="preserve"> </v>
      </c>
      <c r="F83" s="726"/>
      <c r="G83" s="727"/>
      <c r="H83" s="276">
        <f>O83</f>
        <v>0</v>
      </c>
      <c r="I83" s="771">
        <f>IF(V93&lt;X93,1,0)</f>
        <v>0</v>
      </c>
      <c r="J83" s="734"/>
      <c r="K83" s="728">
        <f>IF(V98&gt;X98,1,0)</f>
        <v>0</v>
      </c>
      <c r="L83" s="728"/>
      <c r="M83" s="728"/>
      <c r="N83" s="547">
        <f>IF(V96&gt;X96,1,0)</f>
        <v>0</v>
      </c>
      <c r="O83" s="730">
        <f>SUM(I83:N84)</f>
        <v>0</v>
      </c>
      <c r="P83" s="507"/>
      <c r="Q83" s="507"/>
      <c r="R83" s="677">
        <f>IF(O83=0,0,IF(2&lt;IF(O83=O81,1,0)+IF(O83=O83,1,0)+IF(O83=O85,1,0)+IF(O83=O87,1,0),X93+V96+V98-V93-X96-X98,IF(2=IF(O83=O81,1,0)+IF(O83=O83,1,0)+IF(O83=O85,1,0)+IF(O83=O87,1,0),"-","_")))</f>
        <v>0</v>
      </c>
      <c r="S83" s="677"/>
      <c r="T83" s="677">
        <f>IF(OR(R83=0,R83="-",R83="_"),R83,IF(2&lt;IF(R83=R81,1,0)+IF(R83=R83,1,0)+IF(R83=R85,1,0)+IF(R83=R87,1,0),N93+R93+U93+K96+O96+T96+K98+O98+T98-K93-O93-T93-N96-R96-U96-N98-R98-U98,IF(2=IF(R83=R81,1,0)+IF(R83=R83,1,0)+IF(R83=R85,1,0)+IF(R83=R87,1,0),"-","_")))</f>
        <v>0</v>
      </c>
      <c r="U83" s="715">
        <f>IF(O83=0,0,IF(R83="-",IF(O83=O81,IF(X93&lt;V93,"Verliezer","Winnaar"),IF(O83=O85,IF(V98&lt;X98,"Verliezer","Winnaar"),IF(O83=O87,IF(V96&lt;X96,"Verliezer","Winnaar")))),IF(T83="-",IF(R83=R81,IF(X93&lt;V93,"Verliezer","Winnaar"),IF(R83=R85,IF(V98&lt;X98,"Verliezer","Winnaar"),IF(R83=R87,IF(V96&lt;X96,"Verliezer","Winnaar")))),"_")))</f>
        <v>0</v>
      </c>
      <c r="V83" s="715"/>
      <c r="W83" s="716"/>
      <c r="AA83" s="172"/>
      <c r="AC83" s="172"/>
    </row>
    <row r="84" spans="2:29" ht="15" customHeight="1" thickBot="1" x14ac:dyDescent="0.35">
      <c r="B84" s="770"/>
      <c r="C84" s="104">
        <f t="shared" si="24"/>
        <v>0</v>
      </c>
      <c r="D84" s="322" t="str">
        <f>IF(C84=0," ",VLOOKUP(C84,[1]Inschr!B$1:K$65536,3,FALSE))</f>
        <v xml:space="preserve"> </v>
      </c>
      <c r="E84" s="719" t="str">
        <f>IF(C84=0," ",VLOOKUP(C84,[1]Inschr!B$1:K$65536,4,FALSE))</f>
        <v xml:space="preserve"> </v>
      </c>
      <c r="F84" s="720"/>
      <c r="G84" s="721"/>
      <c r="H84" s="331">
        <f>O83</f>
        <v>0</v>
      </c>
      <c r="I84" s="771"/>
      <c r="J84" s="734"/>
      <c r="K84" s="728"/>
      <c r="L84" s="728"/>
      <c r="M84" s="728"/>
      <c r="N84" s="547"/>
      <c r="O84" s="730"/>
      <c r="P84" s="507"/>
      <c r="Q84" s="507"/>
      <c r="R84" s="677"/>
      <c r="S84" s="677"/>
      <c r="T84" s="677"/>
      <c r="U84" s="715"/>
      <c r="V84" s="715"/>
      <c r="W84" s="716"/>
      <c r="AA84" s="172"/>
      <c r="AC84" s="172"/>
    </row>
    <row r="85" spans="2:29" ht="14.4" customHeight="1" x14ac:dyDescent="0.3">
      <c r="B85" s="769">
        <v>3</v>
      </c>
      <c r="C85" s="95">
        <f t="shared" si="24"/>
        <v>0</v>
      </c>
      <c r="D85" s="321" t="str">
        <f>IF(C85=0," ",VLOOKUP(C85,[1]Inschr!B$1:K$65536,3,FALSE))</f>
        <v xml:space="preserve"> </v>
      </c>
      <c r="E85" s="725" t="str">
        <f>IF(C85=0," ",VLOOKUP(C85,[1]Inschr!B$1:K$65536,4,FALSE))</f>
        <v xml:space="preserve"> </v>
      </c>
      <c r="F85" s="726"/>
      <c r="G85" s="727"/>
      <c r="H85" s="276">
        <f>O85</f>
        <v>0</v>
      </c>
      <c r="I85" s="771">
        <f>IF(V95&lt;X95,1,0)</f>
        <v>0</v>
      </c>
      <c r="J85" s="728">
        <f>IF(V98&lt;X98,1,0)</f>
        <v>0</v>
      </c>
      <c r="K85" s="734"/>
      <c r="L85" s="734"/>
      <c r="M85" s="734"/>
      <c r="N85" s="547">
        <f>IF(V94&gt;X94,1,0)</f>
        <v>0</v>
      </c>
      <c r="O85" s="730">
        <f>SUM(I85:N86)</f>
        <v>0</v>
      </c>
      <c r="P85" s="507"/>
      <c r="Q85" s="507"/>
      <c r="R85" s="677">
        <f>IF(O85=0,0,IF(2&lt;IF(O85=O81,1,0)+IF(O85=O83,1,0)+IF(O85=O85,1,0)+IF(O85=O87,1,0),V94+X95+X98-X94-V95-V98,IF(2=IF(O85=O81,1,0)+IF(O85=O83,1,0)+IF(O85=O85,1,0)+IF(O85=O87,1,0),"-","_")))</f>
        <v>0</v>
      </c>
      <c r="S85" s="677"/>
      <c r="T85" s="677">
        <f>IF(OR(R85=0,R85="-",R85="_"),R85,IF(2&lt;IF(R85=R81,1,0)+IF(R85=R83,1,0)+IF(R85=R85,1,0)+IF(R85=R87,1,0),K94+O94+T94+N95+R95+U95+N98+R98+U98-N94-R94-U94-K95-O95-T95-K98-O98-T98,IF(2=IF(R85=R81,1,0)+IF(R85=R83,1,0)+IF(R85=R85,1,0)+IF(R85=R87,1,0),"-","_")))</f>
        <v>0</v>
      </c>
      <c r="U85" s="715">
        <f>IF(O85=0,0,IF(R85="-",IF(O85=O81,IF(X95&lt;V95,"Verliezer","Winnaar"),IF(O85=O83,IF(X98&lt;V98,"Verliezer","Winnaar"),IF(O85=O87,IF(V94&lt;X94,"Verliezer","Winnaar")))),IF(T85="-",IF(R85=R81,IF(X95&lt;V95,"Verliezer","Winnaar"),IF(R85=R83,IF(X98&lt;V98,"Verliezer","Winnaar"),IF(R85=R87,IF(V94&lt;X94,"Verliezer","Winnaar")))),"_")))</f>
        <v>0</v>
      </c>
      <c r="V85" s="715"/>
      <c r="W85" s="716"/>
      <c r="AA85" s="172"/>
      <c r="AC85" s="172"/>
    </row>
    <row r="86" spans="2:29" ht="15" customHeight="1" thickBot="1" x14ac:dyDescent="0.35">
      <c r="B86" s="770"/>
      <c r="C86" s="104">
        <f t="shared" si="24"/>
        <v>0</v>
      </c>
      <c r="D86" s="322" t="str">
        <f>IF(C86=0," ",VLOOKUP(C86,[1]Inschr!B$1:K$65536,3,FALSE))</f>
        <v xml:space="preserve"> </v>
      </c>
      <c r="E86" s="719" t="str">
        <f>IF(C86=0," ",VLOOKUP(C86,[1]Inschr!B$1:K$65536,4,FALSE))</f>
        <v xml:space="preserve"> </v>
      </c>
      <c r="F86" s="720"/>
      <c r="G86" s="721"/>
      <c r="H86" s="331">
        <f>O85</f>
        <v>0</v>
      </c>
      <c r="I86" s="771"/>
      <c r="J86" s="728"/>
      <c r="K86" s="734"/>
      <c r="L86" s="734"/>
      <c r="M86" s="734"/>
      <c r="N86" s="547"/>
      <c r="O86" s="730"/>
      <c r="P86" s="507"/>
      <c r="Q86" s="507"/>
      <c r="R86" s="677"/>
      <c r="S86" s="677"/>
      <c r="T86" s="677"/>
      <c r="U86" s="715"/>
      <c r="V86" s="715"/>
      <c r="W86" s="716"/>
      <c r="AA86" s="172"/>
      <c r="AC86" s="172"/>
    </row>
    <row r="87" spans="2:29" ht="14.4" customHeight="1" x14ac:dyDescent="0.3">
      <c r="B87" s="769">
        <v>4</v>
      </c>
      <c r="C87" s="95">
        <f t="shared" si="24"/>
        <v>0</v>
      </c>
      <c r="D87" s="321" t="str">
        <f>IF(C87=0," ",VLOOKUP(C87,[1]Inschr!B$1:K$65536,3,FALSE))</f>
        <v xml:space="preserve"> </v>
      </c>
      <c r="E87" s="725" t="str">
        <f>IF(C87=0," ",VLOOKUP(C87,[1]Inschr!B$1:K$65536,4,FALSE))</f>
        <v xml:space="preserve"> </v>
      </c>
      <c r="F87" s="726"/>
      <c r="G87" s="727"/>
      <c r="H87" s="276">
        <f>O87</f>
        <v>0</v>
      </c>
      <c r="I87" s="771">
        <f>IF(V97&lt;X97,1,0)</f>
        <v>0</v>
      </c>
      <c r="J87" s="728">
        <f>IF(V96&lt;X96,1,0)</f>
        <v>0</v>
      </c>
      <c r="K87" s="728">
        <f>IF(V94&lt;X94,1,0)</f>
        <v>0</v>
      </c>
      <c r="L87" s="728"/>
      <c r="M87" s="728"/>
      <c r="N87" s="729"/>
      <c r="O87" s="730">
        <f>SUM(I87:N88)</f>
        <v>0</v>
      </c>
      <c r="P87" s="507"/>
      <c r="Q87" s="507"/>
      <c r="R87" s="677">
        <f>IF(O87=0,0,IF(2&lt;IF(O87=O81,1,0)+IF(O87=O83,1,0)+IF(O87=O85,1,0)+IF(O87=O87,1,0),X94+X96+X97-V94-V96-V97,IF(2=IF(O87=O81,1,0)+IF(O87=O83,1,0)+IF(O87=O85,1,0)+IF(O87=O87,1,0),"-","_")))</f>
        <v>0</v>
      </c>
      <c r="S87" s="677"/>
      <c r="T87" s="677">
        <f>IF(OR(R87=0,R87="-",R87="_"),R87,IF(2&lt;IF(R87=R81,1,0)+IF(R87=R83,1,0)+IF(R87=R85,1,0)+IF(R87=R87,1,0),N94+R94+U94+N96+R96+U96+N97+R97+U97-K94-O94-T94-K96-O96-T96-K97-O97-T97,IF(2=IF(R87=R81,1,0)+IF(R87=R83,1,0)+IF(R87=R85,1,0)+IF(R87=R87,1,0),"-","_")))</f>
        <v>0</v>
      </c>
      <c r="U87" s="715">
        <f>IF(O87=0,0,IF(R87="-",IF(O87=O81,IF(X97&lt;V97,"Verliezer","Winnaar"),IF(O87=O83,IF(X96&lt;V96,"Verliezer","Winnaar"),IF(O87=O85,IF(X94&lt;V94,"Verliezer","Winnaar")))),IF(T87="-",IF(R87=R81,IF(X97&lt;V97,"Verliezer","Winnaar"),IF(R87=R83,IF(X96&lt;V96,"Verliezer","Winnaar"),IF(R87=R85,IF(X94&lt;V94,"Verliezer","Winnaar")))),"_")))</f>
        <v>0</v>
      </c>
      <c r="V87" s="715"/>
      <c r="W87" s="716"/>
      <c r="AA87" s="172"/>
      <c r="AC87" s="172"/>
    </row>
    <row r="88" spans="2:29" ht="15" customHeight="1" thickBot="1" x14ac:dyDescent="0.35">
      <c r="B88" s="770"/>
      <c r="C88" s="104">
        <f t="shared" si="24"/>
        <v>0</v>
      </c>
      <c r="D88" s="322" t="str">
        <f>IF(C88=0," ",VLOOKUP(C88,[1]Inschr!B$1:K$65536,3,FALSE))</f>
        <v xml:space="preserve"> </v>
      </c>
      <c r="E88" s="719" t="str">
        <f>IF(C88=0," ",VLOOKUP(C88,[1]Inschr!B$1:K$65536,4,FALSE))</f>
        <v xml:space="preserve"> </v>
      </c>
      <c r="F88" s="720"/>
      <c r="G88" s="721"/>
      <c r="H88" s="331">
        <f>O87</f>
        <v>0</v>
      </c>
      <c r="I88" s="771"/>
      <c r="J88" s="728"/>
      <c r="K88" s="728"/>
      <c r="L88" s="728"/>
      <c r="M88" s="728"/>
      <c r="N88" s="729"/>
      <c r="O88" s="731"/>
      <c r="P88" s="732"/>
      <c r="Q88" s="732"/>
      <c r="R88" s="733"/>
      <c r="S88" s="733"/>
      <c r="T88" s="733"/>
      <c r="U88" s="717"/>
      <c r="V88" s="717"/>
      <c r="W88" s="718"/>
      <c r="AA88" s="172"/>
      <c r="AC88" s="172"/>
    </row>
    <row r="89" spans="2:29" x14ac:dyDescent="0.3">
      <c r="D89" s="91"/>
      <c r="E89" s="91"/>
      <c r="F89" s="91"/>
      <c r="G89" s="91"/>
      <c r="H89" s="89"/>
      <c r="I89" s="89"/>
      <c r="J89" s="89"/>
      <c r="Z89" s="172"/>
      <c r="AB89" s="172"/>
    </row>
    <row r="90" spans="2:29" x14ac:dyDescent="0.3">
      <c r="D90" s="91"/>
      <c r="E90" s="91"/>
      <c r="F90" s="91"/>
      <c r="G90" s="91"/>
      <c r="H90" s="89"/>
      <c r="I90" s="89"/>
      <c r="J90" s="89"/>
      <c r="Z90" s="172"/>
      <c r="AB90" s="172"/>
    </row>
    <row r="91" spans="2:29" ht="13.8" thickBot="1" x14ac:dyDescent="0.35">
      <c r="D91" s="183" t="s">
        <v>57</v>
      </c>
      <c r="E91" s="183"/>
      <c r="F91" s="183"/>
      <c r="G91" s="91"/>
      <c r="H91" s="89"/>
      <c r="I91" s="88" t="s">
        <v>14</v>
      </c>
      <c r="X91" s="172"/>
      <c r="Y91" s="172"/>
      <c r="AA91" s="172"/>
    </row>
    <row r="92" spans="2:29" ht="21.75" customHeight="1" x14ac:dyDescent="0.3">
      <c r="C92" s="98"/>
      <c r="D92" s="318" t="str">
        <f>IF(C92=0," ",VLOOKUP(C92,[1]Inschr!B$1:K$65536,3,FALSE))</f>
        <v xml:space="preserve"> </v>
      </c>
      <c r="E92" s="712" t="str">
        <f>IF(C92=0," ",VLOOKUP(C92,[1]Inschr!B$1:K$65536,4,FALSE))</f>
        <v xml:space="preserve"> </v>
      </c>
      <c r="F92" s="713"/>
      <c r="G92" s="714"/>
      <c r="H92" s="89"/>
      <c r="I92" s="117" t="s">
        <v>15</v>
      </c>
      <c r="J92" s="268" t="s">
        <v>16</v>
      </c>
      <c r="K92" s="722" t="s">
        <v>19</v>
      </c>
      <c r="L92" s="723"/>
      <c r="M92" s="723"/>
      <c r="N92" s="724"/>
      <c r="O92" s="722" t="s">
        <v>20</v>
      </c>
      <c r="P92" s="723"/>
      <c r="Q92" s="723"/>
      <c r="R92" s="723"/>
      <c r="S92" s="724"/>
      <c r="T92" s="722" t="s">
        <v>21</v>
      </c>
      <c r="U92" s="724"/>
      <c r="V92" s="722" t="s">
        <v>22</v>
      </c>
      <c r="W92" s="723"/>
      <c r="X92" s="723"/>
      <c r="Y92" s="724"/>
      <c r="AA92" s="172"/>
    </row>
    <row r="93" spans="2:29" ht="21.75" customHeight="1" x14ac:dyDescent="0.25">
      <c r="C93" s="98"/>
      <c r="D93" s="318" t="str">
        <f>IF(C93=0," ",VLOOKUP(C93,[1]Inschr!B$1:K$65536,3,FALSE))</f>
        <v xml:space="preserve"> </v>
      </c>
      <c r="E93" s="712" t="str">
        <f>IF(C93=0," ",VLOOKUP(C93,[1]Inschr!B$1:K$65536,4,FALSE))</f>
        <v xml:space="preserve"> </v>
      </c>
      <c r="F93" s="713"/>
      <c r="G93" s="714"/>
      <c r="H93" s="89"/>
      <c r="I93" s="117" t="s">
        <v>26</v>
      </c>
      <c r="J93" s="268" t="s">
        <v>26</v>
      </c>
      <c r="K93" s="700"/>
      <c r="L93" s="701"/>
      <c r="M93" s="701"/>
      <c r="N93" s="273"/>
      <c r="O93" s="700"/>
      <c r="P93" s="701"/>
      <c r="Q93" s="701"/>
      <c r="R93" s="701"/>
      <c r="S93" s="702"/>
      <c r="T93" s="272"/>
      <c r="U93" s="273"/>
      <c r="V93" s="709">
        <f>IF(K93&gt;N93,1,0)+IF(O93&gt;R93,1,0)+IF(T93&gt;U93,1,0)</f>
        <v>0</v>
      </c>
      <c r="W93" s="710"/>
      <c r="X93" s="710">
        <f>IF(K93&lt;N93,1,0)+IF(O93&lt;R93,1,0)+IF(T93&lt;U93,1,0)</f>
        <v>0</v>
      </c>
      <c r="Y93" s="711"/>
      <c r="AA93" s="172"/>
    </row>
    <row r="94" spans="2:29" ht="21.75" customHeight="1" x14ac:dyDescent="0.25">
      <c r="D94" s="91"/>
      <c r="E94" s="91"/>
      <c r="F94" s="91"/>
      <c r="G94" s="91"/>
      <c r="H94" s="89"/>
      <c r="I94" s="115"/>
      <c r="J94" s="268" t="s">
        <v>28</v>
      </c>
      <c r="K94" s="700"/>
      <c r="L94" s="701"/>
      <c r="M94" s="701"/>
      <c r="N94" s="273"/>
      <c r="O94" s="700"/>
      <c r="P94" s="701"/>
      <c r="Q94" s="701"/>
      <c r="R94" s="701"/>
      <c r="S94" s="702"/>
      <c r="T94" s="272"/>
      <c r="U94" s="273"/>
      <c r="V94" s="709">
        <f t="shared" ref="V94:V98" si="25">IF(K94&gt;N94,1,0)+IF(O94&gt;R94,1,0)+IF(T94&gt;U94,1,0)</f>
        <v>0</v>
      </c>
      <c r="W94" s="710"/>
      <c r="X94" s="710">
        <f t="shared" ref="X94:X98" si="26">IF(K94&lt;N94,1,0)+IF(O94&lt;R94,1,0)+IF(T94&lt;U94,1,0)</f>
        <v>0</v>
      </c>
      <c r="Y94" s="711"/>
      <c r="AA94" s="172"/>
    </row>
    <row r="95" spans="2:29" ht="21.75" customHeight="1" x14ac:dyDescent="0.25">
      <c r="D95" s="91"/>
      <c r="E95" s="91"/>
      <c r="F95" s="91"/>
      <c r="G95" s="91"/>
      <c r="H95" s="89"/>
      <c r="I95" s="117" t="s">
        <v>31</v>
      </c>
      <c r="J95" s="268" t="s">
        <v>31</v>
      </c>
      <c r="K95" s="700"/>
      <c r="L95" s="701"/>
      <c r="M95" s="701"/>
      <c r="N95" s="273"/>
      <c r="O95" s="700"/>
      <c r="P95" s="701"/>
      <c r="Q95" s="701"/>
      <c r="R95" s="701"/>
      <c r="S95" s="702"/>
      <c r="T95" s="272"/>
      <c r="U95" s="273"/>
      <c r="V95" s="709">
        <f t="shared" si="25"/>
        <v>0</v>
      </c>
      <c r="W95" s="710"/>
      <c r="X95" s="710">
        <f t="shared" si="26"/>
        <v>0</v>
      </c>
      <c r="Y95" s="711"/>
      <c r="AA95" s="172"/>
    </row>
    <row r="96" spans="2:29" ht="21.75" customHeight="1" x14ac:dyDescent="0.25">
      <c r="D96" s="91"/>
      <c r="E96" s="91"/>
      <c r="F96" s="91"/>
      <c r="G96" s="91"/>
      <c r="H96" s="89"/>
      <c r="I96" s="115"/>
      <c r="J96" s="268" t="s">
        <v>32</v>
      </c>
      <c r="K96" s="700"/>
      <c r="L96" s="701"/>
      <c r="M96" s="701"/>
      <c r="N96" s="273"/>
      <c r="O96" s="700"/>
      <c r="P96" s="701"/>
      <c r="Q96" s="701"/>
      <c r="R96" s="701"/>
      <c r="S96" s="702"/>
      <c r="T96" s="272"/>
      <c r="U96" s="273"/>
      <c r="V96" s="709">
        <f t="shared" si="25"/>
        <v>0</v>
      </c>
      <c r="W96" s="710"/>
      <c r="X96" s="710">
        <f t="shared" si="26"/>
        <v>0</v>
      </c>
      <c r="Y96" s="711"/>
      <c r="AA96" s="172"/>
    </row>
    <row r="97" spans="1:29" ht="21.75" customHeight="1" x14ac:dyDescent="0.25">
      <c r="D97" s="91"/>
      <c r="E97" s="91"/>
      <c r="F97" s="91"/>
      <c r="G97" s="91"/>
      <c r="H97" s="89"/>
      <c r="I97" s="89"/>
      <c r="J97" s="268" t="s">
        <v>35</v>
      </c>
      <c r="K97" s="700"/>
      <c r="L97" s="701"/>
      <c r="M97" s="701"/>
      <c r="N97" s="273"/>
      <c r="O97" s="700"/>
      <c r="P97" s="701"/>
      <c r="Q97" s="701"/>
      <c r="R97" s="701"/>
      <c r="S97" s="702"/>
      <c r="T97" s="272"/>
      <c r="U97" s="273"/>
      <c r="V97" s="709">
        <f t="shared" si="25"/>
        <v>0</v>
      </c>
      <c r="W97" s="710"/>
      <c r="X97" s="710">
        <f t="shared" si="26"/>
        <v>0</v>
      </c>
      <c r="Y97" s="711"/>
      <c r="AA97" s="172"/>
    </row>
    <row r="98" spans="1:29" ht="21.75" customHeight="1" thickBot="1" x14ac:dyDescent="0.3">
      <c r="D98" s="91"/>
      <c r="E98" s="91"/>
      <c r="F98" s="91"/>
      <c r="G98" s="91"/>
      <c r="H98" s="89"/>
      <c r="I98" s="117" t="s">
        <v>37</v>
      </c>
      <c r="J98" s="268" t="s">
        <v>37</v>
      </c>
      <c r="K98" s="703"/>
      <c r="L98" s="704"/>
      <c r="M98" s="704"/>
      <c r="N98" s="275"/>
      <c r="O98" s="703"/>
      <c r="P98" s="704"/>
      <c r="Q98" s="704"/>
      <c r="R98" s="704"/>
      <c r="S98" s="705"/>
      <c r="T98" s="274"/>
      <c r="U98" s="275"/>
      <c r="V98" s="706">
        <f t="shared" si="25"/>
        <v>0</v>
      </c>
      <c r="W98" s="707"/>
      <c r="X98" s="707">
        <f t="shared" si="26"/>
        <v>0</v>
      </c>
      <c r="Y98" s="708"/>
      <c r="AA98" s="172"/>
    </row>
    <row r="99" spans="1:29" ht="21.75" customHeight="1" x14ac:dyDescent="0.3">
      <c r="D99" s="91"/>
      <c r="E99" s="91"/>
      <c r="F99" s="91"/>
      <c r="G99" s="91"/>
      <c r="H99" s="89"/>
      <c r="I99" s="115"/>
      <c r="X99" s="172"/>
      <c r="Y99" s="172"/>
      <c r="AA99" s="172"/>
    </row>
    <row r="100" spans="1:29" ht="21.75" customHeight="1" x14ac:dyDescent="0.3">
      <c r="B100" s="169"/>
      <c r="D100" s="91"/>
      <c r="E100" s="91"/>
      <c r="F100" s="91"/>
      <c r="G100" s="91"/>
      <c r="H100" s="89"/>
      <c r="X100" s="172"/>
      <c r="Y100" s="172"/>
      <c r="AA100" s="172"/>
    </row>
    <row r="101" spans="1:29" ht="21.75" customHeight="1" x14ac:dyDescent="0.3">
      <c r="D101" s="91"/>
      <c r="E101" s="91"/>
      <c r="F101" s="91"/>
      <c r="G101" s="91"/>
      <c r="H101" s="89"/>
      <c r="X101" s="172"/>
      <c r="Y101" s="172"/>
      <c r="AA101" s="172"/>
    </row>
    <row r="102" spans="1:29" x14ac:dyDescent="0.3">
      <c r="B102" s="84"/>
      <c r="C102" s="84"/>
      <c r="D102" s="111"/>
      <c r="E102" s="111"/>
      <c r="F102" s="111"/>
      <c r="G102" s="111"/>
      <c r="H102" s="89"/>
      <c r="I102" s="89"/>
      <c r="J102" s="89"/>
      <c r="Z102" s="172"/>
      <c r="AB102" s="172"/>
    </row>
    <row r="103" spans="1:29" s="89" customFormat="1" ht="21.6" thickBot="1" x14ac:dyDescent="0.35">
      <c r="A103" s="102" t="s">
        <v>0</v>
      </c>
      <c r="B103" s="88" t="s">
        <v>1</v>
      </c>
      <c r="C103" s="93"/>
      <c r="D103" s="111"/>
      <c r="E103" s="111"/>
      <c r="F103" s="111"/>
      <c r="G103" s="111" t="str">
        <f>IF($G$1=0," ",$G$1)</f>
        <v xml:space="preserve"> </v>
      </c>
      <c r="H103" s="93"/>
      <c r="I103" s="93"/>
      <c r="J103" s="89" t="s">
        <v>73</v>
      </c>
    </row>
    <row r="104" spans="1:29" ht="13.5" customHeight="1" thickTop="1" x14ac:dyDescent="0.25">
      <c r="A104" s="306"/>
      <c r="B104" s="878" t="s">
        <v>81</v>
      </c>
      <c r="C104" s="83"/>
      <c r="D104" s="91"/>
      <c r="E104" s="91"/>
      <c r="F104" s="91"/>
      <c r="G104" s="91"/>
      <c r="H104" s="89"/>
      <c r="I104" s="89"/>
      <c r="J104" s="89"/>
      <c r="K104" s="83"/>
      <c r="L104" s="83"/>
      <c r="M104" s="83"/>
      <c r="X104" s="737" t="str">
        <f>IF($X$1=0," ",$X$1)</f>
        <v xml:space="preserve"> </v>
      </c>
      <c r="Y104" s="738"/>
      <c r="Z104" s="739"/>
      <c r="AA104" s="772" t="s">
        <v>3</v>
      </c>
      <c r="AB104" s="600">
        <v>2</v>
      </c>
    </row>
    <row r="105" spans="1:29" ht="12.75" customHeight="1" x14ac:dyDescent="0.25">
      <c r="B105" s="878" t="s">
        <v>82</v>
      </c>
      <c r="C105" s="83"/>
      <c r="D105" s="91"/>
      <c r="E105" s="91"/>
      <c r="F105" s="91"/>
      <c r="G105" s="91"/>
      <c r="H105" s="89"/>
      <c r="I105" s="89"/>
      <c r="J105" s="89"/>
      <c r="X105" s="740"/>
      <c r="Y105" s="741"/>
      <c r="Z105" s="742"/>
      <c r="AA105" s="773"/>
      <c r="AB105" s="602"/>
    </row>
    <row r="106" spans="1:29" ht="12.75" customHeight="1" x14ac:dyDescent="0.25">
      <c r="B106" s="878" t="s">
        <v>83</v>
      </c>
      <c r="C106" s="83"/>
      <c r="D106" s="91"/>
      <c r="E106" s="91"/>
      <c r="F106" s="91"/>
      <c r="G106" s="91"/>
      <c r="H106" s="89"/>
      <c r="I106" s="89"/>
      <c r="J106" s="89"/>
      <c r="X106" s="740"/>
      <c r="Y106" s="741"/>
      <c r="Z106" s="742"/>
      <c r="AA106" s="774" t="s">
        <v>4</v>
      </c>
      <c r="AB106" s="776" t="str">
        <f>IF($J$16=0,"",$J$16)</f>
        <v/>
      </c>
    </row>
    <row r="107" spans="1:29" ht="13.5" customHeight="1" thickBot="1" x14ac:dyDescent="0.35">
      <c r="D107" s="91"/>
      <c r="E107" s="91"/>
      <c r="F107" s="91"/>
      <c r="G107" s="91"/>
      <c r="H107" s="89"/>
      <c r="I107" s="89"/>
      <c r="J107" s="89"/>
      <c r="X107" s="743"/>
      <c r="Y107" s="744"/>
      <c r="Z107" s="745"/>
      <c r="AA107" s="775"/>
      <c r="AB107" s="777"/>
    </row>
    <row r="108" spans="1:29" ht="14.4" thickTop="1" thickBot="1" x14ac:dyDescent="0.35">
      <c r="B108" s="258" t="s">
        <v>5</v>
      </c>
      <c r="C108" s="258" t="s">
        <v>6</v>
      </c>
      <c r="D108" s="319" t="s">
        <v>7</v>
      </c>
      <c r="E108" s="719" t="s">
        <v>8</v>
      </c>
      <c r="F108" s="720"/>
      <c r="G108" s="721"/>
      <c r="H108" s="320" t="s">
        <v>9</v>
      </c>
      <c r="I108" s="170">
        <v>1</v>
      </c>
      <c r="J108" s="170">
        <v>2</v>
      </c>
      <c r="K108" s="507">
        <v>3</v>
      </c>
      <c r="L108" s="507"/>
      <c r="M108" s="507"/>
      <c r="N108" s="113">
        <v>4</v>
      </c>
      <c r="O108" s="735" t="s">
        <v>10</v>
      </c>
      <c r="P108" s="571"/>
      <c r="Q108" s="571"/>
      <c r="R108" s="736" t="s">
        <v>11</v>
      </c>
      <c r="S108" s="571"/>
      <c r="T108" s="332" t="s">
        <v>12</v>
      </c>
      <c r="U108" s="571" t="s">
        <v>13</v>
      </c>
      <c r="V108" s="571"/>
      <c r="W108" s="572"/>
      <c r="AA108" s="172"/>
      <c r="AC108" s="172"/>
    </row>
    <row r="109" spans="1:29" x14ac:dyDescent="0.3">
      <c r="B109" s="769">
        <v>1</v>
      </c>
      <c r="C109" s="95">
        <f>$C11</f>
        <v>0</v>
      </c>
      <c r="D109" s="321" t="str">
        <f>IF(C109=0," ",VLOOKUP(C109,[1]Inschr!B$1:K$65536,3,FALSE))</f>
        <v xml:space="preserve"> </v>
      </c>
      <c r="E109" s="725" t="str">
        <f>IF(C109=0," ",VLOOKUP(C109,[1]Inschr!B$1:K$65536,4,FALSE))</f>
        <v xml:space="preserve"> </v>
      </c>
      <c r="F109" s="726"/>
      <c r="G109" s="727"/>
      <c r="H109" s="276">
        <f>O109</f>
        <v>0</v>
      </c>
      <c r="I109" s="746"/>
      <c r="J109" s="728">
        <f>IF(V121&gt;X121,1,0)</f>
        <v>0</v>
      </c>
      <c r="K109" s="728">
        <f>IF(V123&gt;X123,1,0)</f>
        <v>0</v>
      </c>
      <c r="L109" s="728"/>
      <c r="M109" s="728"/>
      <c r="N109" s="547">
        <f>IF(V125&gt;X125,1,0)</f>
        <v>0</v>
      </c>
      <c r="O109" s="730">
        <f>SUM(I109:N110)</f>
        <v>0</v>
      </c>
      <c r="P109" s="507"/>
      <c r="Q109" s="507"/>
      <c r="R109" s="677">
        <f>IF(O109=0,0,IF(2&lt;IF(O109=O109,1,0)+IF(O109=O111,1,0)+IF(O109=O113,1,0)+IF(O109=O115,1,0),V121+V123+V125-X121-X123-X125,IF(2=IF(O109=O109,1,0)+IF(O109=O111,1,0)+IF(O109=O113,1,0)+IF(O109=O115,1,0),"-","_")))</f>
        <v>0</v>
      </c>
      <c r="S109" s="677"/>
      <c r="T109" s="677">
        <f>IF(OR(R109=0,R109="-",R109="_"),R109,IF(2&lt;IF(R109=R109,1,0)+IF(R109=R111,1,0)+IF(R109=R113,1,0)+IF(R109=R115,1,0),K121+O121+T121+K123+O123+T123+K125+O125+T125-N121-R121-U121-N123-R123-U123-N125-R125-U125,IF(2=IF(R109=R109,1,0)+IF(R109=R111,1,0)+IF(R109=R113,1,0)+IF(R109=R115,1,0),"-","_")))</f>
        <v>0</v>
      </c>
      <c r="U109" s="715">
        <f>IF(O109=0,0,IF(R109="-",IF(O109=O111,IF(V121&lt;X121,"Verliezer","Winnaar"),IF(O109=O113,IF(V123&lt;X123,"Verliezer","Winnaar"),IF(O109=O115,IF(V125&lt;X125,"Verliezer","Winnaar")))),IF(T109="-",IF(R109=R111,IF(V121&lt;X121,"Verliezer","Winnaar"),IF(R109=R113,IF(V123&lt;X123,"Verliezer","Winnaar"),IF(R109=R115,IF(V125&lt;X125,"Verliezer","Winnaar")))),"_")))</f>
        <v>0</v>
      </c>
      <c r="V109" s="715"/>
      <c r="W109" s="716"/>
      <c r="AA109" s="172"/>
      <c r="AC109" s="172"/>
    </row>
    <row r="110" spans="1:29" ht="13.8" thickBot="1" x14ac:dyDescent="0.35">
      <c r="B110" s="770"/>
      <c r="C110" s="104">
        <f>$C12</f>
        <v>0</v>
      </c>
      <c r="D110" s="322" t="str">
        <f>IF(C110=0," ",VLOOKUP(C110,[1]Inschr!B$1:K$65536,3,FALSE))</f>
        <v xml:space="preserve"> </v>
      </c>
      <c r="E110" s="719" t="str">
        <f>IF(C110=0," ",VLOOKUP(C110,[1]Inschr!B$1:K$65536,4,FALSE))</f>
        <v xml:space="preserve"> </v>
      </c>
      <c r="F110" s="720"/>
      <c r="G110" s="721"/>
      <c r="H110" s="331">
        <f>O109</f>
        <v>0</v>
      </c>
      <c r="I110" s="746"/>
      <c r="J110" s="728"/>
      <c r="K110" s="728"/>
      <c r="L110" s="728"/>
      <c r="M110" s="728"/>
      <c r="N110" s="547"/>
      <c r="O110" s="730"/>
      <c r="P110" s="507"/>
      <c r="Q110" s="507"/>
      <c r="R110" s="677"/>
      <c r="S110" s="677"/>
      <c r="T110" s="677"/>
      <c r="U110" s="715"/>
      <c r="V110" s="715"/>
      <c r="W110" s="716"/>
      <c r="AA110" s="172"/>
      <c r="AC110" s="172"/>
    </row>
    <row r="111" spans="1:29" x14ac:dyDescent="0.3">
      <c r="B111" s="769">
        <v>2</v>
      </c>
      <c r="C111" s="95">
        <f t="shared" ref="C111:C116" si="27">$C13</f>
        <v>0</v>
      </c>
      <c r="D111" s="321" t="str">
        <f>IF(C111=0," ",VLOOKUP(C111,[1]Inschr!B$1:K$65536,3,FALSE))</f>
        <v xml:space="preserve"> </v>
      </c>
      <c r="E111" s="725" t="str">
        <f>IF(C111=0," ",VLOOKUP(C111,[1]Inschr!B$1:K$65536,4,FALSE))</f>
        <v xml:space="preserve"> </v>
      </c>
      <c r="F111" s="726"/>
      <c r="G111" s="727"/>
      <c r="H111" s="276">
        <f>O111</f>
        <v>0</v>
      </c>
      <c r="I111" s="771">
        <f>IF(V121&lt;X121,1,0)</f>
        <v>0</v>
      </c>
      <c r="J111" s="734"/>
      <c r="K111" s="728">
        <f>IF(V126&gt;X126,1,0)</f>
        <v>0</v>
      </c>
      <c r="L111" s="728"/>
      <c r="M111" s="728"/>
      <c r="N111" s="547">
        <f>IF(V124&gt;X124,1,0)</f>
        <v>0</v>
      </c>
      <c r="O111" s="730">
        <f>SUM(I111:N112)</f>
        <v>0</v>
      </c>
      <c r="P111" s="507"/>
      <c r="Q111" s="507"/>
      <c r="R111" s="677">
        <f>IF(O111=0,0,IF(2&lt;IF(O111=O109,1,0)+IF(O111=O111,1,0)+IF(O111=O113,1,0)+IF(O111=O115,1,0),X121+V124+V126-V121-X124-X126,IF(2=IF(O111=O109,1,0)+IF(O111=O111,1,0)+IF(O111=O113,1,0)+IF(O111=O115,1,0),"-","_")))</f>
        <v>0</v>
      </c>
      <c r="S111" s="677"/>
      <c r="T111" s="677">
        <f>IF(OR(R111=0,R111="-",R111="_"),R111,IF(2&lt;IF(R111=R109,1,0)+IF(R111=R111,1,0)+IF(R111=R113,1,0)+IF(R111=R115,1,0),N121+R121+U121+K124+O124+T124+K126+O126+T126-K121-O121-T121-N124-R124-U124-N126-R126-U126,IF(2=IF(R111=R109,1,0)+IF(R111=R111,1,0)+IF(R111=R113,1,0)+IF(R111=R115,1,0),"-","_")))</f>
        <v>0</v>
      </c>
      <c r="U111" s="715">
        <f>IF(O111=0,0,IF(R111="-",IF(O111=O109,IF(X121&lt;V121,"Verliezer","Winnaar"),IF(O111=O113,IF(V126&lt;X126,"Verliezer","Winnaar"),IF(O111=O115,IF(V124&lt;X124,"Verliezer","Winnaar")))),IF(T111="-",IF(R111=R109,IF(X121&lt;V121,"Verliezer","Winnaar"),IF(R111=R113,IF(V126&lt;X126,"Verliezer","Winnaar"),IF(R111=R115,IF(V124&lt;X124,"Verliezer","Winnaar")))),"_")))</f>
        <v>0</v>
      </c>
      <c r="V111" s="715"/>
      <c r="W111" s="716"/>
      <c r="AA111" s="172"/>
      <c r="AC111" s="172"/>
    </row>
    <row r="112" spans="1:29" ht="13.8" thickBot="1" x14ac:dyDescent="0.35">
      <c r="B112" s="770"/>
      <c r="C112" s="104">
        <f t="shared" si="27"/>
        <v>0</v>
      </c>
      <c r="D112" s="322" t="str">
        <f>IF(C112=0," ",VLOOKUP(C112,[1]Inschr!B$1:K$65536,3,FALSE))</f>
        <v xml:space="preserve"> </v>
      </c>
      <c r="E112" s="719" t="str">
        <f>IF(C112=0," ",VLOOKUP(C112,[1]Inschr!B$1:K$65536,4,FALSE))</f>
        <v xml:space="preserve"> </v>
      </c>
      <c r="F112" s="720"/>
      <c r="G112" s="721"/>
      <c r="H112" s="331">
        <f>O111</f>
        <v>0</v>
      </c>
      <c r="I112" s="771"/>
      <c r="J112" s="734"/>
      <c r="K112" s="728"/>
      <c r="L112" s="728"/>
      <c r="M112" s="728"/>
      <c r="N112" s="547"/>
      <c r="O112" s="730"/>
      <c r="P112" s="507"/>
      <c r="Q112" s="507"/>
      <c r="R112" s="677"/>
      <c r="S112" s="677"/>
      <c r="T112" s="677"/>
      <c r="U112" s="715"/>
      <c r="V112" s="715"/>
      <c r="W112" s="716"/>
      <c r="AA112" s="172"/>
      <c r="AC112" s="172"/>
    </row>
    <row r="113" spans="2:29" x14ac:dyDescent="0.3">
      <c r="B113" s="769">
        <v>3</v>
      </c>
      <c r="C113" s="95">
        <f t="shared" si="27"/>
        <v>0</v>
      </c>
      <c r="D113" s="321" t="str">
        <f>IF(C113=0," ",VLOOKUP(C113,[1]Inschr!B$1:K$65536,3,FALSE))</f>
        <v xml:space="preserve"> </v>
      </c>
      <c r="E113" s="725" t="str">
        <f>IF(C113=0," ",VLOOKUP(C113,[1]Inschr!B$1:K$65536,4,FALSE))</f>
        <v xml:space="preserve"> </v>
      </c>
      <c r="F113" s="726"/>
      <c r="G113" s="727"/>
      <c r="H113" s="276">
        <f>O113</f>
        <v>0</v>
      </c>
      <c r="I113" s="771">
        <f>IF(V123&lt;X123,1,0)</f>
        <v>0</v>
      </c>
      <c r="J113" s="728">
        <f>IF(V126&lt;X126,1,0)</f>
        <v>0</v>
      </c>
      <c r="K113" s="734"/>
      <c r="L113" s="734"/>
      <c r="M113" s="734"/>
      <c r="N113" s="547">
        <f>IF(V122&gt;X122,1,0)</f>
        <v>0</v>
      </c>
      <c r="O113" s="730">
        <f>SUM(I113:N114)</f>
        <v>0</v>
      </c>
      <c r="P113" s="507"/>
      <c r="Q113" s="507"/>
      <c r="R113" s="677">
        <f>IF(O113=0,0,IF(2&lt;IF(O113=O109,1,0)+IF(O113=O111,1,0)+IF(O113=O113,1,0)+IF(O113=O115,1,0),V122+X123+X126-X122-V123-V126,IF(2=IF(O113=O109,1,0)+IF(O113=O111,1,0)+IF(O113=O113,1,0)+IF(O113=O115,1,0),"-","_")))</f>
        <v>0</v>
      </c>
      <c r="S113" s="677"/>
      <c r="T113" s="677">
        <f>IF(OR(R113=0,R113="-",R113="_"),R113,IF(2&lt;IF(R113=R109,1,0)+IF(R113=R111,1,0)+IF(R113=R113,1,0)+IF(R113=R115,1,0),K122+O122+T122+N123+R123+U123+N126+R126+U126-N122-R122-U122-K123-O123-T123-K126-O126-T126,IF(2=IF(R113=R109,1,0)+IF(R113=R111,1,0)+IF(R113=R113,1,0)+IF(R113=R115,1,0),"-","_")))</f>
        <v>0</v>
      </c>
      <c r="U113" s="715">
        <f>IF(O113=0,0,IF(R113="-",IF(O113=O109,IF(X123&lt;V123,"Verliezer","Winnaar"),IF(O113=O111,IF(X126&lt;V126,"Verliezer","Winnaar"),IF(O113=O115,IF(V122&lt;X122,"Verliezer","Winnaar")))),IF(T113="-",IF(R113=R109,IF(X123&lt;V123,"Verliezer","Winnaar"),IF(R113=R111,IF(X126&lt;V126,"Verliezer","Winnaar"),IF(R113=R115,IF(V122&lt;X122,"Verliezer","Winnaar")))),"_")))</f>
        <v>0</v>
      </c>
      <c r="V113" s="715"/>
      <c r="W113" s="716"/>
      <c r="AA113" s="172"/>
      <c r="AC113" s="172"/>
    </row>
    <row r="114" spans="2:29" ht="13.8" thickBot="1" x14ac:dyDescent="0.35">
      <c r="B114" s="770"/>
      <c r="C114" s="104">
        <f t="shared" si="27"/>
        <v>0</v>
      </c>
      <c r="D114" s="322" t="str">
        <f>IF(C114=0," ",VLOOKUP(C114,[1]Inschr!B$1:K$65536,3,FALSE))</f>
        <v xml:space="preserve"> </v>
      </c>
      <c r="E114" s="719" t="str">
        <f>IF(C114=0," ",VLOOKUP(C114,[1]Inschr!B$1:K$65536,4,FALSE))</f>
        <v xml:space="preserve"> </v>
      </c>
      <c r="F114" s="720"/>
      <c r="G114" s="721"/>
      <c r="H114" s="331">
        <f>O113</f>
        <v>0</v>
      </c>
      <c r="I114" s="771"/>
      <c r="J114" s="728"/>
      <c r="K114" s="734"/>
      <c r="L114" s="734"/>
      <c r="M114" s="734"/>
      <c r="N114" s="547"/>
      <c r="O114" s="730"/>
      <c r="P114" s="507"/>
      <c r="Q114" s="507"/>
      <c r="R114" s="677"/>
      <c r="S114" s="677"/>
      <c r="T114" s="677"/>
      <c r="U114" s="715"/>
      <c r="V114" s="715"/>
      <c r="W114" s="716"/>
      <c r="AA114" s="172"/>
      <c r="AC114" s="172"/>
    </row>
    <row r="115" spans="2:29" x14ac:dyDescent="0.3">
      <c r="B115" s="769">
        <v>4</v>
      </c>
      <c r="C115" s="95">
        <f t="shared" si="27"/>
        <v>0</v>
      </c>
      <c r="D115" s="321" t="str">
        <f>IF(C115=0," ",VLOOKUP(C115,[1]Inschr!B$1:K$65536,3,FALSE))</f>
        <v xml:space="preserve"> </v>
      </c>
      <c r="E115" s="725" t="str">
        <f>IF(C115=0," ",VLOOKUP(C115,[1]Inschr!B$1:K$65536,4,FALSE))</f>
        <v xml:space="preserve"> </v>
      </c>
      <c r="F115" s="726"/>
      <c r="G115" s="727"/>
      <c r="H115" s="276">
        <f>O115</f>
        <v>0</v>
      </c>
      <c r="I115" s="771">
        <f>IF(V125&lt;X125,1,0)</f>
        <v>0</v>
      </c>
      <c r="J115" s="728">
        <f>IF(V124&lt;X124,1,0)</f>
        <v>0</v>
      </c>
      <c r="K115" s="728">
        <f>IF(V122&lt;X122,1,0)</f>
        <v>0</v>
      </c>
      <c r="L115" s="728"/>
      <c r="M115" s="728"/>
      <c r="N115" s="729"/>
      <c r="O115" s="730">
        <f>SUM(I115:N116)</f>
        <v>0</v>
      </c>
      <c r="P115" s="507"/>
      <c r="Q115" s="507"/>
      <c r="R115" s="677">
        <f>IF(O115=0,0,IF(2&lt;IF(O115=O109,1,0)+IF(O115=O111,1,0)+IF(O115=O113,1,0)+IF(O115=O115,1,0),X122+X124+X125-V122-V124-V125,IF(2=IF(O115=O109,1,0)+IF(O115=O111,1,0)+IF(O115=O113,1,0)+IF(O115=O115,1,0),"-","_")))</f>
        <v>0</v>
      </c>
      <c r="S115" s="677"/>
      <c r="T115" s="677">
        <f>IF(OR(R115=0,R115="-",R115="_"),R115,IF(2&lt;IF(R115=R109,1,0)+IF(R115=R111,1,0)+IF(R115=R113,1,0)+IF(R115=R115,1,0),N122+R122+U122+N124+R124+U124+N125+R125+U125-K122-O122-T122-K124-O124-T124-K125-O125-T125,IF(2=IF(R115=R109,1,0)+IF(R115=R111,1,0)+IF(R115=R113,1,0)+IF(R115=R115,1,0),"-","_")))</f>
        <v>0</v>
      </c>
      <c r="U115" s="715">
        <f>IF(O115=0,0,IF(R115="-",IF(O115=O109,IF(X125&lt;V125,"Verliezer","Winnaar"),IF(O115=O111,IF(X124&lt;V124,"Verliezer","Winnaar"),IF(O115=O113,IF(X122&lt;V122,"Verliezer","Winnaar")))),IF(T115="-",IF(R115=R109,IF(X125&lt;V125,"Verliezer","Winnaar"),IF(R115=R111,IF(X124&lt;V124,"Verliezer","Winnaar"),IF(R115=R113,IF(X122&lt;V122,"Verliezer","Winnaar")))),"_")))</f>
        <v>0</v>
      </c>
      <c r="V115" s="715"/>
      <c r="W115" s="716"/>
      <c r="AA115" s="172"/>
      <c r="AC115" s="172"/>
    </row>
    <row r="116" spans="2:29" ht="13.8" thickBot="1" x14ac:dyDescent="0.35">
      <c r="B116" s="770"/>
      <c r="C116" s="104">
        <f t="shared" si="27"/>
        <v>0</v>
      </c>
      <c r="D116" s="322" t="str">
        <f>IF(C116=0," ",VLOOKUP(C116,[1]Inschr!B$1:K$65536,3,FALSE))</f>
        <v xml:space="preserve"> </v>
      </c>
      <c r="E116" s="719" t="str">
        <f>IF(C116=0," ",VLOOKUP(C116,[1]Inschr!B$1:K$65536,4,FALSE))</f>
        <v xml:space="preserve"> </v>
      </c>
      <c r="F116" s="720"/>
      <c r="G116" s="721"/>
      <c r="H116" s="331">
        <f>O115</f>
        <v>0</v>
      </c>
      <c r="I116" s="771"/>
      <c r="J116" s="728"/>
      <c r="K116" s="728"/>
      <c r="L116" s="728"/>
      <c r="M116" s="728"/>
      <c r="N116" s="729"/>
      <c r="O116" s="731"/>
      <c r="P116" s="732"/>
      <c r="Q116" s="732"/>
      <c r="R116" s="733"/>
      <c r="S116" s="733"/>
      <c r="T116" s="733"/>
      <c r="U116" s="717"/>
      <c r="V116" s="717"/>
      <c r="W116" s="718"/>
      <c r="AA116" s="172"/>
      <c r="AC116" s="172"/>
    </row>
    <row r="117" spans="2:29" x14ac:dyDescent="0.3">
      <c r="D117" s="91"/>
      <c r="E117" s="91"/>
      <c r="F117" s="91"/>
      <c r="G117" s="91"/>
      <c r="H117" s="89"/>
      <c r="I117" s="89"/>
      <c r="J117" s="89"/>
      <c r="Z117" s="172"/>
      <c r="AB117" s="172"/>
    </row>
    <row r="118" spans="2:29" x14ac:dyDescent="0.3">
      <c r="D118" s="91"/>
      <c r="E118" s="91"/>
      <c r="F118" s="91"/>
      <c r="G118" s="91"/>
      <c r="H118" s="89"/>
      <c r="I118" s="89"/>
      <c r="J118" s="89"/>
      <c r="Z118" s="172"/>
      <c r="AB118" s="172"/>
    </row>
    <row r="119" spans="2:29" ht="13.8" thickBot="1" x14ac:dyDescent="0.35">
      <c r="D119" s="183" t="s">
        <v>58</v>
      </c>
      <c r="E119" s="183"/>
      <c r="F119" s="183"/>
      <c r="G119" s="91"/>
      <c r="H119" s="89"/>
      <c r="I119" s="88" t="s">
        <v>14</v>
      </c>
      <c r="X119" s="172"/>
      <c r="Y119" s="172"/>
      <c r="AA119" s="172"/>
    </row>
    <row r="120" spans="2:29" ht="21.75" customHeight="1" x14ac:dyDescent="0.3">
      <c r="C120" s="98"/>
      <c r="D120" s="318" t="str">
        <f>IF(C120=0," ",VLOOKUP(C120,[1]Inschr!B$1:K$65536,3,FALSE))</f>
        <v xml:space="preserve"> </v>
      </c>
      <c r="E120" s="712" t="str">
        <f>IF(C120=0," ",VLOOKUP(C120,[1]Inschr!B$1:K$65536,4,FALSE))</f>
        <v xml:space="preserve"> </v>
      </c>
      <c r="F120" s="713"/>
      <c r="G120" s="714"/>
      <c r="H120" s="89"/>
      <c r="I120" s="117" t="s">
        <v>15</v>
      </c>
      <c r="J120" s="268" t="s">
        <v>16</v>
      </c>
      <c r="K120" s="722" t="s">
        <v>19</v>
      </c>
      <c r="L120" s="723"/>
      <c r="M120" s="723"/>
      <c r="N120" s="724"/>
      <c r="O120" s="722" t="s">
        <v>20</v>
      </c>
      <c r="P120" s="723"/>
      <c r="Q120" s="723"/>
      <c r="R120" s="723"/>
      <c r="S120" s="724"/>
      <c r="T120" s="722" t="s">
        <v>21</v>
      </c>
      <c r="U120" s="724"/>
      <c r="V120" s="722" t="s">
        <v>22</v>
      </c>
      <c r="W120" s="723"/>
      <c r="X120" s="723"/>
      <c r="Y120" s="724"/>
      <c r="AA120" s="172"/>
    </row>
    <row r="121" spans="2:29" ht="21.75" customHeight="1" x14ac:dyDescent="0.25">
      <c r="C121" s="98"/>
      <c r="D121" s="318" t="str">
        <f>IF(C121=0," ",VLOOKUP(C121,[1]Inschr!B$1:K$65536,3,FALSE))</f>
        <v xml:space="preserve"> </v>
      </c>
      <c r="E121" s="712" t="str">
        <f>IF(C121=0," ",VLOOKUP(C121,[1]Inschr!B$1:K$65536,4,FALSE))</f>
        <v xml:space="preserve"> </v>
      </c>
      <c r="F121" s="713"/>
      <c r="G121" s="714"/>
      <c r="H121" s="89"/>
      <c r="I121" s="117" t="s">
        <v>26</v>
      </c>
      <c r="J121" s="268" t="s">
        <v>26</v>
      </c>
      <c r="K121" s="700"/>
      <c r="L121" s="701"/>
      <c r="M121" s="701"/>
      <c r="N121" s="273"/>
      <c r="O121" s="700"/>
      <c r="P121" s="701"/>
      <c r="Q121" s="701"/>
      <c r="R121" s="701"/>
      <c r="S121" s="702"/>
      <c r="T121" s="272"/>
      <c r="U121" s="273"/>
      <c r="V121" s="709">
        <f>IF(K121&gt;N121,1,0)+IF(O121&gt;R121,1,0)+IF(T121&gt;U121,1,0)</f>
        <v>0</v>
      </c>
      <c r="W121" s="710"/>
      <c r="X121" s="710">
        <f>IF(K121&lt;N121,1,0)+IF(O121&lt;R121,1,0)+IF(T121&lt;U121,1,0)</f>
        <v>0</v>
      </c>
      <c r="Y121" s="711"/>
      <c r="AA121" s="172"/>
    </row>
    <row r="122" spans="2:29" ht="21.75" customHeight="1" x14ac:dyDescent="0.25">
      <c r="D122" s="91"/>
      <c r="E122" s="91"/>
      <c r="F122" s="91"/>
      <c r="G122" s="91"/>
      <c r="H122" s="89"/>
      <c r="I122" s="115"/>
      <c r="J122" s="268" t="s">
        <v>28</v>
      </c>
      <c r="K122" s="700"/>
      <c r="L122" s="701"/>
      <c r="M122" s="701"/>
      <c r="N122" s="273"/>
      <c r="O122" s="700"/>
      <c r="P122" s="701"/>
      <c r="Q122" s="701"/>
      <c r="R122" s="701"/>
      <c r="S122" s="702"/>
      <c r="T122" s="272"/>
      <c r="U122" s="273"/>
      <c r="V122" s="709">
        <f t="shared" ref="V122:V126" si="28">IF(K122&gt;N122,1,0)+IF(O122&gt;R122,1,0)+IF(T122&gt;U122,1,0)</f>
        <v>0</v>
      </c>
      <c r="W122" s="710"/>
      <c r="X122" s="710">
        <f t="shared" ref="X122:X126" si="29">IF(K122&lt;N122,1,0)+IF(O122&lt;R122,1,0)+IF(T122&lt;U122,1,0)</f>
        <v>0</v>
      </c>
      <c r="Y122" s="711"/>
      <c r="AA122" s="172"/>
    </row>
    <row r="123" spans="2:29" ht="21.75" customHeight="1" x14ac:dyDescent="0.25">
      <c r="D123" s="91"/>
      <c r="E123" s="91"/>
      <c r="F123" s="91"/>
      <c r="G123" s="91"/>
      <c r="H123" s="89"/>
      <c r="I123" s="117" t="s">
        <v>31</v>
      </c>
      <c r="J123" s="268" t="s">
        <v>31</v>
      </c>
      <c r="K123" s="700"/>
      <c r="L123" s="701"/>
      <c r="M123" s="701"/>
      <c r="N123" s="273"/>
      <c r="O123" s="700"/>
      <c r="P123" s="701"/>
      <c r="Q123" s="701"/>
      <c r="R123" s="701"/>
      <c r="S123" s="702"/>
      <c r="T123" s="272"/>
      <c r="U123" s="273"/>
      <c r="V123" s="709">
        <f t="shared" si="28"/>
        <v>0</v>
      </c>
      <c r="W123" s="710"/>
      <c r="X123" s="710">
        <f t="shared" si="29"/>
        <v>0</v>
      </c>
      <c r="Y123" s="711"/>
      <c r="AA123" s="172"/>
    </row>
    <row r="124" spans="2:29" ht="21.75" customHeight="1" x14ac:dyDescent="0.25">
      <c r="D124" s="91"/>
      <c r="E124" s="91"/>
      <c r="F124" s="91"/>
      <c r="G124" s="91"/>
      <c r="H124" s="89"/>
      <c r="I124" s="115"/>
      <c r="J124" s="268" t="s">
        <v>32</v>
      </c>
      <c r="K124" s="700"/>
      <c r="L124" s="701"/>
      <c r="M124" s="701"/>
      <c r="N124" s="273"/>
      <c r="O124" s="700"/>
      <c r="P124" s="701"/>
      <c r="Q124" s="701"/>
      <c r="R124" s="701"/>
      <c r="S124" s="702"/>
      <c r="T124" s="272"/>
      <c r="U124" s="273"/>
      <c r="V124" s="709">
        <f t="shared" si="28"/>
        <v>0</v>
      </c>
      <c r="W124" s="710"/>
      <c r="X124" s="710">
        <f t="shared" si="29"/>
        <v>0</v>
      </c>
      <c r="Y124" s="711"/>
      <c r="AA124" s="172"/>
    </row>
    <row r="125" spans="2:29" ht="21.75" customHeight="1" x14ac:dyDescent="0.25">
      <c r="D125" s="91"/>
      <c r="E125" s="91"/>
      <c r="F125" s="91"/>
      <c r="G125" s="91"/>
      <c r="H125" s="89"/>
      <c r="I125" s="89"/>
      <c r="J125" s="268" t="s">
        <v>35</v>
      </c>
      <c r="K125" s="700"/>
      <c r="L125" s="701"/>
      <c r="M125" s="701"/>
      <c r="N125" s="273"/>
      <c r="O125" s="700"/>
      <c r="P125" s="701"/>
      <c r="Q125" s="701"/>
      <c r="R125" s="701"/>
      <c r="S125" s="702"/>
      <c r="T125" s="272"/>
      <c r="U125" s="273"/>
      <c r="V125" s="709">
        <f t="shared" si="28"/>
        <v>0</v>
      </c>
      <c r="W125" s="710"/>
      <c r="X125" s="710">
        <f t="shared" si="29"/>
        <v>0</v>
      </c>
      <c r="Y125" s="711"/>
      <c r="AA125" s="172"/>
    </row>
    <row r="126" spans="2:29" ht="21.75" customHeight="1" thickBot="1" x14ac:dyDescent="0.3">
      <c r="D126" s="91"/>
      <c r="E126" s="91"/>
      <c r="F126" s="91"/>
      <c r="G126" s="91"/>
      <c r="H126" s="89"/>
      <c r="I126" s="117" t="s">
        <v>37</v>
      </c>
      <c r="J126" s="268" t="s">
        <v>37</v>
      </c>
      <c r="K126" s="703"/>
      <c r="L126" s="704"/>
      <c r="M126" s="704"/>
      <c r="N126" s="275"/>
      <c r="O126" s="703"/>
      <c r="P126" s="704"/>
      <c r="Q126" s="704"/>
      <c r="R126" s="704"/>
      <c r="S126" s="705"/>
      <c r="T126" s="274"/>
      <c r="U126" s="275"/>
      <c r="V126" s="706">
        <f t="shared" si="28"/>
        <v>0</v>
      </c>
      <c r="W126" s="707"/>
      <c r="X126" s="707">
        <f t="shared" si="29"/>
        <v>0</v>
      </c>
      <c r="Y126" s="708"/>
      <c r="AA126" s="172"/>
    </row>
    <row r="127" spans="2:29" ht="21.75" customHeight="1" x14ac:dyDescent="0.3">
      <c r="D127" s="91"/>
      <c r="E127" s="91"/>
      <c r="F127" s="91"/>
      <c r="G127" s="91"/>
      <c r="H127" s="89"/>
      <c r="I127" s="115"/>
      <c r="X127" s="172"/>
      <c r="Y127" s="172"/>
      <c r="AA127" s="172"/>
    </row>
    <row r="128" spans="2:29" ht="21.75" customHeight="1" x14ac:dyDescent="0.3">
      <c r="B128" s="169"/>
      <c r="D128" s="91"/>
      <c r="E128" s="91"/>
      <c r="F128" s="91"/>
      <c r="G128" s="91"/>
      <c r="H128" s="89"/>
      <c r="X128" s="172"/>
      <c r="Y128" s="172"/>
      <c r="AA128" s="172"/>
    </row>
    <row r="129" spans="1:29" ht="21.75" customHeight="1" x14ac:dyDescent="0.3">
      <c r="D129" s="91"/>
      <c r="E129" s="91"/>
      <c r="F129" s="91"/>
      <c r="G129" s="91"/>
      <c r="H129" s="89"/>
      <c r="X129" s="172"/>
      <c r="Y129" s="172"/>
      <c r="AA129" s="172"/>
    </row>
    <row r="130" spans="1:29" x14ac:dyDescent="0.3">
      <c r="B130" s="84"/>
      <c r="C130" s="84"/>
      <c r="D130" s="111"/>
      <c r="E130" s="111"/>
      <c r="F130" s="111"/>
      <c r="G130" s="111"/>
      <c r="H130" s="89"/>
      <c r="I130" s="89"/>
      <c r="J130" s="89"/>
      <c r="Z130" s="172"/>
      <c r="AB130" s="172"/>
    </row>
    <row r="131" spans="1:29" s="89" customFormat="1" ht="21.6" thickBot="1" x14ac:dyDescent="0.35">
      <c r="A131" s="102" t="s">
        <v>0</v>
      </c>
      <c r="B131" s="88" t="s">
        <v>1</v>
      </c>
      <c r="C131" s="93"/>
      <c r="D131" s="111"/>
      <c r="E131" s="111"/>
      <c r="F131" s="111"/>
      <c r="G131" s="111" t="str">
        <f>IF($G$1=0," ",$G$1)</f>
        <v xml:space="preserve"> </v>
      </c>
      <c r="H131" s="93"/>
      <c r="I131" s="93"/>
      <c r="J131" s="89" t="s">
        <v>73</v>
      </c>
    </row>
    <row r="132" spans="1:29" ht="13.5" customHeight="1" thickTop="1" x14ac:dyDescent="0.25">
      <c r="A132" s="306"/>
      <c r="B132" s="878" t="s">
        <v>81</v>
      </c>
      <c r="C132" s="83"/>
      <c r="D132" s="91"/>
      <c r="E132" s="91"/>
      <c r="F132" s="91"/>
      <c r="G132" s="91"/>
      <c r="H132" s="89"/>
      <c r="I132" s="89"/>
      <c r="J132" s="89"/>
      <c r="K132" s="83"/>
      <c r="L132" s="83"/>
      <c r="M132" s="83"/>
      <c r="X132" s="737" t="str">
        <f>IF($X$1=0," ",$X$1)</f>
        <v xml:space="preserve"> </v>
      </c>
      <c r="Y132" s="738"/>
      <c r="Z132" s="739"/>
      <c r="AA132" s="772" t="s">
        <v>3</v>
      </c>
      <c r="AB132" s="600">
        <v>3</v>
      </c>
    </row>
    <row r="133" spans="1:29" ht="12.75" customHeight="1" x14ac:dyDescent="0.25">
      <c r="B133" s="878" t="s">
        <v>82</v>
      </c>
      <c r="C133" s="83"/>
      <c r="D133" s="91"/>
      <c r="E133" s="91"/>
      <c r="F133" s="91"/>
      <c r="G133" s="91"/>
      <c r="H133" s="89"/>
      <c r="I133" s="89"/>
      <c r="J133" s="89"/>
      <c r="X133" s="740"/>
      <c r="Y133" s="741"/>
      <c r="Z133" s="742"/>
      <c r="AA133" s="773"/>
      <c r="AB133" s="602"/>
    </row>
    <row r="134" spans="1:29" ht="12.75" customHeight="1" x14ac:dyDescent="0.25">
      <c r="B134" s="878" t="s">
        <v>83</v>
      </c>
      <c r="C134" s="83"/>
      <c r="D134" s="91"/>
      <c r="E134" s="91"/>
      <c r="F134" s="91"/>
      <c r="G134" s="91"/>
      <c r="H134" s="89"/>
      <c r="I134" s="89"/>
      <c r="J134" s="89"/>
      <c r="X134" s="740"/>
      <c r="Y134" s="741"/>
      <c r="Z134" s="742"/>
      <c r="AA134" s="774" t="s">
        <v>4</v>
      </c>
      <c r="AB134" s="776" t="str">
        <f>IF($J$20=0,"",$J$20)</f>
        <v/>
      </c>
    </row>
    <row r="135" spans="1:29" ht="13.5" customHeight="1" thickBot="1" x14ac:dyDescent="0.35">
      <c r="D135" s="91"/>
      <c r="E135" s="91"/>
      <c r="F135" s="91"/>
      <c r="G135" s="91"/>
      <c r="H135" s="89"/>
      <c r="I135" s="89"/>
      <c r="J135" s="89"/>
      <c r="X135" s="743"/>
      <c r="Y135" s="744"/>
      <c r="Z135" s="745"/>
      <c r="AA135" s="775"/>
      <c r="AB135" s="777"/>
    </row>
    <row r="136" spans="1:29" ht="14.4" thickTop="1" thickBot="1" x14ac:dyDescent="0.35">
      <c r="B136" s="258" t="s">
        <v>5</v>
      </c>
      <c r="C136" s="258" t="s">
        <v>6</v>
      </c>
      <c r="D136" s="319" t="s">
        <v>7</v>
      </c>
      <c r="E136" s="719" t="s">
        <v>8</v>
      </c>
      <c r="F136" s="720"/>
      <c r="G136" s="721"/>
      <c r="H136" s="320" t="s">
        <v>9</v>
      </c>
      <c r="I136" s="170">
        <v>1</v>
      </c>
      <c r="J136" s="170">
        <v>2</v>
      </c>
      <c r="K136" s="507">
        <v>3</v>
      </c>
      <c r="L136" s="507"/>
      <c r="M136" s="507"/>
      <c r="N136" s="113">
        <v>4</v>
      </c>
      <c r="O136" s="735" t="s">
        <v>10</v>
      </c>
      <c r="P136" s="571"/>
      <c r="Q136" s="571"/>
      <c r="R136" s="736" t="s">
        <v>11</v>
      </c>
      <c r="S136" s="571"/>
      <c r="T136" s="332" t="s">
        <v>12</v>
      </c>
      <c r="U136" s="571" t="s">
        <v>13</v>
      </c>
      <c r="V136" s="571"/>
      <c r="W136" s="572"/>
      <c r="AA136" s="172"/>
      <c r="AC136" s="172"/>
    </row>
    <row r="137" spans="1:29" x14ac:dyDescent="0.3">
      <c r="B137" s="769">
        <v>1</v>
      </c>
      <c r="C137" s="95">
        <f>$C19</f>
        <v>0</v>
      </c>
      <c r="D137" s="321" t="str">
        <f>IF(C137=0," ",VLOOKUP(C137,[1]Inschr!B$1:K$65536,3,FALSE))</f>
        <v xml:space="preserve"> </v>
      </c>
      <c r="E137" s="725" t="str">
        <f>IF(C137=0," ",VLOOKUP(C137,[1]Inschr!B$1:K$65536,4,FALSE))</f>
        <v xml:space="preserve"> </v>
      </c>
      <c r="F137" s="726"/>
      <c r="G137" s="727"/>
      <c r="H137" s="276">
        <f>O137</f>
        <v>0</v>
      </c>
      <c r="I137" s="746"/>
      <c r="J137" s="728">
        <f>IF(V149&gt;X149,1,0)</f>
        <v>0</v>
      </c>
      <c r="K137" s="728">
        <f>IF(V151&gt;X151,1,0)</f>
        <v>0</v>
      </c>
      <c r="L137" s="728"/>
      <c r="M137" s="728"/>
      <c r="N137" s="547">
        <f>IF(V153&gt;X153,1,0)</f>
        <v>0</v>
      </c>
      <c r="O137" s="730">
        <f>SUM(I137:N138)</f>
        <v>0</v>
      </c>
      <c r="P137" s="507"/>
      <c r="Q137" s="507"/>
      <c r="R137" s="677">
        <f>IF(O137=0,0,IF(2&lt;IF(O137=O137,1,0)+IF(O137=O139,1,0)+IF(O137=O141,1,0)+IF(O137=O143,1,0),V149+V151+V153-X149-X151-X153,IF(2=IF(O137=O137,1,0)+IF(O137=O139,1,0)+IF(O137=O141,1,0)+IF(O137=O143,1,0),"-","_")))</f>
        <v>0</v>
      </c>
      <c r="S137" s="677"/>
      <c r="T137" s="677">
        <f>IF(OR(R137=0,R137="-",R137="_"),R137,IF(2&lt;IF(R137=R137,1,0)+IF(R137=R139,1,0)+IF(R137=R141,1,0)+IF(R137=R143,1,0),K149+O149+T149+K151+O151+T151+K153+O153+T153-N149-R149-U149-N151-R151-U151-N153-R153-U153,IF(2=IF(R137=R137,1,0)+IF(R137=R139,1,0)+IF(R137=R141,1,0)+IF(R137=R143,1,0),"-","_")))</f>
        <v>0</v>
      </c>
      <c r="U137" s="715">
        <f>IF(O137=0,0,IF(R137="-",IF(O137=O139,IF(V149&lt;X149,"Verliezer","Winnaar"),IF(O137=O141,IF(V151&lt;X151,"Verliezer","Winnaar"),IF(O137=O143,IF(V153&lt;X153,"Verliezer","Winnaar")))),IF(T137="-",IF(R137=R139,IF(V149&lt;X149,"Verliezer","Winnaar"),IF(R137=R141,IF(V151&lt;X151,"Verliezer","Winnaar"),IF(R137=R143,IF(V153&lt;X153,"Verliezer","Winnaar")))),"_")))</f>
        <v>0</v>
      </c>
      <c r="V137" s="715"/>
      <c r="W137" s="716"/>
      <c r="AA137" s="172"/>
      <c r="AC137" s="172"/>
    </row>
    <row r="138" spans="1:29" ht="13.8" thickBot="1" x14ac:dyDescent="0.35">
      <c r="B138" s="770"/>
      <c r="C138" s="104">
        <f>$C20</f>
        <v>0</v>
      </c>
      <c r="D138" s="322" t="str">
        <f>IF(C138=0," ",VLOOKUP(C138,[1]Inschr!B$1:K$65536,3,FALSE))</f>
        <v xml:space="preserve"> </v>
      </c>
      <c r="E138" s="719" t="str">
        <f>IF(C138=0," ",VLOOKUP(C138,[1]Inschr!B$1:K$65536,4,FALSE))</f>
        <v xml:space="preserve"> </v>
      </c>
      <c r="F138" s="720"/>
      <c r="G138" s="721"/>
      <c r="H138" s="331">
        <f>O137</f>
        <v>0</v>
      </c>
      <c r="I138" s="746"/>
      <c r="J138" s="728"/>
      <c r="K138" s="728"/>
      <c r="L138" s="728"/>
      <c r="M138" s="728"/>
      <c r="N138" s="547"/>
      <c r="O138" s="730"/>
      <c r="P138" s="507"/>
      <c r="Q138" s="507"/>
      <c r="R138" s="677"/>
      <c r="S138" s="677"/>
      <c r="T138" s="677"/>
      <c r="U138" s="715"/>
      <c r="V138" s="715"/>
      <c r="W138" s="716"/>
      <c r="AA138" s="172"/>
      <c r="AC138" s="172"/>
    </row>
    <row r="139" spans="1:29" x14ac:dyDescent="0.3">
      <c r="B139" s="769">
        <v>2</v>
      </c>
      <c r="C139" s="95">
        <f t="shared" ref="C139:C144" si="30">$C21</f>
        <v>0</v>
      </c>
      <c r="D139" s="321" t="str">
        <f>IF(C139=0," ",VLOOKUP(C139,[1]Inschr!B$1:K$65536,3,FALSE))</f>
        <v xml:space="preserve"> </v>
      </c>
      <c r="E139" s="725" t="str">
        <f>IF(C139=0," ",VLOOKUP(C139,[1]Inschr!B$1:K$65536,4,FALSE))</f>
        <v xml:space="preserve"> </v>
      </c>
      <c r="F139" s="726"/>
      <c r="G139" s="727"/>
      <c r="H139" s="276">
        <f>O139</f>
        <v>0</v>
      </c>
      <c r="I139" s="771">
        <f>IF(V149&lt;X149,1,0)</f>
        <v>0</v>
      </c>
      <c r="J139" s="734"/>
      <c r="K139" s="728">
        <f>IF(V154&gt;X154,1,0)</f>
        <v>0</v>
      </c>
      <c r="L139" s="728"/>
      <c r="M139" s="728"/>
      <c r="N139" s="547">
        <f>IF(V152&gt;X152,1,0)</f>
        <v>0</v>
      </c>
      <c r="O139" s="730">
        <f>SUM(I139:N140)</f>
        <v>0</v>
      </c>
      <c r="P139" s="507"/>
      <c r="Q139" s="507"/>
      <c r="R139" s="677">
        <f>IF(O139=0,0,IF(2&lt;IF(O139=O137,1,0)+IF(O139=O139,1,0)+IF(O139=O141,1,0)+IF(O139=O143,1,0),X149+V152+V154-V149-X152-X154,IF(2=IF(O139=O137,1,0)+IF(O139=O139,1,0)+IF(O139=O141,1,0)+IF(O139=O143,1,0),"-","_")))</f>
        <v>0</v>
      </c>
      <c r="S139" s="677"/>
      <c r="T139" s="677">
        <f>IF(OR(R139=0,R139="-",R139="_"),R139,IF(2&lt;IF(R139=R137,1,0)+IF(R139=R139,1,0)+IF(R139=R141,1,0)+IF(R139=R143,1,0),N149+R149+U149+K152+O152+T152+K154+O154+T154-K149-O149-T149-N152-R152-U152-N154-R154-U154,IF(2=IF(R139=R137,1,0)+IF(R139=R139,1,0)+IF(R139=R141,1,0)+IF(R139=R143,1,0),"-","_")))</f>
        <v>0</v>
      </c>
      <c r="U139" s="715">
        <f>IF(O139=0,0,IF(R139="-",IF(O139=O137,IF(X149&lt;V149,"Verliezer","Winnaar"),IF(O139=O141,IF(V154&lt;X154,"Verliezer","Winnaar"),IF(O139=O143,IF(V152&lt;X152,"Verliezer","Winnaar")))),IF(T139="-",IF(R139=R137,IF(X149&lt;V149,"Verliezer","Winnaar"),IF(R139=R141,IF(V154&lt;X154,"Verliezer","Winnaar"),IF(R139=R143,IF(V152&lt;X152,"Verliezer","Winnaar")))),"_")))</f>
        <v>0</v>
      </c>
      <c r="V139" s="715"/>
      <c r="W139" s="716"/>
      <c r="AA139" s="172"/>
      <c r="AC139" s="172"/>
    </row>
    <row r="140" spans="1:29" ht="13.8" thickBot="1" x14ac:dyDescent="0.35">
      <c r="B140" s="770"/>
      <c r="C140" s="104">
        <f t="shared" si="30"/>
        <v>0</v>
      </c>
      <c r="D140" s="322" t="str">
        <f>IF(C140=0," ",VLOOKUP(C140,[1]Inschr!B$1:K$65536,3,FALSE))</f>
        <v xml:space="preserve"> </v>
      </c>
      <c r="E140" s="719" t="str">
        <f>IF(C140=0," ",VLOOKUP(C140,[1]Inschr!B$1:K$65536,4,FALSE))</f>
        <v xml:space="preserve"> </v>
      </c>
      <c r="F140" s="720"/>
      <c r="G140" s="721"/>
      <c r="H140" s="331">
        <f>O139</f>
        <v>0</v>
      </c>
      <c r="I140" s="771"/>
      <c r="J140" s="734"/>
      <c r="K140" s="728"/>
      <c r="L140" s="728"/>
      <c r="M140" s="728"/>
      <c r="N140" s="547"/>
      <c r="O140" s="730"/>
      <c r="P140" s="507"/>
      <c r="Q140" s="507"/>
      <c r="R140" s="677"/>
      <c r="S140" s="677"/>
      <c r="T140" s="677"/>
      <c r="U140" s="715"/>
      <c r="V140" s="715"/>
      <c r="W140" s="716"/>
      <c r="AA140" s="172"/>
      <c r="AC140" s="172"/>
    </row>
    <row r="141" spans="1:29" x14ac:dyDescent="0.3">
      <c r="B141" s="769">
        <v>3</v>
      </c>
      <c r="C141" s="95">
        <f t="shared" si="30"/>
        <v>0</v>
      </c>
      <c r="D141" s="321" t="str">
        <f>IF(C141=0," ",VLOOKUP(C141,[1]Inschr!B$1:K$65536,3,FALSE))</f>
        <v xml:space="preserve"> </v>
      </c>
      <c r="E141" s="725" t="str">
        <f>IF(C141=0," ",VLOOKUP(C141,[1]Inschr!B$1:K$65536,4,FALSE))</f>
        <v xml:space="preserve"> </v>
      </c>
      <c r="F141" s="726"/>
      <c r="G141" s="727"/>
      <c r="H141" s="276">
        <f>O141</f>
        <v>0</v>
      </c>
      <c r="I141" s="771">
        <f>IF(V151&lt;X151,1,0)</f>
        <v>0</v>
      </c>
      <c r="J141" s="728">
        <f>IF(V154&lt;X154,1,0)</f>
        <v>0</v>
      </c>
      <c r="K141" s="734"/>
      <c r="L141" s="734"/>
      <c r="M141" s="734"/>
      <c r="N141" s="547">
        <f>IF(V150&gt;X150,1,0)</f>
        <v>0</v>
      </c>
      <c r="O141" s="730">
        <f>SUM(I141:N142)</f>
        <v>0</v>
      </c>
      <c r="P141" s="507"/>
      <c r="Q141" s="507"/>
      <c r="R141" s="677">
        <f>IF(O141=0,0,IF(2&lt;IF(O141=O137,1,0)+IF(O141=O139,1,0)+IF(O141=O141,1,0)+IF(O141=O143,1,0),V150+X151+X154-X150-V151-V154,IF(2=IF(O141=O137,1,0)+IF(O141=O139,1,0)+IF(O141=O141,1,0)+IF(O141=O143,1,0),"-","_")))</f>
        <v>0</v>
      </c>
      <c r="S141" s="677"/>
      <c r="T141" s="677">
        <f>IF(OR(R141=0,R141="-",R141="_"),R141,IF(2&lt;IF(R141=R137,1,0)+IF(R141=R139,1,0)+IF(R141=R141,1,0)+IF(R141=R143,1,0),K150+O150+T150+N151+R151+U151+N154+R154+U154-N150-R150-U150-K151-O151-T151-K154-O154-T154,IF(2=IF(R141=R137,1,0)+IF(R141=R139,1,0)+IF(R141=R141,1,0)+IF(R141=R143,1,0),"-","_")))</f>
        <v>0</v>
      </c>
      <c r="U141" s="715">
        <f>IF(O141=0,0,IF(R141="-",IF(O141=O137,IF(X151&lt;V151,"Verliezer","Winnaar"),IF(O141=O139,IF(X154&lt;V154,"Verliezer","Winnaar"),IF(O141=O143,IF(V150&lt;X150,"Verliezer","Winnaar")))),IF(T141="-",IF(R141=R137,IF(X151&lt;V151,"Verliezer","Winnaar"),IF(R141=R139,IF(X154&lt;V154,"Verliezer","Winnaar"),IF(R141=R143,IF(V150&lt;X150,"Verliezer","Winnaar")))),"_")))</f>
        <v>0</v>
      </c>
      <c r="V141" s="715"/>
      <c r="W141" s="716"/>
      <c r="AA141" s="172"/>
      <c r="AC141" s="172"/>
    </row>
    <row r="142" spans="1:29" ht="13.8" thickBot="1" x14ac:dyDescent="0.35">
      <c r="B142" s="770"/>
      <c r="C142" s="104">
        <f t="shared" si="30"/>
        <v>0</v>
      </c>
      <c r="D142" s="322" t="str">
        <f>IF(C142=0," ",VLOOKUP(C142,[1]Inschr!B$1:K$65536,3,FALSE))</f>
        <v xml:space="preserve"> </v>
      </c>
      <c r="E142" s="719" t="str">
        <f>IF(C142=0," ",VLOOKUP(C142,[1]Inschr!B$1:K$65536,4,FALSE))</f>
        <v xml:space="preserve"> </v>
      </c>
      <c r="F142" s="720"/>
      <c r="G142" s="721"/>
      <c r="H142" s="331">
        <f>O141</f>
        <v>0</v>
      </c>
      <c r="I142" s="771"/>
      <c r="J142" s="728"/>
      <c r="K142" s="734"/>
      <c r="L142" s="734"/>
      <c r="M142" s="734"/>
      <c r="N142" s="547"/>
      <c r="O142" s="730"/>
      <c r="P142" s="507"/>
      <c r="Q142" s="507"/>
      <c r="R142" s="677"/>
      <c r="S142" s="677"/>
      <c r="T142" s="677"/>
      <c r="U142" s="715"/>
      <c r="V142" s="715"/>
      <c r="W142" s="716"/>
      <c r="AA142" s="172"/>
      <c r="AC142" s="172"/>
    </row>
    <row r="143" spans="1:29" x14ac:dyDescent="0.3">
      <c r="B143" s="769">
        <v>4</v>
      </c>
      <c r="C143" s="95">
        <f t="shared" si="30"/>
        <v>0</v>
      </c>
      <c r="D143" s="321" t="str">
        <f>IF(C143=0," ",VLOOKUP(C143,[1]Inschr!B$1:K$65536,3,FALSE))</f>
        <v xml:space="preserve"> </v>
      </c>
      <c r="E143" s="725" t="str">
        <f>IF(C143=0," ",VLOOKUP(C143,[1]Inschr!B$1:K$65536,4,FALSE))</f>
        <v xml:space="preserve"> </v>
      </c>
      <c r="F143" s="726"/>
      <c r="G143" s="727"/>
      <c r="H143" s="276">
        <f>O143</f>
        <v>0</v>
      </c>
      <c r="I143" s="771">
        <f>IF(V153&lt;X153,1,0)</f>
        <v>0</v>
      </c>
      <c r="J143" s="728">
        <f>IF(V152&lt;X152,1,0)</f>
        <v>0</v>
      </c>
      <c r="K143" s="728">
        <f>IF(V150&lt;X150,1,0)</f>
        <v>0</v>
      </c>
      <c r="L143" s="728"/>
      <c r="M143" s="728"/>
      <c r="N143" s="729"/>
      <c r="O143" s="730">
        <f>SUM(I143:N144)</f>
        <v>0</v>
      </c>
      <c r="P143" s="507"/>
      <c r="Q143" s="507"/>
      <c r="R143" s="677">
        <f>IF(O143=0,0,IF(2&lt;IF(O143=O137,1,0)+IF(O143=O139,1,0)+IF(O143=O141,1,0)+IF(O143=O143,1,0),X150+X152+X153-V150-V152-V153,IF(2=IF(O143=O137,1,0)+IF(O143=O139,1,0)+IF(O143=O141,1,0)+IF(O143=O143,1,0),"-","_")))</f>
        <v>0</v>
      </c>
      <c r="S143" s="677"/>
      <c r="T143" s="677">
        <f>IF(OR(R143=0,R143="-",R143="_"),R143,IF(2&lt;IF(R143=R137,1,0)+IF(R143=R139,1,0)+IF(R143=R141,1,0)+IF(R143=R143,1,0),N150+R150+U150+N152+R152+U152+N153+R153+U153-K150-O150-T150-K152-O152-T152-K153-O153-T153,IF(2=IF(R143=R137,1,0)+IF(R143=R139,1,0)+IF(R143=R141,1,0)+IF(R143=R143,1,0),"-","_")))</f>
        <v>0</v>
      </c>
      <c r="U143" s="715">
        <f>IF(O143=0,0,IF(R143="-",IF(O143=O137,IF(X153&lt;V153,"Verliezer","Winnaar"),IF(O143=O139,IF(X152&lt;V152,"Verliezer","Winnaar"),IF(O143=O141,IF(X150&lt;V150,"Verliezer","Winnaar")))),IF(T143="-",IF(R143=R137,IF(X153&lt;V153,"Verliezer","Winnaar"),IF(R143=R139,IF(X152&lt;V152,"Verliezer","Winnaar"),IF(R143=R141,IF(X150&lt;V150,"Verliezer","Winnaar")))),"_")))</f>
        <v>0</v>
      </c>
      <c r="V143" s="715"/>
      <c r="W143" s="716"/>
      <c r="AA143" s="172"/>
      <c r="AC143" s="172"/>
    </row>
    <row r="144" spans="1:29" ht="13.8" thickBot="1" x14ac:dyDescent="0.35">
      <c r="B144" s="770"/>
      <c r="C144" s="104">
        <f t="shared" si="30"/>
        <v>0</v>
      </c>
      <c r="D144" s="322" t="str">
        <f>IF(C144=0," ",VLOOKUP(C144,[1]Inschr!B$1:K$65536,3,FALSE))</f>
        <v xml:space="preserve"> </v>
      </c>
      <c r="E144" s="719" t="str">
        <f>IF(C144=0," ",VLOOKUP(C144,[1]Inschr!B$1:K$65536,4,FALSE))</f>
        <v xml:space="preserve"> </v>
      </c>
      <c r="F144" s="720"/>
      <c r="G144" s="721"/>
      <c r="H144" s="331">
        <f>O143</f>
        <v>0</v>
      </c>
      <c r="I144" s="771"/>
      <c r="J144" s="728"/>
      <c r="K144" s="728"/>
      <c r="L144" s="728"/>
      <c r="M144" s="728"/>
      <c r="N144" s="729"/>
      <c r="O144" s="731"/>
      <c r="P144" s="732"/>
      <c r="Q144" s="732"/>
      <c r="R144" s="733"/>
      <c r="S144" s="733"/>
      <c r="T144" s="733"/>
      <c r="U144" s="717"/>
      <c r="V144" s="717"/>
      <c r="W144" s="718"/>
      <c r="AA144" s="172"/>
      <c r="AC144" s="172"/>
    </row>
    <row r="145" spans="1:28" x14ac:dyDescent="0.3">
      <c r="D145" s="91"/>
      <c r="E145" s="91"/>
      <c r="F145" s="91"/>
      <c r="G145" s="91"/>
      <c r="H145" s="89"/>
      <c r="I145" s="89"/>
      <c r="J145" s="89"/>
      <c r="Z145" s="172"/>
      <c r="AB145" s="172"/>
    </row>
    <row r="146" spans="1:28" x14ac:dyDescent="0.3">
      <c r="D146" s="91"/>
      <c r="E146" s="91"/>
      <c r="F146" s="91"/>
      <c r="G146" s="91"/>
      <c r="H146" s="89"/>
      <c r="I146" s="89"/>
      <c r="J146" s="89"/>
      <c r="Z146" s="172"/>
      <c r="AB146" s="172"/>
    </row>
    <row r="147" spans="1:28" ht="13.8" thickBot="1" x14ac:dyDescent="0.35">
      <c r="D147" s="183" t="s">
        <v>59</v>
      </c>
      <c r="E147" s="183"/>
      <c r="F147" s="183"/>
      <c r="G147" s="91"/>
      <c r="H147" s="89"/>
      <c r="I147" s="88" t="s">
        <v>14</v>
      </c>
      <c r="X147" s="172"/>
      <c r="Y147" s="172"/>
      <c r="AA147" s="172"/>
    </row>
    <row r="148" spans="1:28" ht="21.75" customHeight="1" x14ac:dyDescent="0.3">
      <c r="C148" s="98"/>
      <c r="D148" s="318" t="str">
        <f>IF(C148=0," ",VLOOKUP(C148,[1]Inschr!B$1:K$65536,3,FALSE))</f>
        <v xml:space="preserve"> </v>
      </c>
      <c r="E148" s="712" t="str">
        <f>IF(C148=0," ",VLOOKUP(C148,[1]Inschr!B$1:K$65536,4,FALSE))</f>
        <v xml:space="preserve"> </v>
      </c>
      <c r="F148" s="713"/>
      <c r="G148" s="714"/>
      <c r="H148" s="89"/>
      <c r="I148" s="117" t="s">
        <v>15</v>
      </c>
      <c r="J148" s="268" t="s">
        <v>16</v>
      </c>
      <c r="K148" s="722" t="s">
        <v>19</v>
      </c>
      <c r="L148" s="723"/>
      <c r="M148" s="723"/>
      <c r="N148" s="724"/>
      <c r="O148" s="722" t="s">
        <v>20</v>
      </c>
      <c r="P148" s="723"/>
      <c r="Q148" s="723"/>
      <c r="R148" s="723"/>
      <c r="S148" s="724"/>
      <c r="T148" s="722" t="s">
        <v>21</v>
      </c>
      <c r="U148" s="724"/>
      <c r="V148" s="722" t="s">
        <v>22</v>
      </c>
      <c r="W148" s="723"/>
      <c r="X148" s="723"/>
      <c r="Y148" s="724"/>
      <c r="AA148" s="172"/>
    </row>
    <row r="149" spans="1:28" ht="21.75" customHeight="1" x14ac:dyDescent="0.25">
      <c r="C149" s="98"/>
      <c r="D149" s="318" t="str">
        <f>IF(C149=0," ",VLOOKUP(C149,[1]Inschr!B$1:K$65536,3,FALSE))</f>
        <v xml:space="preserve"> </v>
      </c>
      <c r="E149" s="712" t="str">
        <f>IF(C149=0," ",VLOOKUP(C149,[1]Inschr!B$1:K$65536,4,FALSE))</f>
        <v xml:space="preserve"> </v>
      </c>
      <c r="F149" s="713"/>
      <c r="G149" s="714"/>
      <c r="H149" s="89"/>
      <c r="I149" s="117" t="s">
        <v>26</v>
      </c>
      <c r="J149" s="268" t="s">
        <v>26</v>
      </c>
      <c r="K149" s="700"/>
      <c r="L149" s="701"/>
      <c r="M149" s="701"/>
      <c r="N149" s="273"/>
      <c r="O149" s="700"/>
      <c r="P149" s="701"/>
      <c r="Q149" s="701"/>
      <c r="R149" s="701"/>
      <c r="S149" s="702"/>
      <c r="T149" s="272"/>
      <c r="U149" s="273"/>
      <c r="V149" s="709">
        <f>IF(K149&gt;N149,1,0)+IF(O149&gt;R149,1,0)+IF(T149&gt;U149,1,0)</f>
        <v>0</v>
      </c>
      <c r="W149" s="710"/>
      <c r="X149" s="710">
        <f>IF(K149&lt;N149,1,0)+IF(O149&lt;R149,1,0)+IF(T149&lt;U149,1,0)</f>
        <v>0</v>
      </c>
      <c r="Y149" s="711"/>
      <c r="AA149" s="172"/>
    </row>
    <row r="150" spans="1:28" ht="21.75" customHeight="1" x14ac:dyDescent="0.25">
      <c r="D150" s="91"/>
      <c r="E150" s="91"/>
      <c r="F150" s="91"/>
      <c r="G150" s="91"/>
      <c r="H150" s="89"/>
      <c r="I150" s="115"/>
      <c r="J150" s="268" t="s">
        <v>28</v>
      </c>
      <c r="K150" s="700"/>
      <c r="L150" s="701"/>
      <c r="M150" s="701"/>
      <c r="N150" s="273"/>
      <c r="O150" s="700"/>
      <c r="P150" s="701"/>
      <c r="Q150" s="701"/>
      <c r="R150" s="701"/>
      <c r="S150" s="702"/>
      <c r="T150" s="272"/>
      <c r="U150" s="273"/>
      <c r="V150" s="709">
        <f t="shared" ref="V150:V154" si="31">IF(K150&gt;N150,1,0)+IF(O150&gt;R150,1,0)+IF(T150&gt;U150,1,0)</f>
        <v>0</v>
      </c>
      <c r="W150" s="710"/>
      <c r="X150" s="710">
        <f t="shared" ref="X150:X154" si="32">IF(K150&lt;N150,1,0)+IF(O150&lt;R150,1,0)+IF(T150&lt;U150,1,0)</f>
        <v>0</v>
      </c>
      <c r="Y150" s="711"/>
      <c r="AA150" s="172"/>
    </row>
    <row r="151" spans="1:28" ht="21.75" customHeight="1" x14ac:dyDescent="0.25">
      <c r="D151" s="91"/>
      <c r="E151" s="91"/>
      <c r="F151" s="91"/>
      <c r="G151" s="91"/>
      <c r="H151" s="89"/>
      <c r="I151" s="117" t="s">
        <v>31</v>
      </c>
      <c r="J151" s="268" t="s">
        <v>31</v>
      </c>
      <c r="K151" s="700"/>
      <c r="L151" s="701"/>
      <c r="M151" s="701"/>
      <c r="N151" s="273"/>
      <c r="O151" s="700"/>
      <c r="P151" s="701"/>
      <c r="Q151" s="701"/>
      <c r="R151" s="701"/>
      <c r="S151" s="702"/>
      <c r="T151" s="272"/>
      <c r="U151" s="273"/>
      <c r="V151" s="709">
        <f t="shared" si="31"/>
        <v>0</v>
      </c>
      <c r="W151" s="710"/>
      <c r="X151" s="710">
        <f t="shared" si="32"/>
        <v>0</v>
      </c>
      <c r="Y151" s="711"/>
      <c r="AA151" s="172"/>
    </row>
    <row r="152" spans="1:28" ht="21.75" customHeight="1" x14ac:dyDescent="0.25">
      <c r="D152" s="91"/>
      <c r="E152" s="91"/>
      <c r="F152" s="91"/>
      <c r="G152" s="91"/>
      <c r="H152" s="89"/>
      <c r="I152" s="115"/>
      <c r="J152" s="268" t="s">
        <v>32</v>
      </c>
      <c r="K152" s="700"/>
      <c r="L152" s="701"/>
      <c r="M152" s="701"/>
      <c r="N152" s="273"/>
      <c r="O152" s="700"/>
      <c r="P152" s="701"/>
      <c r="Q152" s="701"/>
      <c r="R152" s="701"/>
      <c r="S152" s="702"/>
      <c r="T152" s="272"/>
      <c r="U152" s="273"/>
      <c r="V152" s="709">
        <f t="shared" si="31"/>
        <v>0</v>
      </c>
      <c r="W152" s="710"/>
      <c r="X152" s="710">
        <f t="shared" si="32"/>
        <v>0</v>
      </c>
      <c r="Y152" s="711"/>
      <c r="AA152" s="172"/>
    </row>
    <row r="153" spans="1:28" ht="21.75" customHeight="1" x14ac:dyDescent="0.25">
      <c r="D153" s="91"/>
      <c r="E153" s="91"/>
      <c r="F153" s="91"/>
      <c r="G153" s="91"/>
      <c r="H153" s="89"/>
      <c r="I153" s="89"/>
      <c r="J153" s="268" t="s">
        <v>35</v>
      </c>
      <c r="K153" s="700"/>
      <c r="L153" s="701"/>
      <c r="M153" s="701"/>
      <c r="N153" s="273"/>
      <c r="O153" s="700"/>
      <c r="P153" s="701"/>
      <c r="Q153" s="701"/>
      <c r="R153" s="701"/>
      <c r="S153" s="702"/>
      <c r="T153" s="272"/>
      <c r="U153" s="273"/>
      <c r="V153" s="709">
        <f t="shared" si="31"/>
        <v>0</v>
      </c>
      <c r="W153" s="710"/>
      <c r="X153" s="710">
        <f t="shared" si="32"/>
        <v>0</v>
      </c>
      <c r="Y153" s="711"/>
      <c r="AA153" s="172"/>
    </row>
    <row r="154" spans="1:28" ht="21.75" customHeight="1" thickBot="1" x14ac:dyDescent="0.3">
      <c r="D154" s="91"/>
      <c r="E154" s="91"/>
      <c r="F154" s="91"/>
      <c r="G154" s="91"/>
      <c r="H154" s="89"/>
      <c r="I154" s="117" t="s">
        <v>37</v>
      </c>
      <c r="J154" s="268" t="s">
        <v>37</v>
      </c>
      <c r="K154" s="703"/>
      <c r="L154" s="704"/>
      <c r="M154" s="704"/>
      <c r="N154" s="275"/>
      <c r="O154" s="703"/>
      <c r="P154" s="704"/>
      <c r="Q154" s="704"/>
      <c r="R154" s="704"/>
      <c r="S154" s="705"/>
      <c r="T154" s="274"/>
      <c r="U154" s="275"/>
      <c r="V154" s="706">
        <f t="shared" si="31"/>
        <v>0</v>
      </c>
      <c r="W154" s="707"/>
      <c r="X154" s="707">
        <f t="shared" si="32"/>
        <v>0</v>
      </c>
      <c r="Y154" s="708"/>
      <c r="AA154" s="172"/>
    </row>
    <row r="155" spans="1:28" ht="21.75" customHeight="1" x14ac:dyDescent="0.3">
      <c r="D155" s="91"/>
      <c r="E155" s="91"/>
      <c r="F155" s="91"/>
      <c r="G155" s="91"/>
      <c r="H155" s="89"/>
      <c r="I155" s="115"/>
      <c r="X155" s="172"/>
      <c r="Y155" s="172"/>
      <c r="AA155" s="172"/>
    </row>
    <row r="156" spans="1:28" ht="21.75" customHeight="1" x14ac:dyDescent="0.3">
      <c r="B156" s="169"/>
      <c r="D156" s="91"/>
      <c r="E156" s="91"/>
      <c r="F156" s="91"/>
      <c r="G156" s="91"/>
      <c r="H156" s="89"/>
      <c r="X156" s="172"/>
      <c r="Y156" s="172"/>
      <c r="AA156" s="172"/>
    </row>
    <row r="157" spans="1:28" ht="21.75" customHeight="1" x14ac:dyDescent="0.3">
      <c r="D157" s="91"/>
      <c r="E157" s="91"/>
      <c r="F157" s="91"/>
      <c r="G157" s="91"/>
      <c r="H157" s="89"/>
      <c r="X157" s="172"/>
      <c r="Y157" s="172"/>
      <c r="AA157" s="172"/>
    </row>
    <row r="158" spans="1:28" x14ac:dyDescent="0.3">
      <c r="B158" s="84"/>
      <c r="C158" s="84"/>
      <c r="D158" s="111"/>
      <c r="E158" s="111"/>
      <c r="F158" s="111"/>
      <c r="G158" s="111"/>
      <c r="H158" s="89"/>
      <c r="I158" s="89"/>
      <c r="U158" s="89"/>
      <c r="V158" s="89"/>
      <c r="W158" s="89"/>
      <c r="Z158" s="172"/>
      <c r="AB158" s="172"/>
    </row>
    <row r="159" spans="1:28" s="89" customFormat="1" ht="21.6" thickBot="1" x14ac:dyDescent="0.35">
      <c r="A159" s="102" t="s">
        <v>0</v>
      </c>
      <c r="B159" s="88" t="s">
        <v>1</v>
      </c>
      <c r="C159" s="93"/>
      <c r="D159" s="111"/>
      <c r="E159" s="111"/>
      <c r="F159" s="111"/>
      <c r="G159" s="111" t="str">
        <f>IF($G$1=0," ",$G$1)</f>
        <v xml:space="preserve"> </v>
      </c>
      <c r="H159" s="93"/>
      <c r="I159" s="93"/>
      <c r="J159" s="89" t="s">
        <v>73</v>
      </c>
    </row>
    <row r="160" spans="1:28" ht="13.5" customHeight="1" thickTop="1" x14ac:dyDescent="0.25">
      <c r="A160" s="306"/>
      <c r="B160" s="878" t="s">
        <v>81</v>
      </c>
      <c r="C160" s="83"/>
      <c r="D160" s="91"/>
      <c r="E160" s="91"/>
      <c r="F160" s="91"/>
      <c r="G160" s="91"/>
      <c r="H160" s="89"/>
      <c r="I160" s="89"/>
      <c r="J160" s="89"/>
      <c r="K160" s="83"/>
      <c r="L160" s="83"/>
      <c r="M160" s="83"/>
      <c r="X160" s="737" t="str">
        <f>IF($X$1=0," ",$X$1)</f>
        <v xml:space="preserve"> </v>
      </c>
      <c r="Y160" s="738"/>
      <c r="Z160" s="739"/>
      <c r="AA160" s="772" t="s">
        <v>3</v>
      </c>
      <c r="AB160" s="600">
        <v>4</v>
      </c>
    </row>
    <row r="161" spans="2:29" ht="12.75" customHeight="1" x14ac:dyDescent="0.25">
      <c r="B161" s="878" t="s">
        <v>82</v>
      </c>
      <c r="C161" s="83"/>
      <c r="D161" s="91"/>
      <c r="E161" s="91"/>
      <c r="F161" s="91"/>
      <c r="G161" s="91"/>
      <c r="H161" s="89"/>
      <c r="I161" s="89"/>
      <c r="J161" s="89"/>
      <c r="X161" s="740"/>
      <c r="Y161" s="741"/>
      <c r="Z161" s="742"/>
      <c r="AA161" s="773"/>
      <c r="AB161" s="602"/>
    </row>
    <row r="162" spans="2:29" ht="12.75" customHeight="1" x14ac:dyDescent="0.25">
      <c r="B162" s="878" t="s">
        <v>83</v>
      </c>
      <c r="C162" s="83"/>
      <c r="D162" s="91"/>
      <c r="E162" s="91"/>
      <c r="F162" s="91"/>
      <c r="G162" s="91"/>
      <c r="H162" s="89"/>
      <c r="I162" s="89"/>
      <c r="J162" s="89"/>
      <c r="X162" s="740"/>
      <c r="Y162" s="741"/>
      <c r="Z162" s="742"/>
      <c r="AA162" s="774" t="s">
        <v>4</v>
      </c>
      <c r="AB162" s="776" t="str">
        <f>IF($J$32=0,"",$J$32)</f>
        <v/>
      </c>
    </row>
    <row r="163" spans="2:29" ht="13.5" customHeight="1" thickBot="1" x14ac:dyDescent="0.35">
      <c r="D163" s="91"/>
      <c r="E163" s="91"/>
      <c r="F163" s="91"/>
      <c r="G163" s="91"/>
      <c r="H163" s="89"/>
      <c r="I163" s="89"/>
      <c r="J163" s="89"/>
      <c r="X163" s="743"/>
      <c r="Y163" s="744"/>
      <c r="Z163" s="745"/>
      <c r="AA163" s="775"/>
      <c r="AB163" s="777"/>
    </row>
    <row r="164" spans="2:29" ht="14.4" thickTop="1" thickBot="1" x14ac:dyDescent="0.35">
      <c r="B164" s="258" t="s">
        <v>5</v>
      </c>
      <c r="C164" s="258" t="s">
        <v>6</v>
      </c>
      <c r="D164" s="319" t="s">
        <v>7</v>
      </c>
      <c r="E164" s="719" t="s">
        <v>8</v>
      </c>
      <c r="F164" s="720"/>
      <c r="G164" s="721"/>
      <c r="H164" s="320" t="s">
        <v>9</v>
      </c>
      <c r="I164" s="170">
        <v>1</v>
      </c>
      <c r="J164" s="170">
        <v>2</v>
      </c>
      <c r="K164" s="507">
        <v>3</v>
      </c>
      <c r="L164" s="507"/>
      <c r="M164" s="507"/>
      <c r="N164" s="113">
        <v>4</v>
      </c>
      <c r="O164" s="735" t="s">
        <v>10</v>
      </c>
      <c r="P164" s="571"/>
      <c r="Q164" s="571"/>
      <c r="R164" s="736" t="s">
        <v>11</v>
      </c>
      <c r="S164" s="571"/>
      <c r="T164" s="332" t="s">
        <v>12</v>
      </c>
      <c r="U164" s="571" t="s">
        <v>13</v>
      </c>
      <c r="V164" s="571"/>
      <c r="W164" s="572"/>
      <c r="AA164" s="172"/>
      <c r="AC164" s="172"/>
    </row>
    <row r="165" spans="2:29" x14ac:dyDescent="0.3">
      <c r="B165" s="769">
        <v>1</v>
      </c>
      <c r="C165" s="95">
        <f>$C27</f>
        <v>0</v>
      </c>
      <c r="D165" s="321" t="str">
        <f>IF(C165=0," ",VLOOKUP(C165,[1]Inschr!B$1:K$65536,3,FALSE))</f>
        <v xml:space="preserve"> </v>
      </c>
      <c r="E165" s="725" t="str">
        <f>IF(C165=0," ",VLOOKUP(C165,[1]Inschr!B$1:K$65536,4,FALSE))</f>
        <v xml:space="preserve"> </v>
      </c>
      <c r="F165" s="726"/>
      <c r="G165" s="727"/>
      <c r="H165" s="276">
        <f>O165</f>
        <v>0</v>
      </c>
      <c r="I165" s="746"/>
      <c r="J165" s="728">
        <f>IF(V177&gt;X177,1,0)</f>
        <v>0</v>
      </c>
      <c r="K165" s="728">
        <f>IF(V179&gt;X179,1,0)</f>
        <v>0</v>
      </c>
      <c r="L165" s="728"/>
      <c r="M165" s="728"/>
      <c r="N165" s="547">
        <f>IF(V181&gt;X181,1,0)</f>
        <v>0</v>
      </c>
      <c r="O165" s="730">
        <f>SUM(I165:N166)</f>
        <v>0</v>
      </c>
      <c r="P165" s="507"/>
      <c r="Q165" s="507"/>
      <c r="R165" s="677">
        <f>IF(O165=0,0,IF(2&lt;IF(O165=O165,1,0)+IF(O165=O167,1,0)+IF(O165=O169,1,0)+IF(O165=O171,1,0),V177+V179+V181-X177-X179-X181,IF(2=IF(O165=O165,1,0)+IF(O165=O167,1,0)+IF(O165=O169,1,0)+IF(O165=O171,1,0),"-","_")))</f>
        <v>0</v>
      </c>
      <c r="S165" s="677"/>
      <c r="T165" s="677">
        <f>IF(OR(R165=0,R165="-",R165="_"),R165,IF(2&lt;IF(R165=R165,1,0)+IF(R165=R167,1,0)+IF(R165=R169,1,0)+IF(R165=R171,1,0),K177+O177+T177+K179+O179+T179+K181+O181+T181-N177-R177-U177-N179-R179-U179-N181-R181-U181,IF(2=IF(R165=R165,1,0)+IF(R165=R167,1,0)+IF(R165=R169,1,0)+IF(R165=R171,1,0),"-","_")))</f>
        <v>0</v>
      </c>
      <c r="U165" s="715">
        <f>IF(O165=0,0,IF(R165="-",IF(O165=O167,IF(V177&lt;X177,"Verliezer","Winnaar"),IF(O165=O169,IF(V179&lt;X179,"Verliezer","Winnaar"),IF(O165=O171,IF(V181&lt;X181,"Verliezer","Winnaar")))),IF(T165="-",IF(R165=R167,IF(V177&lt;X177,"Verliezer","Winnaar"),IF(R165=R169,IF(V179&lt;X179,"Verliezer","Winnaar"),IF(R165=R171,IF(V181&lt;X181,"Verliezer","Winnaar")))),"_")))</f>
        <v>0</v>
      </c>
      <c r="V165" s="715"/>
      <c r="W165" s="716"/>
      <c r="AA165" s="172"/>
      <c r="AC165" s="172"/>
    </row>
    <row r="166" spans="2:29" ht="13.8" thickBot="1" x14ac:dyDescent="0.35">
      <c r="B166" s="770"/>
      <c r="C166" s="104">
        <f>$C28</f>
        <v>0</v>
      </c>
      <c r="D166" s="322" t="str">
        <f>IF(C166=0," ",VLOOKUP(C166,[1]Inschr!B$1:K$65536,3,FALSE))</f>
        <v xml:space="preserve"> </v>
      </c>
      <c r="E166" s="719" t="str">
        <f>IF(C166=0," ",VLOOKUP(C166,[1]Inschr!B$1:K$65536,4,FALSE))</f>
        <v xml:space="preserve"> </v>
      </c>
      <c r="F166" s="720"/>
      <c r="G166" s="721"/>
      <c r="H166" s="331">
        <f>O165</f>
        <v>0</v>
      </c>
      <c r="I166" s="746"/>
      <c r="J166" s="728"/>
      <c r="K166" s="728"/>
      <c r="L166" s="728"/>
      <c r="M166" s="728"/>
      <c r="N166" s="547"/>
      <c r="O166" s="730"/>
      <c r="P166" s="507"/>
      <c r="Q166" s="507"/>
      <c r="R166" s="677"/>
      <c r="S166" s="677"/>
      <c r="T166" s="677"/>
      <c r="U166" s="715"/>
      <c r="V166" s="715"/>
      <c r="W166" s="716"/>
      <c r="AA166" s="172"/>
      <c r="AC166" s="172"/>
    </row>
    <row r="167" spans="2:29" x14ac:dyDescent="0.3">
      <c r="B167" s="769">
        <v>2</v>
      </c>
      <c r="C167" s="95">
        <f t="shared" ref="C167:C172" si="33">$C29</f>
        <v>0</v>
      </c>
      <c r="D167" s="321" t="str">
        <f>IF(C167=0," ",VLOOKUP(C167,[1]Inschr!B$1:K$65536,3,FALSE))</f>
        <v xml:space="preserve"> </v>
      </c>
      <c r="E167" s="725" t="str">
        <f>IF(C167=0," ",VLOOKUP(C167,[1]Inschr!B$1:K$65536,4,FALSE))</f>
        <v xml:space="preserve"> </v>
      </c>
      <c r="F167" s="726"/>
      <c r="G167" s="727"/>
      <c r="H167" s="276">
        <f>O167</f>
        <v>0</v>
      </c>
      <c r="I167" s="771">
        <f>IF(V177&lt;X177,1,0)</f>
        <v>0</v>
      </c>
      <c r="J167" s="734"/>
      <c r="K167" s="728">
        <f>IF(V182&gt;X182,1,0)</f>
        <v>0</v>
      </c>
      <c r="L167" s="728"/>
      <c r="M167" s="728"/>
      <c r="N167" s="547">
        <f>IF(V180&gt;X180,1,0)</f>
        <v>0</v>
      </c>
      <c r="O167" s="730">
        <f>SUM(I167:N168)</f>
        <v>0</v>
      </c>
      <c r="P167" s="507"/>
      <c r="Q167" s="507"/>
      <c r="R167" s="677">
        <f>IF(O167=0,0,IF(2&lt;IF(O167=O165,1,0)+IF(O167=O167,1,0)+IF(O167=O169,1,0)+IF(O167=O171,1,0),X177+V180+V182-V177-X180-X182,IF(2=IF(O167=O165,1,0)+IF(O167=O167,1,0)+IF(O167=O169,1,0)+IF(O167=O171,1,0),"-","_")))</f>
        <v>0</v>
      </c>
      <c r="S167" s="677"/>
      <c r="T167" s="677">
        <f>IF(OR(R167=0,R167="-",R167="_"),R167,IF(2&lt;IF(R167=R165,1,0)+IF(R167=R167,1,0)+IF(R167=R169,1,0)+IF(R167=R171,1,0),N177+R177+U177+K180+O180+T180+K182+O182+T182-K177-O177-T177-N180-R180-U180-N182-R182-U182,IF(2=IF(R167=R165,1,0)+IF(R167=R167,1,0)+IF(R167=R169,1,0)+IF(R167=R171,1,0),"-","_")))</f>
        <v>0</v>
      </c>
      <c r="U167" s="715">
        <f>IF(O167=0,0,IF(R167="-",IF(O167=O165,IF(X177&lt;V177,"Verliezer","Winnaar"),IF(O167=O169,IF(V182&lt;X182,"Verliezer","Winnaar"),IF(O167=O171,IF(V180&lt;X180,"Verliezer","Winnaar")))),IF(T167="-",IF(R167=R165,IF(X177&lt;V177,"Verliezer","Winnaar"),IF(R167=R169,IF(V182&lt;X182,"Verliezer","Winnaar"),IF(R167=R171,IF(V180&lt;X180,"Verliezer","Winnaar")))),"_")))</f>
        <v>0</v>
      </c>
      <c r="V167" s="715"/>
      <c r="W167" s="716"/>
      <c r="AA167" s="172"/>
      <c r="AC167" s="172"/>
    </row>
    <row r="168" spans="2:29" ht="13.8" thickBot="1" x14ac:dyDescent="0.35">
      <c r="B168" s="770"/>
      <c r="C168" s="104">
        <f t="shared" si="33"/>
        <v>0</v>
      </c>
      <c r="D168" s="322" t="str">
        <f>IF(C168=0," ",VLOOKUP(C168,[1]Inschr!B$1:K$65536,3,FALSE))</f>
        <v xml:space="preserve"> </v>
      </c>
      <c r="E168" s="719" t="str">
        <f>IF(C168=0," ",VLOOKUP(C168,[1]Inschr!B$1:K$65536,4,FALSE))</f>
        <v xml:space="preserve"> </v>
      </c>
      <c r="F168" s="720"/>
      <c r="G168" s="721"/>
      <c r="H168" s="331">
        <f>O167</f>
        <v>0</v>
      </c>
      <c r="I168" s="771"/>
      <c r="J168" s="734"/>
      <c r="K168" s="728"/>
      <c r="L168" s="728"/>
      <c r="M168" s="728"/>
      <c r="N168" s="547"/>
      <c r="O168" s="730"/>
      <c r="P168" s="507"/>
      <c r="Q168" s="507"/>
      <c r="R168" s="677"/>
      <c r="S168" s="677"/>
      <c r="T168" s="677"/>
      <c r="U168" s="715"/>
      <c r="V168" s="715"/>
      <c r="W168" s="716"/>
      <c r="AA168" s="172"/>
      <c r="AC168" s="172"/>
    </row>
    <row r="169" spans="2:29" x14ac:dyDescent="0.3">
      <c r="B169" s="769">
        <v>3</v>
      </c>
      <c r="C169" s="95">
        <f t="shared" si="33"/>
        <v>0</v>
      </c>
      <c r="D169" s="321" t="str">
        <f>IF(C169=0," ",VLOOKUP(C169,[1]Inschr!B$1:K$65536,3,FALSE))</f>
        <v xml:space="preserve"> </v>
      </c>
      <c r="E169" s="725" t="str">
        <f>IF(C169=0," ",VLOOKUP(C169,[1]Inschr!B$1:K$65536,4,FALSE))</f>
        <v xml:space="preserve"> </v>
      </c>
      <c r="F169" s="726"/>
      <c r="G169" s="727"/>
      <c r="H169" s="276">
        <f>O169</f>
        <v>0</v>
      </c>
      <c r="I169" s="771">
        <f>IF(V179&lt;X179,1,0)</f>
        <v>0</v>
      </c>
      <c r="J169" s="728">
        <f>IF(V182&lt;X182,1,0)</f>
        <v>0</v>
      </c>
      <c r="K169" s="734"/>
      <c r="L169" s="734"/>
      <c r="M169" s="734"/>
      <c r="N169" s="547">
        <f>IF(V178&gt;X178,1,0)</f>
        <v>0</v>
      </c>
      <c r="O169" s="730">
        <f>SUM(I169:N170)</f>
        <v>0</v>
      </c>
      <c r="P169" s="507"/>
      <c r="Q169" s="507"/>
      <c r="R169" s="677">
        <f>IF(O169=0,0,IF(2&lt;IF(O169=O165,1,0)+IF(O169=O167,1,0)+IF(O169=O169,1,0)+IF(O169=O171,1,0),V178+X179+X182-X178-V179-V182,IF(2=IF(O169=O165,1,0)+IF(O169=O167,1,0)+IF(O169=O169,1,0)+IF(O169=O171,1,0),"-","_")))</f>
        <v>0</v>
      </c>
      <c r="S169" s="677"/>
      <c r="T169" s="677">
        <f>IF(OR(R169=0,R169="-",R169="_"),R169,IF(2&lt;IF(R169=R165,1,0)+IF(R169=R167,1,0)+IF(R169=R169,1,0)+IF(R169=R171,1,0),K178+O178+T178+N179+R179+U179+N182+R182+U182-N178-R178-U178-K179-O179-T179-K182-O182-T182,IF(2=IF(R169=R165,1,0)+IF(R169=R167,1,0)+IF(R169=R169,1,0)+IF(R169=R171,1,0),"-","_")))</f>
        <v>0</v>
      </c>
      <c r="U169" s="715">
        <f>IF(O169=0,0,IF(R169="-",IF(O169=O165,IF(X179&lt;V179,"Verliezer","Winnaar"),IF(O169=O167,IF(X182&lt;V182,"Verliezer","Winnaar"),IF(O169=O171,IF(V178&lt;X178,"Verliezer","Winnaar")))),IF(T169="-",IF(R169=R165,IF(X179&lt;V179,"Verliezer","Winnaar"),IF(R169=R167,IF(X182&lt;V182,"Verliezer","Winnaar"),IF(R169=R171,IF(V178&lt;X178,"Verliezer","Winnaar")))),"_")))</f>
        <v>0</v>
      </c>
      <c r="V169" s="715"/>
      <c r="W169" s="716"/>
      <c r="AA169" s="172"/>
      <c r="AC169" s="172"/>
    </row>
    <row r="170" spans="2:29" ht="13.8" thickBot="1" x14ac:dyDescent="0.35">
      <c r="B170" s="770"/>
      <c r="C170" s="104">
        <f t="shared" si="33"/>
        <v>0</v>
      </c>
      <c r="D170" s="322" t="str">
        <f>IF(C170=0," ",VLOOKUP(C170,[1]Inschr!B$1:K$65536,3,FALSE))</f>
        <v xml:space="preserve"> </v>
      </c>
      <c r="E170" s="719" t="str">
        <f>IF(C170=0," ",VLOOKUP(C170,[1]Inschr!B$1:K$65536,4,FALSE))</f>
        <v xml:space="preserve"> </v>
      </c>
      <c r="F170" s="720"/>
      <c r="G170" s="721"/>
      <c r="H170" s="331">
        <f>O169</f>
        <v>0</v>
      </c>
      <c r="I170" s="771"/>
      <c r="J170" s="728"/>
      <c r="K170" s="734"/>
      <c r="L170" s="734"/>
      <c r="M170" s="734"/>
      <c r="N170" s="547"/>
      <c r="O170" s="730"/>
      <c r="P170" s="507"/>
      <c r="Q170" s="507"/>
      <c r="R170" s="677"/>
      <c r="S170" s="677"/>
      <c r="T170" s="677"/>
      <c r="U170" s="715"/>
      <c r="V170" s="715"/>
      <c r="W170" s="716"/>
      <c r="AA170" s="172"/>
      <c r="AC170" s="172"/>
    </row>
    <row r="171" spans="2:29" x14ac:dyDescent="0.3">
      <c r="B171" s="769">
        <v>4</v>
      </c>
      <c r="C171" s="95">
        <f t="shared" si="33"/>
        <v>0</v>
      </c>
      <c r="D171" s="321" t="str">
        <f>IF(C171=0," ",VLOOKUP(C171,[1]Inschr!B$1:K$65536,3,FALSE))</f>
        <v xml:space="preserve"> </v>
      </c>
      <c r="E171" s="725" t="str">
        <f>IF(C171=0," ",VLOOKUP(C171,[1]Inschr!B$1:K$65536,4,FALSE))</f>
        <v xml:space="preserve"> </v>
      </c>
      <c r="F171" s="726"/>
      <c r="G171" s="727"/>
      <c r="H171" s="276">
        <f>O171</f>
        <v>0</v>
      </c>
      <c r="I171" s="771">
        <f>IF(V181&lt;X181,1,0)</f>
        <v>0</v>
      </c>
      <c r="J171" s="728">
        <f>IF(V180&lt;X180,1,0)</f>
        <v>0</v>
      </c>
      <c r="K171" s="728">
        <f>IF(V178&lt;X178,1,0)</f>
        <v>0</v>
      </c>
      <c r="L171" s="728"/>
      <c r="M171" s="728"/>
      <c r="N171" s="729"/>
      <c r="O171" s="730">
        <f>SUM(I171:N172)</f>
        <v>0</v>
      </c>
      <c r="P171" s="507"/>
      <c r="Q171" s="507"/>
      <c r="R171" s="677">
        <f>IF(O171=0,0,IF(2&lt;IF(O171=O165,1,0)+IF(O171=O167,1,0)+IF(O171=O169,1,0)+IF(O171=O171,1,0),X178+X180+X181-V178-V180-V181,IF(2=IF(O171=O165,1,0)+IF(O171=O167,1,0)+IF(O171=O169,1,0)+IF(O171=O171,1,0),"-","_")))</f>
        <v>0</v>
      </c>
      <c r="S171" s="677"/>
      <c r="T171" s="677">
        <f>IF(OR(R171=0,R171="-",R171="_"),R171,IF(2&lt;IF(R171=R165,1,0)+IF(R171=R167,1,0)+IF(R171=R169,1,0)+IF(R171=R171,1,0),N178+R178+U178+N180+R180+U180+N181+R181+U181-K178-O178-T178-K180-O180-T180-K181-O181-T181,IF(2=IF(R171=R165,1,0)+IF(R171=R167,1,0)+IF(R171=R169,1,0)+IF(R171=R171,1,0),"-","_")))</f>
        <v>0</v>
      </c>
      <c r="U171" s="715">
        <f>IF(O171=0,0,IF(R171="-",IF(O171=O165,IF(X181&lt;V181,"Verliezer","Winnaar"),IF(O171=O167,IF(X180&lt;V180,"Verliezer","Winnaar"),IF(O171=O169,IF(X178&lt;V178,"Verliezer","Winnaar")))),IF(T171="-",IF(R171=R165,IF(X181&lt;V181,"Verliezer","Winnaar"),IF(R171=R167,IF(X180&lt;V180,"Verliezer","Winnaar"),IF(R171=R169,IF(X178&lt;V178,"Verliezer","Winnaar")))),"_")))</f>
        <v>0</v>
      </c>
      <c r="V171" s="715"/>
      <c r="W171" s="716"/>
      <c r="AA171" s="172"/>
      <c r="AC171" s="172"/>
    </row>
    <row r="172" spans="2:29" ht="13.8" thickBot="1" x14ac:dyDescent="0.35">
      <c r="B172" s="770"/>
      <c r="C172" s="104">
        <f t="shared" si="33"/>
        <v>0</v>
      </c>
      <c r="D172" s="322" t="str">
        <f>IF(C172=0," ",VLOOKUP(C172,[1]Inschr!B$1:K$65536,3,FALSE))</f>
        <v xml:space="preserve"> </v>
      </c>
      <c r="E172" s="719" t="str">
        <f>IF(C172=0," ",VLOOKUP(C172,[1]Inschr!B$1:K$65536,4,FALSE))</f>
        <v xml:space="preserve"> </v>
      </c>
      <c r="F172" s="720"/>
      <c r="G172" s="721"/>
      <c r="H172" s="331">
        <f>O171</f>
        <v>0</v>
      </c>
      <c r="I172" s="771"/>
      <c r="J172" s="728"/>
      <c r="K172" s="728"/>
      <c r="L172" s="728"/>
      <c r="M172" s="728"/>
      <c r="N172" s="729"/>
      <c r="O172" s="731"/>
      <c r="P172" s="732"/>
      <c r="Q172" s="732"/>
      <c r="R172" s="733"/>
      <c r="S172" s="733"/>
      <c r="T172" s="733"/>
      <c r="U172" s="717"/>
      <c r="V172" s="717"/>
      <c r="W172" s="718"/>
      <c r="AA172" s="172"/>
      <c r="AC172" s="172"/>
    </row>
    <row r="173" spans="2:29" x14ac:dyDescent="0.3">
      <c r="D173" s="91"/>
      <c r="E173" s="91"/>
      <c r="F173" s="91"/>
      <c r="G173" s="91"/>
      <c r="H173" s="89"/>
      <c r="I173" s="89"/>
      <c r="J173" s="89"/>
      <c r="Z173" s="172"/>
      <c r="AB173" s="172"/>
    </row>
    <row r="174" spans="2:29" x14ac:dyDescent="0.3">
      <c r="D174" s="91"/>
      <c r="E174" s="91"/>
      <c r="F174" s="91"/>
      <c r="G174" s="91"/>
      <c r="H174" s="89"/>
      <c r="I174" s="89"/>
      <c r="J174" s="89"/>
      <c r="Z174" s="172"/>
      <c r="AB174" s="172"/>
    </row>
    <row r="175" spans="2:29" ht="13.8" thickBot="1" x14ac:dyDescent="0.35">
      <c r="D175" s="183" t="s">
        <v>60</v>
      </c>
      <c r="E175" s="183"/>
      <c r="F175" s="183"/>
      <c r="G175" s="91"/>
      <c r="H175" s="89"/>
      <c r="I175" s="88" t="s">
        <v>14</v>
      </c>
      <c r="X175" s="172"/>
      <c r="Y175" s="172"/>
      <c r="AA175" s="172"/>
    </row>
    <row r="176" spans="2:29" ht="21.75" customHeight="1" x14ac:dyDescent="0.3">
      <c r="C176" s="98"/>
      <c r="D176" s="318" t="str">
        <f>IF(C176=0," ",VLOOKUP(C176,[1]Inschr!B$1:K$65536,3,FALSE))</f>
        <v xml:space="preserve"> </v>
      </c>
      <c r="E176" s="712" t="str">
        <f>IF(C176=0," ",VLOOKUP(C176,[1]Inschr!B$1:K$65536,4,FALSE))</f>
        <v xml:space="preserve"> </v>
      </c>
      <c r="F176" s="713"/>
      <c r="G176" s="714"/>
      <c r="H176" s="89"/>
      <c r="I176" s="117" t="s">
        <v>15</v>
      </c>
      <c r="J176" s="268" t="s">
        <v>16</v>
      </c>
      <c r="K176" s="722" t="s">
        <v>19</v>
      </c>
      <c r="L176" s="723"/>
      <c r="M176" s="723"/>
      <c r="N176" s="724"/>
      <c r="O176" s="722" t="s">
        <v>20</v>
      </c>
      <c r="P176" s="723"/>
      <c r="Q176" s="723"/>
      <c r="R176" s="723"/>
      <c r="S176" s="724"/>
      <c r="T176" s="722" t="s">
        <v>21</v>
      </c>
      <c r="U176" s="724"/>
      <c r="V176" s="722" t="s">
        <v>22</v>
      </c>
      <c r="W176" s="723"/>
      <c r="X176" s="723"/>
      <c r="Y176" s="724"/>
      <c r="AA176" s="172"/>
    </row>
    <row r="177" spans="1:29" ht="21.75" customHeight="1" x14ac:dyDescent="0.25">
      <c r="C177" s="98"/>
      <c r="D177" s="318" t="str">
        <f>IF(C177=0," ",VLOOKUP(C177,[1]Inschr!B$1:K$65536,3,FALSE))</f>
        <v xml:space="preserve"> </v>
      </c>
      <c r="E177" s="712" t="str">
        <f>IF(C177=0," ",VLOOKUP(C177,[1]Inschr!B$1:K$65536,4,FALSE))</f>
        <v xml:space="preserve"> </v>
      </c>
      <c r="F177" s="713"/>
      <c r="G177" s="714"/>
      <c r="H177" s="89"/>
      <c r="I177" s="117" t="s">
        <v>26</v>
      </c>
      <c r="J177" s="268" t="s">
        <v>26</v>
      </c>
      <c r="K177" s="700"/>
      <c r="L177" s="701"/>
      <c r="M177" s="701"/>
      <c r="N177" s="273"/>
      <c r="O177" s="700"/>
      <c r="P177" s="701"/>
      <c r="Q177" s="701"/>
      <c r="R177" s="701"/>
      <c r="S177" s="702"/>
      <c r="T177" s="272"/>
      <c r="U177" s="273"/>
      <c r="V177" s="709">
        <f>IF(K177&gt;N177,1,0)+IF(O177&gt;R177,1,0)+IF(T177&gt;U177,1,0)</f>
        <v>0</v>
      </c>
      <c r="W177" s="710"/>
      <c r="X177" s="710">
        <f>IF(K177&lt;N177,1,0)+IF(O177&lt;R177,1,0)+IF(T177&lt;U177,1,0)</f>
        <v>0</v>
      </c>
      <c r="Y177" s="711"/>
      <c r="AA177" s="172"/>
    </row>
    <row r="178" spans="1:29" ht="21.75" customHeight="1" x14ac:dyDescent="0.25">
      <c r="D178" s="91"/>
      <c r="E178" s="91"/>
      <c r="F178" s="91"/>
      <c r="G178" s="91"/>
      <c r="H178" s="89"/>
      <c r="I178" s="115"/>
      <c r="J178" s="268" t="s">
        <v>28</v>
      </c>
      <c r="K178" s="700"/>
      <c r="L178" s="701"/>
      <c r="M178" s="701"/>
      <c r="N178" s="273"/>
      <c r="O178" s="700"/>
      <c r="P178" s="701"/>
      <c r="Q178" s="701"/>
      <c r="R178" s="701"/>
      <c r="S178" s="702"/>
      <c r="T178" s="272"/>
      <c r="U178" s="273"/>
      <c r="V178" s="709">
        <f t="shared" ref="V178:V182" si="34">IF(K178&gt;N178,1,0)+IF(O178&gt;R178,1,0)+IF(T178&gt;U178,1,0)</f>
        <v>0</v>
      </c>
      <c r="W178" s="710"/>
      <c r="X178" s="710">
        <f t="shared" ref="X178:X182" si="35">IF(K178&lt;N178,1,0)+IF(O178&lt;R178,1,0)+IF(T178&lt;U178,1,0)</f>
        <v>0</v>
      </c>
      <c r="Y178" s="711"/>
      <c r="AA178" s="172"/>
    </row>
    <row r="179" spans="1:29" ht="21.75" customHeight="1" x14ac:dyDescent="0.25">
      <c r="D179" s="91"/>
      <c r="E179" s="91"/>
      <c r="F179" s="91"/>
      <c r="G179" s="91"/>
      <c r="H179" s="89"/>
      <c r="I179" s="117" t="s">
        <v>31</v>
      </c>
      <c r="J179" s="268" t="s">
        <v>31</v>
      </c>
      <c r="K179" s="700"/>
      <c r="L179" s="701"/>
      <c r="M179" s="701"/>
      <c r="N179" s="273"/>
      <c r="O179" s="700"/>
      <c r="P179" s="701"/>
      <c r="Q179" s="701"/>
      <c r="R179" s="701"/>
      <c r="S179" s="702"/>
      <c r="T179" s="272"/>
      <c r="U179" s="273"/>
      <c r="V179" s="709">
        <f t="shared" si="34"/>
        <v>0</v>
      </c>
      <c r="W179" s="710"/>
      <c r="X179" s="710">
        <f t="shared" si="35"/>
        <v>0</v>
      </c>
      <c r="Y179" s="711"/>
      <c r="AA179" s="172"/>
    </row>
    <row r="180" spans="1:29" ht="21.75" customHeight="1" x14ac:dyDescent="0.25">
      <c r="D180" s="91"/>
      <c r="E180" s="91"/>
      <c r="F180" s="91"/>
      <c r="G180" s="91"/>
      <c r="H180" s="89"/>
      <c r="I180" s="115"/>
      <c r="J180" s="268" t="s">
        <v>32</v>
      </c>
      <c r="K180" s="700"/>
      <c r="L180" s="701"/>
      <c r="M180" s="701"/>
      <c r="N180" s="273"/>
      <c r="O180" s="700"/>
      <c r="P180" s="701"/>
      <c r="Q180" s="701"/>
      <c r="R180" s="701"/>
      <c r="S180" s="702"/>
      <c r="T180" s="272"/>
      <c r="U180" s="273"/>
      <c r="V180" s="709">
        <f t="shared" si="34"/>
        <v>0</v>
      </c>
      <c r="W180" s="710"/>
      <c r="X180" s="710">
        <f t="shared" si="35"/>
        <v>0</v>
      </c>
      <c r="Y180" s="711"/>
      <c r="AA180" s="172"/>
    </row>
    <row r="181" spans="1:29" ht="21.75" customHeight="1" x14ac:dyDescent="0.25">
      <c r="D181" s="91"/>
      <c r="E181" s="91"/>
      <c r="F181" s="91"/>
      <c r="G181" s="91"/>
      <c r="H181" s="89"/>
      <c r="I181" s="89"/>
      <c r="J181" s="268" t="s">
        <v>35</v>
      </c>
      <c r="K181" s="700"/>
      <c r="L181" s="701"/>
      <c r="M181" s="701"/>
      <c r="N181" s="273"/>
      <c r="O181" s="700"/>
      <c r="P181" s="701"/>
      <c r="Q181" s="701"/>
      <c r="R181" s="701"/>
      <c r="S181" s="702"/>
      <c r="T181" s="272"/>
      <c r="U181" s="273"/>
      <c r="V181" s="709">
        <f t="shared" si="34"/>
        <v>0</v>
      </c>
      <c r="W181" s="710"/>
      <c r="X181" s="710">
        <f t="shared" si="35"/>
        <v>0</v>
      </c>
      <c r="Y181" s="711"/>
      <c r="AA181" s="172"/>
    </row>
    <row r="182" spans="1:29" ht="21.75" customHeight="1" thickBot="1" x14ac:dyDescent="0.3">
      <c r="D182" s="91"/>
      <c r="E182" s="91"/>
      <c r="F182" s="91"/>
      <c r="G182" s="91"/>
      <c r="H182" s="89"/>
      <c r="I182" s="117" t="s">
        <v>37</v>
      </c>
      <c r="J182" s="268" t="s">
        <v>37</v>
      </c>
      <c r="K182" s="703"/>
      <c r="L182" s="704"/>
      <c r="M182" s="704"/>
      <c r="N182" s="275"/>
      <c r="O182" s="703"/>
      <c r="P182" s="704"/>
      <c r="Q182" s="704"/>
      <c r="R182" s="704"/>
      <c r="S182" s="705"/>
      <c r="T182" s="274"/>
      <c r="U182" s="275"/>
      <c r="V182" s="706">
        <f t="shared" si="34"/>
        <v>0</v>
      </c>
      <c r="W182" s="707"/>
      <c r="X182" s="707">
        <f t="shared" si="35"/>
        <v>0</v>
      </c>
      <c r="Y182" s="708"/>
      <c r="AA182" s="172"/>
    </row>
    <row r="183" spans="1:29" ht="21.75" customHeight="1" x14ac:dyDescent="0.3">
      <c r="D183" s="91"/>
      <c r="E183" s="91"/>
      <c r="F183" s="91"/>
      <c r="G183" s="91"/>
      <c r="H183" s="89"/>
      <c r="I183" s="115"/>
      <c r="X183" s="172"/>
      <c r="Y183" s="172"/>
      <c r="AA183" s="172"/>
    </row>
    <row r="184" spans="1:29" ht="21.75" customHeight="1" x14ac:dyDescent="0.3">
      <c r="B184" s="169"/>
      <c r="D184" s="91"/>
      <c r="E184" s="91"/>
      <c r="F184" s="91"/>
      <c r="G184" s="91"/>
      <c r="H184" s="89"/>
      <c r="X184" s="172"/>
      <c r="Y184" s="172"/>
      <c r="AA184" s="172"/>
    </row>
    <row r="185" spans="1:29" ht="21.75" customHeight="1" x14ac:dyDescent="0.3">
      <c r="D185" s="91"/>
      <c r="E185" s="91"/>
      <c r="F185" s="91"/>
      <c r="G185" s="91"/>
      <c r="H185" s="89"/>
      <c r="X185" s="172"/>
      <c r="Y185" s="172"/>
      <c r="AA185" s="172"/>
    </row>
    <row r="186" spans="1:29" ht="13.5" customHeight="1" x14ac:dyDescent="0.3">
      <c r="D186" s="91"/>
      <c r="E186" s="91"/>
      <c r="F186" s="91"/>
      <c r="G186" s="91"/>
      <c r="H186" s="89"/>
      <c r="I186" s="89"/>
      <c r="J186" s="323"/>
      <c r="K186" s="267"/>
      <c r="L186" s="267"/>
      <c r="M186" s="267"/>
      <c r="O186" s="267"/>
      <c r="AA186" s="172"/>
      <c r="AC186" s="172"/>
    </row>
    <row r="187" spans="1:29" s="89" customFormat="1" ht="21.6" thickBot="1" x14ac:dyDescent="0.35">
      <c r="A187" s="102" t="s">
        <v>0</v>
      </c>
      <c r="B187" s="88" t="s">
        <v>1</v>
      </c>
      <c r="C187" s="93"/>
      <c r="D187" s="111"/>
      <c r="E187" s="111"/>
      <c r="F187" s="111"/>
      <c r="G187" s="111" t="str">
        <f>IF($G$1=0," ",$G$1)</f>
        <v xml:space="preserve"> </v>
      </c>
      <c r="H187" s="93"/>
      <c r="I187" s="93"/>
      <c r="J187" s="89" t="s">
        <v>73</v>
      </c>
    </row>
    <row r="188" spans="1:29" ht="13.5" customHeight="1" thickTop="1" x14ac:dyDescent="0.25">
      <c r="A188" s="306"/>
      <c r="B188" s="878" t="s">
        <v>81</v>
      </c>
      <c r="C188" s="83"/>
      <c r="D188" s="91"/>
      <c r="E188" s="91"/>
      <c r="F188" s="91"/>
      <c r="G188" s="91"/>
      <c r="H188" s="89"/>
      <c r="I188" s="89"/>
      <c r="J188" s="89"/>
      <c r="K188" s="83"/>
      <c r="L188" s="83"/>
      <c r="M188" s="83"/>
      <c r="X188" s="737" t="str">
        <f>IF($X$1=0," ",$X$1)</f>
        <v xml:space="preserve"> </v>
      </c>
      <c r="Y188" s="738"/>
      <c r="Z188" s="739"/>
      <c r="AA188" s="772" t="s">
        <v>3</v>
      </c>
      <c r="AB188" s="600">
        <v>5</v>
      </c>
    </row>
    <row r="189" spans="1:29" ht="12.75" customHeight="1" x14ac:dyDescent="0.25">
      <c r="B189" s="878" t="s">
        <v>82</v>
      </c>
      <c r="C189" s="83"/>
      <c r="D189" s="91"/>
      <c r="E189" s="91"/>
      <c r="F189" s="91"/>
      <c r="G189" s="91"/>
      <c r="H189" s="89"/>
      <c r="I189" s="89"/>
      <c r="J189" s="89"/>
      <c r="X189" s="740"/>
      <c r="Y189" s="741"/>
      <c r="Z189" s="742"/>
      <c r="AA189" s="773"/>
      <c r="AB189" s="602"/>
    </row>
    <row r="190" spans="1:29" ht="12.75" customHeight="1" x14ac:dyDescent="0.25">
      <c r="B190" s="878" t="s">
        <v>83</v>
      </c>
      <c r="C190" s="83"/>
      <c r="D190" s="91"/>
      <c r="E190" s="91"/>
      <c r="F190" s="91"/>
      <c r="G190" s="91"/>
      <c r="H190" s="89"/>
      <c r="I190" s="89"/>
      <c r="J190" s="89"/>
      <c r="X190" s="740"/>
      <c r="Y190" s="741"/>
      <c r="Z190" s="742"/>
      <c r="AA190" s="774" t="s">
        <v>4</v>
      </c>
      <c r="AB190" s="776" t="str">
        <f>IF($J$36=0,"",$J$36)</f>
        <v/>
      </c>
    </row>
    <row r="191" spans="1:29" ht="13.5" customHeight="1" thickBot="1" x14ac:dyDescent="0.35">
      <c r="D191" s="91"/>
      <c r="E191" s="91"/>
      <c r="F191" s="91"/>
      <c r="G191" s="91"/>
      <c r="H191" s="89"/>
      <c r="I191" s="89"/>
      <c r="J191" s="89"/>
      <c r="X191" s="743"/>
      <c r="Y191" s="744"/>
      <c r="Z191" s="745"/>
      <c r="AA191" s="775"/>
      <c r="AB191" s="777"/>
    </row>
    <row r="192" spans="1:29" ht="14.4" thickTop="1" thickBot="1" x14ac:dyDescent="0.35">
      <c r="B192" s="258" t="s">
        <v>5</v>
      </c>
      <c r="C192" s="258" t="s">
        <v>6</v>
      </c>
      <c r="D192" s="319" t="s">
        <v>7</v>
      </c>
      <c r="E192" s="719" t="s">
        <v>8</v>
      </c>
      <c r="F192" s="720"/>
      <c r="G192" s="721"/>
      <c r="H192" s="320" t="s">
        <v>9</v>
      </c>
      <c r="I192" s="170">
        <v>1</v>
      </c>
      <c r="J192" s="170">
        <v>2</v>
      </c>
      <c r="K192" s="507">
        <v>3</v>
      </c>
      <c r="L192" s="507"/>
      <c r="M192" s="507"/>
      <c r="N192" s="113">
        <v>4</v>
      </c>
      <c r="O192" s="735" t="s">
        <v>10</v>
      </c>
      <c r="P192" s="571"/>
      <c r="Q192" s="571"/>
      <c r="R192" s="736" t="s">
        <v>11</v>
      </c>
      <c r="S192" s="571"/>
      <c r="T192" s="332" t="s">
        <v>12</v>
      </c>
      <c r="U192" s="571" t="s">
        <v>13</v>
      </c>
      <c r="V192" s="571"/>
      <c r="W192" s="572"/>
      <c r="AA192" s="172"/>
      <c r="AC192" s="172"/>
    </row>
    <row r="193" spans="2:29" x14ac:dyDescent="0.3">
      <c r="B193" s="769">
        <v>1</v>
      </c>
      <c r="C193" s="95">
        <f>$C35</f>
        <v>0</v>
      </c>
      <c r="D193" s="321" t="str">
        <f>IF(C193=0," ",VLOOKUP(C193,[1]Inschr!B$1:K$65536,3,FALSE))</f>
        <v xml:space="preserve"> </v>
      </c>
      <c r="E193" s="725" t="str">
        <f>IF(C193=0," ",VLOOKUP(C193,[1]Inschr!B$1:K$65536,4,FALSE))</f>
        <v xml:space="preserve"> </v>
      </c>
      <c r="F193" s="726"/>
      <c r="G193" s="727"/>
      <c r="H193" s="276">
        <f>O193</f>
        <v>0</v>
      </c>
      <c r="I193" s="746"/>
      <c r="J193" s="728">
        <f>IF(V205&gt;X205,1,0)</f>
        <v>0</v>
      </c>
      <c r="K193" s="728">
        <f>IF(V207&gt;X207,1,0)</f>
        <v>0</v>
      </c>
      <c r="L193" s="728"/>
      <c r="M193" s="728"/>
      <c r="N193" s="547">
        <f>IF(V209&gt;X209,1,0)</f>
        <v>0</v>
      </c>
      <c r="O193" s="730">
        <f>SUM(I193:N194)</f>
        <v>0</v>
      </c>
      <c r="P193" s="507"/>
      <c r="Q193" s="507"/>
      <c r="R193" s="677">
        <f>IF(O193=0,0,IF(2&lt;IF(O193=O193,1,0)+IF(O193=O195,1,0)+IF(O193=O197,1,0)+IF(O193=O199,1,0),V205+V207+V209-X205-X207-X209,IF(2=IF(O193=O193,1,0)+IF(O193=O195,1,0)+IF(O193=O197,1,0)+IF(O193=O199,1,0),"-","_")))</f>
        <v>0</v>
      </c>
      <c r="S193" s="677"/>
      <c r="T193" s="677">
        <f>IF(OR(R193=0,R193="-",R193="_"),R193,IF(2&lt;IF(R193=R193,1,0)+IF(R193=R195,1,0)+IF(R193=R197,1,0)+IF(R193=R199,1,0),K205+O205+T205+K207+O207+T207+K209+O209+T209-N205-R205-U205-N207-R207-U207-N209-R209-U209,IF(2=IF(R193=R193,1,0)+IF(R193=R195,1,0)+IF(R193=R197,1,0)+IF(R193=R199,1,0),"-","_")))</f>
        <v>0</v>
      </c>
      <c r="U193" s="715">
        <f>IF(O193=0,0,IF(R193="-",IF(O193=O195,IF(V205&lt;X205,"Verliezer","Winnaar"),IF(O193=O197,IF(V207&lt;X207,"Verliezer","Winnaar"),IF(O193=O199,IF(V209&lt;X209,"Verliezer","Winnaar")))),IF(T193="-",IF(R193=R195,IF(V205&lt;X205,"Verliezer","Winnaar"),IF(R193=R197,IF(V207&lt;X207,"Verliezer","Winnaar"),IF(R193=R199,IF(V209&lt;X209,"Verliezer","Winnaar")))),"_")))</f>
        <v>0</v>
      </c>
      <c r="V193" s="715"/>
      <c r="W193" s="716"/>
      <c r="AA193" s="172"/>
      <c r="AC193" s="172"/>
    </row>
    <row r="194" spans="2:29" ht="13.8" thickBot="1" x14ac:dyDescent="0.35">
      <c r="B194" s="770"/>
      <c r="C194" s="104">
        <f>$C36</f>
        <v>0</v>
      </c>
      <c r="D194" s="322" t="str">
        <f>IF(C194=0," ",VLOOKUP(C194,[1]Inschr!B$1:K$65536,3,FALSE))</f>
        <v xml:space="preserve"> </v>
      </c>
      <c r="E194" s="719" t="str">
        <f>IF(C194=0," ",VLOOKUP(C194,[1]Inschr!B$1:K$65536,4,FALSE))</f>
        <v xml:space="preserve"> </v>
      </c>
      <c r="F194" s="720"/>
      <c r="G194" s="721"/>
      <c r="H194" s="331">
        <f>O193</f>
        <v>0</v>
      </c>
      <c r="I194" s="746"/>
      <c r="J194" s="728"/>
      <c r="K194" s="728"/>
      <c r="L194" s="728"/>
      <c r="M194" s="728"/>
      <c r="N194" s="547"/>
      <c r="O194" s="730"/>
      <c r="P194" s="507"/>
      <c r="Q194" s="507"/>
      <c r="R194" s="677"/>
      <c r="S194" s="677"/>
      <c r="T194" s="677"/>
      <c r="U194" s="715"/>
      <c r="V194" s="715"/>
      <c r="W194" s="716"/>
      <c r="AA194" s="172"/>
      <c r="AC194" s="172"/>
    </row>
    <row r="195" spans="2:29" x14ac:dyDescent="0.3">
      <c r="B195" s="769">
        <v>2</v>
      </c>
      <c r="C195" s="95">
        <f t="shared" ref="C195:C200" si="36">$C37</f>
        <v>0</v>
      </c>
      <c r="D195" s="321" t="str">
        <f>IF(C195=0," ",VLOOKUP(C195,[1]Inschr!B$1:K$65536,3,FALSE))</f>
        <v xml:space="preserve"> </v>
      </c>
      <c r="E195" s="725" t="str">
        <f>IF(C195=0," ",VLOOKUP(C195,[1]Inschr!B$1:K$65536,4,FALSE))</f>
        <v xml:space="preserve"> </v>
      </c>
      <c r="F195" s="726"/>
      <c r="G195" s="727"/>
      <c r="H195" s="276">
        <f>O195</f>
        <v>0</v>
      </c>
      <c r="I195" s="771">
        <f>IF(V205&lt;X205,1,0)</f>
        <v>0</v>
      </c>
      <c r="J195" s="734"/>
      <c r="K195" s="728">
        <f>IF(V210&gt;X210,1,0)</f>
        <v>0</v>
      </c>
      <c r="L195" s="728"/>
      <c r="M195" s="728"/>
      <c r="N195" s="547">
        <f>IF(V208&gt;X208,1,0)</f>
        <v>0</v>
      </c>
      <c r="O195" s="730">
        <f>SUM(I195:N196)</f>
        <v>0</v>
      </c>
      <c r="P195" s="507"/>
      <c r="Q195" s="507"/>
      <c r="R195" s="677">
        <f>IF(O195=0,0,IF(2&lt;IF(O195=O193,1,0)+IF(O195=O195,1,0)+IF(O195=O197,1,0)+IF(O195=O199,1,0),X205+V208+V210-V205-X208-X210,IF(2=IF(O195=O193,1,0)+IF(O195=O195,1,0)+IF(O195=O197,1,0)+IF(O195=O199,1,0),"-","_")))</f>
        <v>0</v>
      </c>
      <c r="S195" s="677"/>
      <c r="T195" s="677">
        <f>IF(OR(R195=0,R195="-",R195="_"),R195,IF(2&lt;IF(R195=R193,1,0)+IF(R195=R195,1,0)+IF(R195=R197,1,0)+IF(R195=R199,1,0),N205+R205+U205+K208+O208+T208+K210+O210+T210-K205-O205-T205-N208-R208-U208-N210-R210-U210,IF(2=IF(R195=R193,1,0)+IF(R195=R195,1,0)+IF(R195=R197,1,0)+IF(R195=R199,1,0),"-","_")))</f>
        <v>0</v>
      </c>
      <c r="U195" s="715">
        <f>IF(O195=0,0,IF(R195="-",IF(O195=O193,IF(X205&lt;V205,"Verliezer","Winnaar"),IF(O195=O197,IF(V210&lt;X210,"Verliezer","Winnaar"),IF(O195=O199,IF(V208&lt;X208,"Verliezer","Winnaar")))),IF(T195="-",IF(R195=R193,IF(X205&lt;V205,"Verliezer","Winnaar"),IF(R195=R197,IF(V210&lt;X210,"Verliezer","Winnaar"),IF(R195=R199,IF(V208&lt;X208,"Verliezer","Winnaar")))),"_")))</f>
        <v>0</v>
      </c>
      <c r="V195" s="715"/>
      <c r="W195" s="716"/>
      <c r="AA195" s="172"/>
      <c r="AC195" s="172"/>
    </row>
    <row r="196" spans="2:29" ht="13.8" thickBot="1" x14ac:dyDescent="0.35">
      <c r="B196" s="770"/>
      <c r="C196" s="104">
        <f t="shared" si="36"/>
        <v>0</v>
      </c>
      <c r="D196" s="322" t="str">
        <f>IF(C196=0," ",VLOOKUP(C196,[1]Inschr!B$1:K$65536,3,FALSE))</f>
        <v xml:space="preserve"> </v>
      </c>
      <c r="E196" s="719" t="str">
        <f>IF(C196=0," ",VLOOKUP(C196,[1]Inschr!B$1:K$65536,4,FALSE))</f>
        <v xml:space="preserve"> </v>
      </c>
      <c r="F196" s="720"/>
      <c r="G196" s="721"/>
      <c r="H196" s="331">
        <f>O195</f>
        <v>0</v>
      </c>
      <c r="I196" s="771"/>
      <c r="J196" s="734"/>
      <c r="K196" s="728"/>
      <c r="L196" s="728"/>
      <c r="M196" s="728"/>
      <c r="N196" s="547"/>
      <c r="O196" s="730"/>
      <c r="P196" s="507"/>
      <c r="Q196" s="507"/>
      <c r="R196" s="677"/>
      <c r="S196" s="677"/>
      <c r="T196" s="677"/>
      <c r="U196" s="715"/>
      <c r="V196" s="715"/>
      <c r="W196" s="716"/>
      <c r="AA196" s="172"/>
      <c r="AC196" s="172"/>
    </row>
    <row r="197" spans="2:29" x14ac:dyDescent="0.3">
      <c r="B197" s="769">
        <v>3</v>
      </c>
      <c r="C197" s="95">
        <f t="shared" si="36"/>
        <v>0</v>
      </c>
      <c r="D197" s="321" t="str">
        <f>IF(C197=0," ",VLOOKUP(C197,[1]Inschr!B$1:K$65536,3,FALSE))</f>
        <v xml:space="preserve"> </v>
      </c>
      <c r="E197" s="725" t="str">
        <f>IF(C197=0," ",VLOOKUP(C197,[1]Inschr!B$1:K$65536,4,FALSE))</f>
        <v xml:space="preserve"> </v>
      </c>
      <c r="F197" s="726"/>
      <c r="G197" s="727"/>
      <c r="H197" s="276">
        <f>O197</f>
        <v>0</v>
      </c>
      <c r="I197" s="771">
        <f>IF(V207&lt;X207,1,0)</f>
        <v>0</v>
      </c>
      <c r="J197" s="728">
        <f>IF(V210&lt;X210,1,0)</f>
        <v>0</v>
      </c>
      <c r="K197" s="734"/>
      <c r="L197" s="734"/>
      <c r="M197" s="734"/>
      <c r="N197" s="547">
        <f>IF(V206&gt;X206,1,0)</f>
        <v>0</v>
      </c>
      <c r="O197" s="730">
        <f>SUM(I197:N198)</f>
        <v>0</v>
      </c>
      <c r="P197" s="507"/>
      <c r="Q197" s="507"/>
      <c r="R197" s="677">
        <f>IF(O197=0,0,IF(2&lt;IF(O197=O193,1,0)+IF(O197=O195,1,0)+IF(O197=O197,1,0)+IF(O197=O199,1,0),V206+X207+X210-X206-V207-V210,IF(2=IF(O197=O193,1,0)+IF(O197=O195,1,0)+IF(O197=O197,1,0)+IF(O197=O199,1,0),"-","_")))</f>
        <v>0</v>
      </c>
      <c r="S197" s="677"/>
      <c r="T197" s="677">
        <f>IF(OR(R197=0,R197="-",R197="_"),R197,IF(2&lt;IF(R197=R193,1,0)+IF(R197=R195,1,0)+IF(R197=R197,1,0)+IF(R197=R199,1,0),K206+O206+T206+N207+R207+U207+N210+R210+U210-N206-R206-U206-K207-O207-T207-K210-O210-T210,IF(2=IF(R197=R193,1,0)+IF(R197=R195,1,0)+IF(R197=R197,1,0)+IF(R197=R199,1,0),"-","_")))</f>
        <v>0</v>
      </c>
      <c r="U197" s="715">
        <f>IF(O197=0,0,IF(R197="-",IF(O197=O193,IF(X207&lt;V207,"Verliezer","Winnaar"),IF(O197=O195,IF(X210&lt;V210,"Verliezer","Winnaar"),IF(O197=O199,IF(V206&lt;X206,"Verliezer","Winnaar")))),IF(T197="-",IF(R197=R193,IF(X207&lt;V207,"Verliezer","Winnaar"),IF(R197=R195,IF(X210&lt;V210,"Verliezer","Winnaar"),IF(R197=R199,IF(V206&lt;X206,"Verliezer","Winnaar")))),"_")))</f>
        <v>0</v>
      </c>
      <c r="V197" s="715"/>
      <c r="W197" s="716"/>
      <c r="AA197" s="172"/>
      <c r="AC197" s="172"/>
    </row>
    <row r="198" spans="2:29" ht="13.8" thickBot="1" x14ac:dyDescent="0.35">
      <c r="B198" s="770"/>
      <c r="C198" s="104">
        <f t="shared" si="36"/>
        <v>0</v>
      </c>
      <c r="D198" s="322" t="str">
        <f>IF(C198=0," ",VLOOKUP(C198,[1]Inschr!B$1:K$65536,3,FALSE))</f>
        <v xml:space="preserve"> </v>
      </c>
      <c r="E198" s="719" t="str">
        <f>IF(C198=0," ",VLOOKUP(C198,[1]Inschr!B$1:K$65536,4,FALSE))</f>
        <v xml:space="preserve"> </v>
      </c>
      <c r="F198" s="720"/>
      <c r="G198" s="721"/>
      <c r="H198" s="331">
        <f>O197</f>
        <v>0</v>
      </c>
      <c r="I198" s="771"/>
      <c r="J198" s="728"/>
      <c r="K198" s="734"/>
      <c r="L198" s="734"/>
      <c r="M198" s="734"/>
      <c r="N198" s="547"/>
      <c r="O198" s="730"/>
      <c r="P198" s="507"/>
      <c r="Q198" s="507"/>
      <c r="R198" s="677"/>
      <c r="S198" s="677"/>
      <c r="T198" s="677"/>
      <c r="U198" s="715"/>
      <c r="V198" s="715"/>
      <c r="W198" s="716"/>
      <c r="AA198" s="172"/>
      <c r="AC198" s="172"/>
    </row>
    <row r="199" spans="2:29" x14ac:dyDescent="0.3">
      <c r="B199" s="769">
        <v>4</v>
      </c>
      <c r="C199" s="95">
        <f t="shared" si="36"/>
        <v>0</v>
      </c>
      <c r="D199" s="321" t="str">
        <f>IF(C199=0," ",VLOOKUP(C199,[1]Inschr!B$1:K$65536,3,FALSE))</f>
        <v xml:space="preserve"> </v>
      </c>
      <c r="E199" s="725" t="str">
        <f>IF(C199=0," ",VLOOKUP(C199,[1]Inschr!B$1:K$65536,4,FALSE))</f>
        <v xml:space="preserve"> </v>
      </c>
      <c r="F199" s="726"/>
      <c r="G199" s="727"/>
      <c r="H199" s="276">
        <f>O199</f>
        <v>0</v>
      </c>
      <c r="I199" s="771">
        <f>IF(V209&lt;X209,1,0)</f>
        <v>0</v>
      </c>
      <c r="J199" s="728">
        <f>IF(V208&lt;X208,1,0)</f>
        <v>0</v>
      </c>
      <c r="K199" s="728">
        <f>IF(V206&lt;X206,1,0)</f>
        <v>0</v>
      </c>
      <c r="L199" s="728"/>
      <c r="M199" s="728"/>
      <c r="N199" s="729"/>
      <c r="O199" s="730">
        <f>SUM(I199:N200)</f>
        <v>0</v>
      </c>
      <c r="P199" s="507"/>
      <c r="Q199" s="507"/>
      <c r="R199" s="677">
        <f>IF(O199=0,0,IF(2&lt;IF(O199=O193,1,0)+IF(O199=O195,1,0)+IF(O199=O197,1,0)+IF(O199=O199,1,0),X206+X208+X209-V206-V208-V209,IF(2=IF(O199=O193,1,0)+IF(O199=O195,1,0)+IF(O199=O197,1,0)+IF(O199=O199,1,0),"-","_")))</f>
        <v>0</v>
      </c>
      <c r="S199" s="677"/>
      <c r="T199" s="677">
        <f>IF(OR(R199=0,R199="-",R199="_"),R199,IF(2&lt;IF(R199=R193,1,0)+IF(R199=R195,1,0)+IF(R199=R197,1,0)+IF(R199=R199,1,0),N206+R206+U206+N208+R208+U208+N209+R209+U209-K206-O206-T206-K208-O208-T208-K209-O209-T209,IF(2=IF(R199=R193,1,0)+IF(R199=R195,1,0)+IF(R199=R197,1,0)+IF(R199=R199,1,0),"-","_")))</f>
        <v>0</v>
      </c>
      <c r="U199" s="715">
        <f>IF(O199=0,0,IF(R199="-",IF(O199=O193,IF(X209&lt;V209,"Verliezer","Winnaar"),IF(O199=O195,IF(X208&lt;V208,"Verliezer","Winnaar"),IF(O199=O197,IF(X206&lt;V206,"Verliezer","Winnaar")))),IF(T199="-",IF(R199=R193,IF(X209&lt;V209,"Verliezer","Winnaar"),IF(R199=R195,IF(X208&lt;V208,"Verliezer","Winnaar"),IF(R199=R197,IF(X206&lt;V206,"Verliezer","Winnaar")))),"_")))</f>
        <v>0</v>
      </c>
      <c r="V199" s="715"/>
      <c r="W199" s="716"/>
      <c r="AA199" s="172"/>
      <c r="AC199" s="172"/>
    </row>
    <row r="200" spans="2:29" ht="13.8" thickBot="1" x14ac:dyDescent="0.35">
      <c r="B200" s="770"/>
      <c r="C200" s="104">
        <f t="shared" si="36"/>
        <v>0</v>
      </c>
      <c r="D200" s="322" t="str">
        <f>IF(C200=0," ",VLOOKUP(C200,[1]Inschr!B$1:K$65536,3,FALSE))</f>
        <v xml:space="preserve"> </v>
      </c>
      <c r="E200" s="719" t="str">
        <f>IF(C200=0," ",VLOOKUP(C200,[1]Inschr!B$1:K$65536,4,FALSE))</f>
        <v xml:space="preserve"> </v>
      </c>
      <c r="F200" s="720"/>
      <c r="G200" s="721"/>
      <c r="H200" s="331">
        <f>O199</f>
        <v>0</v>
      </c>
      <c r="I200" s="771"/>
      <c r="J200" s="728"/>
      <c r="K200" s="728"/>
      <c r="L200" s="728"/>
      <c r="M200" s="728"/>
      <c r="N200" s="729"/>
      <c r="O200" s="731"/>
      <c r="P200" s="732"/>
      <c r="Q200" s="732"/>
      <c r="R200" s="733"/>
      <c r="S200" s="733"/>
      <c r="T200" s="733"/>
      <c r="U200" s="717"/>
      <c r="V200" s="717"/>
      <c r="W200" s="718"/>
      <c r="AA200" s="172"/>
      <c r="AC200" s="172"/>
    </row>
    <row r="201" spans="2:29" x14ac:dyDescent="0.3">
      <c r="D201" s="91"/>
      <c r="E201" s="91"/>
      <c r="F201" s="91"/>
      <c r="G201" s="91"/>
      <c r="H201" s="89"/>
      <c r="I201" s="89"/>
      <c r="J201" s="89"/>
      <c r="Z201" s="172"/>
      <c r="AB201" s="172"/>
    </row>
    <row r="202" spans="2:29" x14ac:dyDescent="0.3">
      <c r="D202" s="91"/>
      <c r="E202" s="91"/>
      <c r="F202" s="91"/>
      <c r="G202" s="91"/>
      <c r="H202" s="89"/>
      <c r="I202" s="89"/>
      <c r="J202" s="89"/>
      <c r="Z202" s="172"/>
      <c r="AB202" s="172"/>
    </row>
    <row r="203" spans="2:29" ht="13.8" thickBot="1" x14ac:dyDescent="0.35">
      <c r="D203" s="183" t="s">
        <v>61</v>
      </c>
      <c r="E203" s="183"/>
      <c r="F203" s="183"/>
      <c r="G203" s="91"/>
      <c r="H203" s="89"/>
      <c r="I203" s="88" t="s">
        <v>14</v>
      </c>
      <c r="X203" s="172"/>
      <c r="Y203" s="172"/>
      <c r="AA203" s="172"/>
    </row>
    <row r="204" spans="2:29" ht="21.75" customHeight="1" x14ac:dyDescent="0.3">
      <c r="C204" s="98"/>
      <c r="D204" s="318" t="str">
        <f>IF(C204=0," ",VLOOKUP(C204,[1]Inschr!B$1:K$65536,3,FALSE))</f>
        <v xml:space="preserve"> </v>
      </c>
      <c r="E204" s="712" t="str">
        <f>IF(C204=0," ",VLOOKUP(C204,[1]Inschr!B$1:K$65536,4,FALSE))</f>
        <v xml:space="preserve"> </v>
      </c>
      <c r="F204" s="713"/>
      <c r="G204" s="714"/>
      <c r="H204" s="89"/>
      <c r="I204" s="117" t="s">
        <v>15</v>
      </c>
      <c r="J204" s="268" t="s">
        <v>16</v>
      </c>
      <c r="K204" s="722" t="s">
        <v>19</v>
      </c>
      <c r="L204" s="723"/>
      <c r="M204" s="723"/>
      <c r="N204" s="724"/>
      <c r="O204" s="722" t="s">
        <v>20</v>
      </c>
      <c r="P204" s="723"/>
      <c r="Q204" s="723"/>
      <c r="R204" s="723"/>
      <c r="S204" s="724"/>
      <c r="T204" s="722" t="s">
        <v>21</v>
      </c>
      <c r="U204" s="724"/>
      <c r="V204" s="722" t="s">
        <v>22</v>
      </c>
      <c r="W204" s="723"/>
      <c r="X204" s="723"/>
      <c r="Y204" s="724"/>
      <c r="AA204" s="172"/>
    </row>
    <row r="205" spans="2:29" ht="21.75" customHeight="1" x14ac:dyDescent="0.25">
      <c r="C205" s="98"/>
      <c r="D205" s="318" t="str">
        <f>IF(C205=0," ",VLOOKUP(C205,[1]Inschr!B$1:K$65536,3,FALSE))</f>
        <v xml:space="preserve"> </v>
      </c>
      <c r="E205" s="712" t="str">
        <f>IF(C205=0," ",VLOOKUP(C205,[1]Inschr!B$1:K$65536,4,FALSE))</f>
        <v xml:space="preserve"> </v>
      </c>
      <c r="F205" s="713"/>
      <c r="G205" s="714"/>
      <c r="H205" s="89"/>
      <c r="I205" s="117" t="s">
        <v>26</v>
      </c>
      <c r="J205" s="268" t="s">
        <v>26</v>
      </c>
      <c r="K205" s="700"/>
      <c r="L205" s="701"/>
      <c r="M205" s="701"/>
      <c r="N205" s="273"/>
      <c r="O205" s="700"/>
      <c r="P205" s="701"/>
      <c r="Q205" s="701"/>
      <c r="R205" s="701"/>
      <c r="S205" s="702"/>
      <c r="T205" s="272"/>
      <c r="U205" s="273"/>
      <c r="V205" s="709">
        <f>IF(K205&gt;N205,1,0)+IF(O205&gt;R205,1,0)+IF(T205&gt;U205,1,0)</f>
        <v>0</v>
      </c>
      <c r="W205" s="710"/>
      <c r="X205" s="710">
        <f>IF(K205&lt;N205,1,0)+IF(O205&lt;R205,1,0)+IF(T205&lt;U205,1,0)</f>
        <v>0</v>
      </c>
      <c r="Y205" s="711"/>
      <c r="AA205" s="172"/>
    </row>
    <row r="206" spans="2:29" ht="21.75" customHeight="1" x14ac:dyDescent="0.25">
      <c r="D206" s="91"/>
      <c r="E206" s="91"/>
      <c r="F206" s="91"/>
      <c r="G206" s="91"/>
      <c r="H206" s="89"/>
      <c r="I206" s="115"/>
      <c r="J206" s="268" t="s">
        <v>28</v>
      </c>
      <c r="K206" s="700"/>
      <c r="L206" s="701"/>
      <c r="M206" s="701"/>
      <c r="N206" s="273"/>
      <c r="O206" s="700"/>
      <c r="P206" s="701"/>
      <c r="Q206" s="701"/>
      <c r="R206" s="701"/>
      <c r="S206" s="702"/>
      <c r="T206" s="272"/>
      <c r="U206" s="273"/>
      <c r="V206" s="709">
        <f t="shared" ref="V206:V210" si="37">IF(K206&gt;N206,1,0)+IF(O206&gt;R206,1,0)+IF(T206&gt;U206,1,0)</f>
        <v>0</v>
      </c>
      <c r="W206" s="710"/>
      <c r="X206" s="710">
        <f t="shared" ref="X206:X210" si="38">IF(K206&lt;N206,1,0)+IF(O206&lt;R206,1,0)+IF(T206&lt;U206,1,0)</f>
        <v>0</v>
      </c>
      <c r="Y206" s="711"/>
      <c r="AA206" s="172"/>
    </row>
    <row r="207" spans="2:29" ht="21.75" customHeight="1" x14ac:dyDescent="0.25">
      <c r="D207" s="91"/>
      <c r="E207" s="91"/>
      <c r="F207" s="91"/>
      <c r="G207" s="91"/>
      <c r="H207" s="89"/>
      <c r="I207" s="117" t="s">
        <v>31</v>
      </c>
      <c r="J207" s="268" t="s">
        <v>31</v>
      </c>
      <c r="K207" s="700"/>
      <c r="L207" s="701"/>
      <c r="M207" s="701"/>
      <c r="N207" s="273"/>
      <c r="O207" s="700"/>
      <c r="P207" s="701"/>
      <c r="Q207" s="701"/>
      <c r="R207" s="701"/>
      <c r="S207" s="702"/>
      <c r="T207" s="272"/>
      <c r="U207" s="273"/>
      <c r="V207" s="709">
        <f t="shared" si="37"/>
        <v>0</v>
      </c>
      <c r="W207" s="710"/>
      <c r="X207" s="710">
        <f t="shared" si="38"/>
        <v>0</v>
      </c>
      <c r="Y207" s="711"/>
      <c r="AA207" s="172"/>
    </row>
    <row r="208" spans="2:29" ht="21.75" customHeight="1" x14ac:dyDescent="0.25">
      <c r="D208" s="91"/>
      <c r="E208" s="91"/>
      <c r="F208" s="91"/>
      <c r="G208" s="91"/>
      <c r="H208" s="89"/>
      <c r="I208" s="115"/>
      <c r="J208" s="268" t="s">
        <v>32</v>
      </c>
      <c r="K208" s="700"/>
      <c r="L208" s="701"/>
      <c r="M208" s="701"/>
      <c r="N208" s="273"/>
      <c r="O208" s="700"/>
      <c r="P208" s="701"/>
      <c r="Q208" s="701"/>
      <c r="R208" s="701"/>
      <c r="S208" s="702"/>
      <c r="T208" s="272"/>
      <c r="U208" s="273"/>
      <c r="V208" s="709">
        <f t="shared" si="37"/>
        <v>0</v>
      </c>
      <c r="W208" s="710"/>
      <c r="X208" s="710">
        <f t="shared" si="38"/>
        <v>0</v>
      </c>
      <c r="Y208" s="711"/>
      <c r="AA208" s="172"/>
    </row>
    <row r="209" spans="1:29" ht="21.75" customHeight="1" x14ac:dyDescent="0.25">
      <c r="D209" s="91"/>
      <c r="E209" s="91"/>
      <c r="F209" s="91"/>
      <c r="G209" s="91"/>
      <c r="H209" s="89"/>
      <c r="I209" s="89"/>
      <c r="J209" s="268" t="s">
        <v>35</v>
      </c>
      <c r="K209" s="700"/>
      <c r="L209" s="701"/>
      <c r="M209" s="701"/>
      <c r="N209" s="273"/>
      <c r="O209" s="700"/>
      <c r="P209" s="701"/>
      <c r="Q209" s="701"/>
      <c r="R209" s="701"/>
      <c r="S209" s="702"/>
      <c r="T209" s="272"/>
      <c r="U209" s="273"/>
      <c r="V209" s="709">
        <f t="shared" si="37"/>
        <v>0</v>
      </c>
      <c r="W209" s="710"/>
      <c r="X209" s="710">
        <f t="shared" si="38"/>
        <v>0</v>
      </c>
      <c r="Y209" s="711"/>
      <c r="AA209" s="172"/>
    </row>
    <row r="210" spans="1:29" ht="21.75" customHeight="1" thickBot="1" x14ac:dyDescent="0.3">
      <c r="D210" s="91"/>
      <c r="E210" s="91"/>
      <c r="F210" s="91"/>
      <c r="G210" s="91"/>
      <c r="H210" s="89"/>
      <c r="I210" s="117" t="s">
        <v>37</v>
      </c>
      <c r="J210" s="268" t="s">
        <v>37</v>
      </c>
      <c r="K210" s="703"/>
      <c r="L210" s="704"/>
      <c r="M210" s="704"/>
      <c r="N210" s="275"/>
      <c r="O210" s="703"/>
      <c r="P210" s="704"/>
      <c r="Q210" s="704"/>
      <c r="R210" s="704"/>
      <c r="S210" s="705"/>
      <c r="T210" s="274"/>
      <c r="U210" s="275"/>
      <c r="V210" s="706">
        <f t="shared" si="37"/>
        <v>0</v>
      </c>
      <c r="W210" s="707"/>
      <c r="X210" s="707">
        <f t="shared" si="38"/>
        <v>0</v>
      </c>
      <c r="Y210" s="708"/>
      <c r="AA210" s="172"/>
    </row>
    <row r="211" spans="1:29" ht="21.75" customHeight="1" x14ac:dyDescent="0.3">
      <c r="D211" s="91"/>
      <c r="E211" s="91"/>
      <c r="F211" s="91"/>
      <c r="G211" s="91"/>
      <c r="H211" s="89"/>
      <c r="I211" s="115"/>
      <c r="X211" s="172"/>
      <c r="Y211" s="172"/>
      <c r="AA211" s="172"/>
    </row>
    <row r="212" spans="1:29" ht="21.75" customHeight="1" x14ac:dyDescent="0.3">
      <c r="B212" s="169"/>
      <c r="D212" s="91"/>
      <c r="E212" s="91"/>
      <c r="F212" s="91"/>
      <c r="G212" s="91"/>
      <c r="H212" s="89"/>
      <c r="X212" s="172"/>
      <c r="Y212" s="172"/>
      <c r="AA212" s="172"/>
    </row>
    <row r="213" spans="1:29" ht="21.75" customHeight="1" x14ac:dyDescent="0.3">
      <c r="D213" s="91"/>
      <c r="E213" s="91"/>
      <c r="F213" s="91"/>
      <c r="G213" s="91"/>
      <c r="H213" s="89"/>
      <c r="X213" s="172"/>
      <c r="Y213" s="172"/>
      <c r="AA213" s="172"/>
    </row>
    <row r="214" spans="1:29" x14ac:dyDescent="0.3">
      <c r="B214" s="84"/>
      <c r="C214" s="84"/>
      <c r="D214" s="111"/>
      <c r="E214" s="111"/>
      <c r="F214" s="111"/>
      <c r="G214" s="111"/>
      <c r="H214" s="89"/>
      <c r="I214" s="89"/>
      <c r="J214" s="89"/>
      <c r="Z214" s="172"/>
      <c r="AB214" s="172"/>
    </row>
    <row r="215" spans="1:29" s="89" customFormat="1" ht="21.6" thickBot="1" x14ac:dyDescent="0.35">
      <c r="A215" s="102" t="s">
        <v>0</v>
      </c>
      <c r="B215" s="88" t="s">
        <v>1</v>
      </c>
      <c r="C215" s="93"/>
      <c r="D215" s="111"/>
      <c r="E215" s="111"/>
      <c r="F215" s="111"/>
      <c r="G215" s="111" t="str">
        <f>IF($G$1=0," ",$G$1)</f>
        <v xml:space="preserve"> </v>
      </c>
      <c r="H215" s="93"/>
      <c r="I215" s="93"/>
      <c r="J215" s="89" t="s">
        <v>73</v>
      </c>
    </row>
    <row r="216" spans="1:29" ht="13.5" customHeight="1" thickTop="1" x14ac:dyDescent="0.25">
      <c r="A216" s="306"/>
      <c r="B216" s="878" t="s">
        <v>81</v>
      </c>
      <c r="C216" s="83"/>
      <c r="D216" s="91"/>
      <c r="E216" s="91"/>
      <c r="F216" s="91"/>
      <c r="G216" s="91"/>
      <c r="H216" s="89"/>
      <c r="I216" s="89"/>
      <c r="J216" s="89"/>
      <c r="K216" s="83"/>
      <c r="L216" s="83"/>
      <c r="M216" s="83"/>
      <c r="X216" s="737" t="str">
        <f>IF($X$1=0," ",$X$1)</f>
        <v xml:space="preserve"> </v>
      </c>
      <c r="Y216" s="738"/>
      <c r="Z216" s="739"/>
      <c r="AA216" s="772" t="s">
        <v>3</v>
      </c>
      <c r="AB216" s="600">
        <v>6</v>
      </c>
    </row>
    <row r="217" spans="1:29" ht="12.75" customHeight="1" x14ac:dyDescent="0.25">
      <c r="B217" s="878" t="s">
        <v>82</v>
      </c>
      <c r="C217" s="83"/>
      <c r="D217" s="91"/>
      <c r="E217" s="91"/>
      <c r="F217" s="91"/>
      <c r="G217" s="91"/>
      <c r="H217" s="89"/>
      <c r="I217" s="89"/>
      <c r="J217" s="89"/>
      <c r="X217" s="740"/>
      <c r="Y217" s="741"/>
      <c r="Z217" s="742"/>
      <c r="AA217" s="773"/>
      <c r="AB217" s="602"/>
    </row>
    <row r="218" spans="1:29" ht="12.75" customHeight="1" x14ac:dyDescent="0.25">
      <c r="B218" s="878" t="s">
        <v>83</v>
      </c>
      <c r="C218" s="83"/>
      <c r="D218" s="91"/>
      <c r="E218" s="91"/>
      <c r="F218" s="91"/>
      <c r="G218" s="91"/>
      <c r="H218" s="89"/>
      <c r="I218" s="89"/>
      <c r="J218" s="89"/>
      <c r="X218" s="740"/>
      <c r="Y218" s="741"/>
      <c r="Z218" s="742"/>
      <c r="AA218" s="774" t="s">
        <v>4</v>
      </c>
      <c r="AB218" s="776" t="str">
        <f>IF($J$48=0,"",$J$48)</f>
        <v/>
      </c>
    </row>
    <row r="219" spans="1:29" ht="13.5" customHeight="1" thickBot="1" x14ac:dyDescent="0.35">
      <c r="D219" s="91"/>
      <c r="E219" s="91"/>
      <c r="F219" s="91"/>
      <c r="G219" s="91"/>
      <c r="H219" s="89"/>
      <c r="I219" s="89"/>
      <c r="J219" s="89"/>
      <c r="X219" s="743"/>
      <c r="Y219" s="744"/>
      <c r="Z219" s="745"/>
      <c r="AA219" s="775"/>
      <c r="AB219" s="777"/>
    </row>
    <row r="220" spans="1:29" ht="14.4" thickTop="1" thickBot="1" x14ac:dyDescent="0.35">
      <c r="B220" s="258" t="s">
        <v>5</v>
      </c>
      <c r="C220" s="258" t="s">
        <v>6</v>
      </c>
      <c r="D220" s="319" t="s">
        <v>7</v>
      </c>
      <c r="E220" s="719" t="s">
        <v>8</v>
      </c>
      <c r="F220" s="720"/>
      <c r="G220" s="721"/>
      <c r="H220" s="320" t="s">
        <v>9</v>
      </c>
      <c r="I220" s="170">
        <v>1</v>
      </c>
      <c r="J220" s="170">
        <v>2</v>
      </c>
      <c r="K220" s="507">
        <v>3</v>
      </c>
      <c r="L220" s="507"/>
      <c r="M220" s="507"/>
      <c r="N220" s="113">
        <v>4</v>
      </c>
      <c r="O220" s="735" t="s">
        <v>10</v>
      </c>
      <c r="P220" s="571"/>
      <c r="Q220" s="571"/>
      <c r="R220" s="736" t="s">
        <v>11</v>
      </c>
      <c r="S220" s="571"/>
      <c r="T220" s="332" t="s">
        <v>12</v>
      </c>
      <c r="U220" s="571" t="s">
        <v>13</v>
      </c>
      <c r="V220" s="571"/>
      <c r="W220" s="572"/>
      <c r="AA220" s="172"/>
      <c r="AC220" s="172"/>
    </row>
    <row r="221" spans="1:29" x14ac:dyDescent="0.3">
      <c r="B221" s="769">
        <v>1</v>
      </c>
      <c r="C221" s="95">
        <f>$C43</f>
        <v>0</v>
      </c>
      <c r="D221" s="321" t="str">
        <f>IF(C221=0," ",VLOOKUP(C221,[1]Inschr!B$1:K$65536,3,FALSE))</f>
        <v xml:space="preserve"> </v>
      </c>
      <c r="E221" s="725" t="str">
        <f>IF(C221=0," ",VLOOKUP(C221,[1]Inschr!B$1:K$65536,4,FALSE))</f>
        <v xml:space="preserve"> </v>
      </c>
      <c r="F221" s="726"/>
      <c r="G221" s="727"/>
      <c r="H221" s="276">
        <f>O221</f>
        <v>0</v>
      </c>
      <c r="I221" s="746"/>
      <c r="J221" s="728">
        <f>IF(V233&gt;X233,1,0)</f>
        <v>0</v>
      </c>
      <c r="K221" s="728">
        <f>IF(V235&gt;X235,1,0)</f>
        <v>0</v>
      </c>
      <c r="L221" s="728"/>
      <c r="M221" s="728"/>
      <c r="N221" s="547">
        <f>IF(V237&gt;X237,1,0)</f>
        <v>0</v>
      </c>
      <c r="O221" s="730">
        <f>SUM(I221:N222)</f>
        <v>0</v>
      </c>
      <c r="P221" s="507"/>
      <c r="Q221" s="507"/>
      <c r="R221" s="677">
        <f>IF(O221=0,0,IF(2&lt;IF(O221=O221,1,0)+IF(O221=O223,1,0)+IF(O221=O225,1,0)+IF(O221=O227,1,0),V233+V235+V237-X233-X235-X237,IF(2=IF(O221=O221,1,0)+IF(O221=O223,1,0)+IF(O221=O225,1,0)+IF(O221=O227,1,0),"-","_")))</f>
        <v>0</v>
      </c>
      <c r="S221" s="677"/>
      <c r="T221" s="677">
        <f>IF(OR(R221=0,R221="-",R221="_"),R221,IF(2&lt;IF(R221=R221,1,0)+IF(R221=R223,1,0)+IF(R221=R225,1,0)+IF(R221=R227,1,0),K233+O233+T233+K235+O235+T235+K237+O237+T237-N233-R233-U233-N235-R235-U235-N237-R237-U237,IF(2=IF(R221=R221,1,0)+IF(R221=R223,1,0)+IF(R221=R225,1,0)+IF(R221=R227,1,0),"-","_")))</f>
        <v>0</v>
      </c>
      <c r="U221" s="715">
        <f>IF(O221=0,0,IF(R221="-",IF(O221=O223,IF(V233&lt;X233,"Verliezer","Winnaar"),IF(O221=O225,IF(V235&lt;X235,"Verliezer","Winnaar"),IF(O221=O227,IF(V237&lt;X237,"Verliezer","Winnaar")))),IF(T221="-",IF(R221=R223,IF(V233&lt;X233,"Verliezer","Winnaar"),IF(R221=R225,IF(V235&lt;X235,"Verliezer","Winnaar"),IF(R221=R227,IF(V237&lt;X237,"Verliezer","Winnaar")))),"_")))</f>
        <v>0</v>
      </c>
      <c r="V221" s="715"/>
      <c r="W221" s="716"/>
      <c r="AA221" s="172"/>
      <c r="AC221" s="172"/>
    </row>
    <row r="222" spans="1:29" ht="13.8" thickBot="1" x14ac:dyDescent="0.35">
      <c r="B222" s="770"/>
      <c r="C222" s="104">
        <f>$C44</f>
        <v>0</v>
      </c>
      <c r="D222" s="322" t="str">
        <f>IF(C222=0," ",VLOOKUP(C222,[1]Inschr!B$1:K$65536,3,FALSE))</f>
        <v xml:space="preserve"> </v>
      </c>
      <c r="E222" s="719" t="str">
        <f>IF(C222=0," ",VLOOKUP(C222,[1]Inschr!B$1:K$65536,4,FALSE))</f>
        <v xml:space="preserve"> </v>
      </c>
      <c r="F222" s="720"/>
      <c r="G222" s="721"/>
      <c r="H222" s="331">
        <f>O221</f>
        <v>0</v>
      </c>
      <c r="I222" s="746"/>
      <c r="J222" s="728"/>
      <c r="K222" s="728"/>
      <c r="L222" s="728"/>
      <c r="M222" s="728"/>
      <c r="N222" s="547"/>
      <c r="O222" s="730"/>
      <c r="P222" s="507"/>
      <c r="Q222" s="507"/>
      <c r="R222" s="677"/>
      <c r="S222" s="677"/>
      <c r="T222" s="677"/>
      <c r="U222" s="715"/>
      <c r="V222" s="715"/>
      <c r="W222" s="716"/>
      <c r="AA222" s="172"/>
      <c r="AC222" s="172"/>
    </row>
    <row r="223" spans="1:29" x14ac:dyDescent="0.3">
      <c r="B223" s="769">
        <v>2</v>
      </c>
      <c r="C223" s="95">
        <f t="shared" ref="C223:C228" si="39">$C45</f>
        <v>0</v>
      </c>
      <c r="D223" s="321" t="str">
        <f>IF(C223=0," ",VLOOKUP(C223,[1]Inschr!B$1:K$65536,3,FALSE))</f>
        <v xml:space="preserve"> </v>
      </c>
      <c r="E223" s="725" t="str">
        <f>IF(C223=0," ",VLOOKUP(C223,[1]Inschr!B$1:K$65536,4,FALSE))</f>
        <v xml:space="preserve"> </v>
      </c>
      <c r="F223" s="726"/>
      <c r="G223" s="727"/>
      <c r="H223" s="276">
        <f>O223</f>
        <v>0</v>
      </c>
      <c r="I223" s="771">
        <f>IF(V233&lt;X233,1,0)</f>
        <v>0</v>
      </c>
      <c r="J223" s="734"/>
      <c r="K223" s="728">
        <f>IF(V238&gt;X238,1,0)</f>
        <v>0</v>
      </c>
      <c r="L223" s="728"/>
      <c r="M223" s="728"/>
      <c r="N223" s="547">
        <f>IF(V236&gt;X236,1,0)</f>
        <v>0</v>
      </c>
      <c r="O223" s="730">
        <f>SUM(I223:N224)</f>
        <v>0</v>
      </c>
      <c r="P223" s="507"/>
      <c r="Q223" s="507"/>
      <c r="R223" s="677">
        <f>IF(O223=0,0,IF(2&lt;IF(O223=O221,1,0)+IF(O223=O223,1,0)+IF(O223=O225,1,0)+IF(O223=O227,1,0),X233+V236+V238-V233-X236-X238,IF(2=IF(O223=O221,1,0)+IF(O223=O223,1,0)+IF(O223=O225,1,0)+IF(O223=O227,1,0),"-","_")))</f>
        <v>0</v>
      </c>
      <c r="S223" s="677"/>
      <c r="T223" s="677">
        <f>IF(OR(R223=0,R223="-",R223="_"),R223,IF(2&lt;IF(R223=R221,1,0)+IF(R223=R223,1,0)+IF(R223=R225,1,0)+IF(R223=R227,1,0),N233+R233+U233+K236+O236+T236+K238+O238+T238-K233-O233-T233-N236-R236-U236-N238-R238-U238,IF(2=IF(R223=R221,1,0)+IF(R223=R223,1,0)+IF(R223=R225,1,0)+IF(R223=R227,1,0),"-","_")))</f>
        <v>0</v>
      </c>
      <c r="U223" s="715">
        <f>IF(O223=0,0,IF(R223="-",IF(O223=O221,IF(X233&lt;V233,"Verliezer","Winnaar"),IF(O223=O225,IF(V238&lt;X238,"Verliezer","Winnaar"),IF(O223=O227,IF(V236&lt;X236,"Verliezer","Winnaar")))),IF(T223="-",IF(R223=R221,IF(X233&lt;V233,"Verliezer","Winnaar"),IF(R223=R225,IF(V238&lt;X238,"Verliezer","Winnaar"),IF(R223=R227,IF(V236&lt;X236,"Verliezer","Winnaar")))),"_")))</f>
        <v>0</v>
      </c>
      <c r="V223" s="715"/>
      <c r="W223" s="716"/>
      <c r="AA223" s="172"/>
      <c r="AC223" s="172"/>
    </row>
    <row r="224" spans="1:29" ht="13.8" thickBot="1" x14ac:dyDescent="0.35">
      <c r="B224" s="770"/>
      <c r="C224" s="104">
        <f t="shared" si="39"/>
        <v>0</v>
      </c>
      <c r="D224" s="322" t="str">
        <f>IF(C224=0," ",VLOOKUP(C224,[1]Inschr!B$1:K$65536,3,FALSE))</f>
        <v xml:space="preserve"> </v>
      </c>
      <c r="E224" s="719" t="str">
        <f>IF(C224=0," ",VLOOKUP(C224,[1]Inschr!B$1:K$65536,4,FALSE))</f>
        <v xml:space="preserve"> </v>
      </c>
      <c r="F224" s="720"/>
      <c r="G224" s="721"/>
      <c r="H224" s="331">
        <f>O223</f>
        <v>0</v>
      </c>
      <c r="I224" s="771"/>
      <c r="J224" s="734"/>
      <c r="K224" s="728"/>
      <c r="L224" s="728"/>
      <c r="M224" s="728"/>
      <c r="N224" s="547"/>
      <c r="O224" s="730"/>
      <c r="P224" s="507"/>
      <c r="Q224" s="507"/>
      <c r="R224" s="677"/>
      <c r="S224" s="677"/>
      <c r="T224" s="677"/>
      <c r="U224" s="715"/>
      <c r="V224" s="715"/>
      <c r="W224" s="716"/>
      <c r="AA224" s="172"/>
      <c r="AC224" s="172"/>
    </row>
    <row r="225" spans="2:29" x14ac:dyDescent="0.3">
      <c r="B225" s="769">
        <v>3</v>
      </c>
      <c r="C225" s="95">
        <f t="shared" si="39"/>
        <v>0</v>
      </c>
      <c r="D225" s="321" t="str">
        <f>IF(C225=0," ",VLOOKUP(C225,[1]Inschr!B$1:K$65536,3,FALSE))</f>
        <v xml:space="preserve"> </v>
      </c>
      <c r="E225" s="725" t="str">
        <f>IF(C225=0," ",VLOOKUP(C225,[1]Inschr!B$1:K$65536,4,FALSE))</f>
        <v xml:space="preserve"> </v>
      </c>
      <c r="F225" s="726"/>
      <c r="G225" s="727"/>
      <c r="H225" s="276">
        <f>O225</f>
        <v>0</v>
      </c>
      <c r="I225" s="771">
        <f>IF(V235&lt;X235,1,0)</f>
        <v>0</v>
      </c>
      <c r="J225" s="728">
        <f>IF(V238&lt;X238,1,0)</f>
        <v>0</v>
      </c>
      <c r="K225" s="734"/>
      <c r="L225" s="734"/>
      <c r="M225" s="734"/>
      <c r="N225" s="547">
        <f>IF(V234&gt;X234,1,0)</f>
        <v>0</v>
      </c>
      <c r="O225" s="730">
        <f>SUM(I225:N226)</f>
        <v>0</v>
      </c>
      <c r="P225" s="507"/>
      <c r="Q225" s="507"/>
      <c r="R225" s="677">
        <f>IF(O225=0,0,IF(2&lt;IF(O225=O221,1,0)+IF(O225=O223,1,0)+IF(O225=O225,1,0)+IF(O225=O227,1,0),V234+X235+X238-X234-V235-V238,IF(2=IF(O225=O221,1,0)+IF(O225=O223,1,0)+IF(O225=O225,1,0)+IF(O225=O227,1,0),"-","_")))</f>
        <v>0</v>
      </c>
      <c r="S225" s="677"/>
      <c r="T225" s="677">
        <f>IF(OR(R225=0,R225="-",R225="_"),R225,IF(2&lt;IF(R225=R221,1,0)+IF(R225=R223,1,0)+IF(R225=R225,1,0)+IF(R225=R227,1,0),K234+O234+T234+N235+R235+U235+N238+R238+U238-N234-R234-U234-K235-O235-T235-K238-O238-T238,IF(2=IF(R225=R221,1,0)+IF(R225=R223,1,0)+IF(R225=R225,1,0)+IF(R225=R227,1,0),"-","_")))</f>
        <v>0</v>
      </c>
      <c r="U225" s="715">
        <f>IF(O225=0,0,IF(R225="-",IF(O225=O221,IF(X235&lt;V235,"Verliezer","Winnaar"),IF(O225=O223,IF(X238&lt;V238,"Verliezer","Winnaar"),IF(O225=O227,IF(V234&lt;X234,"Verliezer","Winnaar")))),IF(T225="-",IF(R225=R221,IF(X235&lt;V235,"Verliezer","Winnaar"),IF(R225=R223,IF(X238&lt;V238,"Verliezer","Winnaar"),IF(R225=R227,IF(V234&lt;X234,"Verliezer","Winnaar")))),"_")))</f>
        <v>0</v>
      </c>
      <c r="V225" s="715"/>
      <c r="W225" s="716"/>
      <c r="AA225" s="172"/>
      <c r="AC225" s="172"/>
    </row>
    <row r="226" spans="2:29" ht="13.8" thickBot="1" x14ac:dyDescent="0.35">
      <c r="B226" s="770"/>
      <c r="C226" s="104">
        <f t="shared" si="39"/>
        <v>0</v>
      </c>
      <c r="D226" s="322" t="str">
        <f>IF(C226=0," ",VLOOKUP(C226,[1]Inschr!B$1:K$65536,3,FALSE))</f>
        <v xml:space="preserve"> </v>
      </c>
      <c r="E226" s="719" t="str">
        <f>IF(C226=0," ",VLOOKUP(C226,[1]Inschr!B$1:K$65536,4,FALSE))</f>
        <v xml:space="preserve"> </v>
      </c>
      <c r="F226" s="720"/>
      <c r="G226" s="721"/>
      <c r="H226" s="331">
        <f>O225</f>
        <v>0</v>
      </c>
      <c r="I226" s="771"/>
      <c r="J226" s="728"/>
      <c r="K226" s="734"/>
      <c r="L226" s="734"/>
      <c r="M226" s="734"/>
      <c r="N226" s="547"/>
      <c r="O226" s="730"/>
      <c r="P226" s="507"/>
      <c r="Q226" s="507"/>
      <c r="R226" s="677"/>
      <c r="S226" s="677"/>
      <c r="T226" s="677"/>
      <c r="U226" s="715"/>
      <c r="V226" s="715"/>
      <c r="W226" s="716"/>
      <c r="AA226" s="172"/>
      <c r="AC226" s="172"/>
    </row>
    <row r="227" spans="2:29" x14ac:dyDescent="0.3">
      <c r="B227" s="769">
        <v>4</v>
      </c>
      <c r="C227" s="95">
        <f t="shared" si="39"/>
        <v>0</v>
      </c>
      <c r="D227" s="321" t="str">
        <f>IF(C227=0," ",VLOOKUP(C227,[1]Inschr!B$1:K$65536,3,FALSE))</f>
        <v xml:space="preserve"> </v>
      </c>
      <c r="E227" s="725" t="str">
        <f>IF(C227=0," ",VLOOKUP(C227,[1]Inschr!B$1:K$65536,4,FALSE))</f>
        <v xml:space="preserve"> </v>
      </c>
      <c r="F227" s="726"/>
      <c r="G227" s="727"/>
      <c r="H227" s="276">
        <f>O227</f>
        <v>0</v>
      </c>
      <c r="I227" s="771">
        <f>IF(V237&lt;X237,1,0)</f>
        <v>0</v>
      </c>
      <c r="J227" s="728">
        <f>IF(V236&lt;X236,1,0)</f>
        <v>0</v>
      </c>
      <c r="K227" s="728">
        <f>IF(V234&lt;X234,1,0)</f>
        <v>0</v>
      </c>
      <c r="L227" s="728"/>
      <c r="M227" s="728"/>
      <c r="N227" s="729"/>
      <c r="O227" s="730">
        <f>SUM(I227:N228)</f>
        <v>0</v>
      </c>
      <c r="P227" s="507"/>
      <c r="Q227" s="507"/>
      <c r="R227" s="677">
        <f>IF(O227=0,0,IF(2&lt;IF(O227=O221,1,0)+IF(O227=O223,1,0)+IF(O227=O225,1,0)+IF(O227=O227,1,0),X234+X236+X237-V234-V236-V237,IF(2=IF(O227=O221,1,0)+IF(O227=O223,1,0)+IF(O227=O225,1,0)+IF(O227=O227,1,0),"-","_")))</f>
        <v>0</v>
      </c>
      <c r="S227" s="677"/>
      <c r="T227" s="677">
        <f>IF(OR(R227=0,R227="-",R227="_"),R227,IF(2&lt;IF(R227=R221,1,0)+IF(R227=R223,1,0)+IF(R227=R225,1,0)+IF(R227=R227,1,0),N234+R234+U234+N236+R236+U236+N237+R237+U237-K234-O234-T234-K236-O236-T236-K237-O237-T237,IF(2=IF(R227=R221,1,0)+IF(R227=R223,1,0)+IF(R227=R225,1,0)+IF(R227=R227,1,0),"-","_")))</f>
        <v>0</v>
      </c>
      <c r="U227" s="715">
        <f>IF(O227=0,0,IF(R227="-",IF(O227=O221,IF(X237&lt;V237,"Verliezer","Winnaar"),IF(O227=O223,IF(X236&lt;V236,"Verliezer","Winnaar"),IF(O227=O225,IF(X234&lt;V234,"Verliezer","Winnaar")))),IF(T227="-",IF(R227=R221,IF(X237&lt;V237,"Verliezer","Winnaar"),IF(R227=R223,IF(X236&lt;V236,"Verliezer","Winnaar"),IF(R227=R225,IF(X234&lt;V234,"Verliezer","Winnaar")))),"_")))</f>
        <v>0</v>
      </c>
      <c r="V227" s="715"/>
      <c r="W227" s="716"/>
      <c r="AA227" s="172"/>
      <c r="AC227" s="172"/>
    </row>
    <row r="228" spans="2:29" ht="13.8" thickBot="1" x14ac:dyDescent="0.35">
      <c r="B228" s="770"/>
      <c r="C228" s="104">
        <f t="shared" si="39"/>
        <v>0</v>
      </c>
      <c r="D228" s="322" t="str">
        <f>IF(C228=0," ",VLOOKUP(C228,[1]Inschr!B$1:K$65536,3,FALSE))</f>
        <v xml:space="preserve"> </v>
      </c>
      <c r="E228" s="719" t="str">
        <f>IF(C228=0," ",VLOOKUP(C228,[1]Inschr!B$1:K$65536,4,FALSE))</f>
        <v xml:space="preserve"> </v>
      </c>
      <c r="F228" s="720"/>
      <c r="G228" s="721"/>
      <c r="H228" s="331">
        <f>O227</f>
        <v>0</v>
      </c>
      <c r="I228" s="771"/>
      <c r="J228" s="728"/>
      <c r="K228" s="728"/>
      <c r="L228" s="728"/>
      <c r="M228" s="728"/>
      <c r="N228" s="729"/>
      <c r="O228" s="731"/>
      <c r="P228" s="732"/>
      <c r="Q228" s="732"/>
      <c r="R228" s="733"/>
      <c r="S228" s="733"/>
      <c r="T228" s="733"/>
      <c r="U228" s="717"/>
      <c r="V228" s="717"/>
      <c r="W228" s="718"/>
      <c r="AA228" s="172"/>
      <c r="AC228" s="172"/>
    </row>
    <row r="229" spans="2:29" x14ac:dyDescent="0.3">
      <c r="D229" s="91"/>
      <c r="E229" s="91"/>
      <c r="F229" s="91"/>
      <c r="G229" s="91"/>
      <c r="H229" s="89"/>
      <c r="I229" s="89"/>
      <c r="J229" s="89"/>
      <c r="Z229" s="172"/>
      <c r="AB229" s="172"/>
    </row>
    <row r="230" spans="2:29" x14ac:dyDescent="0.3">
      <c r="D230" s="91"/>
      <c r="E230" s="91"/>
      <c r="F230" s="91"/>
      <c r="G230" s="91"/>
      <c r="H230" s="89"/>
      <c r="I230" s="89"/>
      <c r="J230" s="89"/>
      <c r="Z230" s="172"/>
      <c r="AB230" s="172"/>
    </row>
    <row r="231" spans="2:29" ht="13.8" thickBot="1" x14ac:dyDescent="0.35">
      <c r="D231" s="183" t="s">
        <v>62</v>
      </c>
      <c r="E231" s="183"/>
      <c r="F231" s="183"/>
      <c r="G231" s="91"/>
      <c r="H231" s="89"/>
      <c r="I231" s="88" t="s">
        <v>14</v>
      </c>
      <c r="X231" s="172"/>
      <c r="Y231" s="172"/>
      <c r="AA231" s="172"/>
      <c r="AC231" s="172"/>
    </row>
    <row r="232" spans="2:29" ht="21.75" customHeight="1" x14ac:dyDescent="0.3">
      <c r="C232" s="98"/>
      <c r="D232" s="318" t="str">
        <f>IF(C232=0," ",VLOOKUP(C232,[1]Inschr!B$1:K$65536,3,FALSE))</f>
        <v xml:space="preserve"> </v>
      </c>
      <c r="E232" s="712" t="str">
        <f>IF(C232=0," ",VLOOKUP(C232,[1]Inschr!B$1:K$65536,4,FALSE))</f>
        <v xml:space="preserve"> </v>
      </c>
      <c r="F232" s="713"/>
      <c r="G232" s="714"/>
      <c r="H232" s="89"/>
      <c r="I232" s="117" t="s">
        <v>15</v>
      </c>
      <c r="J232" s="268" t="s">
        <v>16</v>
      </c>
      <c r="K232" s="722" t="s">
        <v>19</v>
      </c>
      <c r="L232" s="723"/>
      <c r="M232" s="723"/>
      <c r="N232" s="724"/>
      <c r="O232" s="722" t="s">
        <v>20</v>
      </c>
      <c r="P232" s="723"/>
      <c r="Q232" s="723"/>
      <c r="R232" s="723"/>
      <c r="S232" s="724"/>
      <c r="T232" s="722" t="s">
        <v>21</v>
      </c>
      <c r="U232" s="724"/>
      <c r="V232" s="722" t="s">
        <v>22</v>
      </c>
      <c r="W232" s="723"/>
      <c r="X232" s="723"/>
      <c r="Y232" s="724"/>
      <c r="AA232" s="172"/>
      <c r="AC232" s="172"/>
    </row>
    <row r="233" spans="2:29" ht="21.75" customHeight="1" x14ac:dyDescent="0.25">
      <c r="C233" s="98"/>
      <c r="D233" s="318" t="str">
        <f>IF(C233=0," ",VLOOKUP(C233,[1]Inschr!B$1:K$65536,3,FALSE))</f>
        <v xml:space="preserve"> </v>
      </c>
      <c r="E233" s="712" t="str">
        <f>IF(C233=0," ",VLOOKUP(C233,[1]Inschr!B$1:K$65536,4,FALSE))</f>
        <v xml:space="preserve"> </v>
      </c>
      <c r="F233" s="713"/>
      <c r="G233" s="714"/>
      <c r="H233" s="89"/>
      <c r="I233" s="117" t="s">
        <v>26</v>
      </c>
      <c r="J233" s="268" t="s">
        <v>26</v>
      </c>
      <c r="K233" s="700"/>
      <c r="L233" s="701"/>
      <c r="M233" s="701"/>
      <c r="N233" s="273"/>
      <c r="O233" s="700"/>
      <c r="P233" s="701"/>
      <c r="Q233" s="701"/>
      <c r="R233" s="701"/>
      <c r="S233" s="702"/>
      <c r="T233" s="272"/>
      <c r="U233" s="273"/>
      <c r="V233" s="709">
        <f>IF(K233&gt;N233,1,0)+IF(O233&gt;R233,1,0)+IF(T233&gt;U233,1,0)</f>
        <v>0</v>
      </c>
      <c r="W233" s="710"/>
      <c r="X233" s="710">
        <f>IF(K233&lt;N233,1,0)+IF(O233&lt;R233,1,0)+IF(T233&lt;U233,1,0)</f>
        <v>0</v>
      </c>
      <c r="Y233" s="711"/>
      <c r="AA233" s="172"/>
      <c r="AC233" s="172"/>
    </row>
    <row r="234" spans="2:29" ht="21.75" customHeight="1" x14ac:dyDescent="0.25">
      <c r="D234" s="91"/>
      <c r="E234" s="91"/>
      <c r="F234" s="91"/>
      <c r="G234" s="91"/>
      <c r="H234" s="89"/>
      <c r="I234" s="115"/>
      <c r="J234" s="268" t="s">
        <v>28</v>
      </c>
      <c r="K234" s="700"/>
      <c r="L234" s="701"/>
      <c r="M234" s="701"/>
      <c r="N234" s="273"/>
      <c r="O234" s="700"/>
      <c r="P234" s="701"/>
      <c r="Q234" s="701"/>
      <c r="R234" s="701"/>
      <c r="S234" s="702"/>
      <c r="T234" s="272"/>
      <c r="U234" s="273"/>
      <c r="V234" s="709">
        <f t="shared" ref="V234:V238" si="40">IF(K234&gt;N234,1,0)+IF(O234&gt;R234,1,0)+IF(T234&gt;U234,1,0)</f>
        <v>0</v>
      </c>
      <c r="W234" s="710"/>
      <c r="X234" s="710">
        <f t="shared" ref="X234:X238" si="41">IF(K234&lt;N234,1,0)+IF(O234&lt;R234,1,0)+IF(T234&lt;U234,1,0)</f>
        <v>0</v>
      </c>
      <c r="Y234" s="711"/>
      <c r="AA234" s="172"/>
      <c r="AC234" s="172"/>
    </row>
    <row r="235" spans="2:29" ht="21.75" customHeight="1" x14ac:dyDescent="0.25">
      <c r="D235" s="91"/>
      <c r="E235" s="91"/>
      <c r="F235" s="91"/>
      <c r="G235" s="91"/>
      <c r="H235" s="89"/>
      <c r="I235" s="117" t="s">
        <v>31</v>
      </c>
      <c r="J235" s="268" t="s">
        <v>31</v>
      </c>
      <c r="K235" s="700"/>
      <c r="L235" s="701"/>
      <c r="M235" s="701"/>
      <c r="N235" s="273"/>
      <c r="O235" s="700"/>
      <c r="P235" s="701"/>
      <c r="Q235" s="701"/>
      <c r="R235" s="701"/>
      <c r="S235" s="702"/>
      <c r="T235" s="272"/>
      <c r="U235" s="273"/>
      <c r="V235" s="709">
        <f t="shared" si="40"/>
        <v>0</v>
      </c>
      <c r="W235" s="710"/>
      <c r="X235" s="710">
        <f t="shared" si="41"/>
        <v>0</v>
      </c>
      <c r="Y235" s="711"/>
      <c r="AA235" s="172"/>
      <c r="AC235" s="172"/>
    </row>
    <row r="236" spans="2:29" ht="21.75" customHeight="1" x14ac:dyDescent="0.25">
      <c r="D236" s="91"/>
      <c r="E236" s="91"/>
      <c r="F236" s="91"/>
      <c r="G236" s="91"/>
      <c r="H236" s="89"/>
      <c r="I236" s="115"/>
      <c r="J236" s="268" t="s">
        <v>32</v>
      </c>
      <c r="K236" s="700"/>
      <c r="L236" s="701"/>
      <c r="M236" s="701"/>
      <c r="N236" s="273"/>
      <c r="O236" s="700"/>
      <c r="P236" s="701"/>
      <c r="Q236" s="701"/>
      <c r="R236" s="701"/>
      <c r="S236" s="702"/>
      <c r="T236" s="272"/>
      <c r="U236" s="273"/>
      <c r="V236" s="709">
        <f t="shared" si="40"/>
        <v>0</v>
      </c>
      <c r="W236" s="710"/>
      <c r="X236" s="710">
        <f t="shared" si="41"/>
        <v>0</v>
      </c>
      <c r="Y236" s="711"/>
      <c r="AA236" s="172"/>
      <c r="AC236" s="172"/>
    </row>
    <row r="237" spans="2:29" ht="21.75" customHeight="1" x14ac:dyDescent="0.25">
      <c r="D237" s="91"/>
      <c r="E237" s="91"/>
      <c r="F237" s="91"/>
      <c r="G237" s="91"/>
      <c r="H237" s="89"/>
      <c r="I237" s="89"/>
      <c r="J237" s="268" t="s">
        <v>35</v>
      </c>
      <c r="K237" s="700"/>
      <c r="L237" s="701"/>
      <c r="M237" s="701"/>
      <c r="N237" s="273"/>
      <c r="O237" s="700"/>
      <c r="P237" s="701"/>
      <c r="Q237" s="701"/>
      <c r="R237" s="701"/>
      <c r="S237" s="702"/>
      <c r="T237" s="272"/>
      <c r="U237" s="273"/>
      <c r="V237" s="709">
        <f t="shared" si="40"/>
        <v>0</v>
      </c>
      <c r="W237" s="710"/>
      <c r="X237" s="710">
        <f t="shared" si="41"/>
        <v>0</v>
      </c>
      <c r="Y237" s="711"/>
      <c r="AA237" s="172"/>
      <c r="AC237" s="172"/>
    </row>
    <row r="238" spans="2:29" ht="21.75" customHeight="1" thickBot="1" x14ac:dyDescent="0.3">
      <c r="D238" s="91"/>
      <c r="E238" s="91"/>
      <c r="F238" s="91"/>
      <c r="G238" s="91"/>
      <c r="H238" s="89"/>
      <c r="I238" s="117" t="s">
        <v>37</v>
      </c>
      <c r="J238" s="268" t="s">
        <v>37</v>
      </c>
      <c r="K238" s="703"/>
      <c r="L238" s="704"/>
      <c r="M238" s="704"/>
      <c r="N238" s="275"/>
      <c r="O238" s="703"/>
      <c r="P238" s="704"/>
      <c r="Q238" s="704"/>
      <c r="R238" s="704"/>
      <c r="S238" s="705"/>
      <c r="T238" s="274"/>
      <c r="U238" s="275"/>
      <c r="V238" s="706">
        <f t="shared" si="40"/>
        <v>0</v>
      </c>
      <c r="W238" s="707"/>
      <c r="X238" s="707">
        <f t="shared" si="41"/>
        <v>0</v>
      </c>
      <c r="Y238" s="708"/>
      <c r="AA238" s="172"/>
      <c r="AC238" s="172"/>
    </row>
    <row r="239" spans="2:29" ht="21.75" customHeight="1" x14ac:dyDescent="0.3">
      <c r="D239" s="91"/>
      <c r="E239" s="91"/>
      <c r="F239" s="91"/>
      <c r="G239" s="91"/>
      <c r="H239" s="89"/>
      <c r="I239" s="115"/>
      <c r="X239" s="172"/>
      <c r="Y239" s="172"/>
      <c r="AA239" s="172"/>
      <c r="AC239" s="172"/>
    </row>
    <row r="240" spans="2:29" ht="21.75" customHeight="1" x14ac:dyDescent="0.3">
      <c r="B240" s="169"/>
      <c r="D240" s="91"/>
      <c r="E240" s="91"/>
      <c r="F240" s="91"/>
      <c r="G240" s="91"/>
      <c r="H240" s="89"/>
      <c r="X240" s="172"/>
      <c r="Y240" s="172"/>
      <c r="AA240" s="172"/>
      <c r="AC240" s="172"/>
    </row>
    <row r="241" spans="1:29" ht="21.75" customHeight="1" x14ac:dyDescent="0.3">
      <c r="D241" s="91"/>
      <c r="E241" s="91"/>
      <c r="F241" s="91"/>
      <c r="G241" s="91"/>
      <c r="H241" s="89"/>
      <c r="X241" s="172"/>
      <c r="Y241" s="172"/>
      <c r="AA241" s="172"/>
      <c r="AC241" s="172"/>
    </row>
    <row r="242" spans="1:29" x14ac:dyDescent="0.3">
      <c r="B242" s="84"/>
      <c r="C242" s="84"/>
      <c r="D242" s="111"/>
      <c r="E242" s="111"/>
      <c r="F242" s="111"/>
      <c r="G242" s="111"/>
      <c r="H242" s="89"/>
      <c r="I242" s="89"/>
      <c r="J242" s="89"/>
      <c r="Z242" s="172"/>
      <c r="AB242" s="172"/>
    </row>
    <row r="243" spans="1:29" s="89" customFormat="1" ht="21.6" thickBot="1" x14ac:dyDescent="0.35">
      <c r="A243" s="102" t="s">
        <v>0</v>
      </c>
      <c r="B243" s="88" t="s">
        <v>1</v>
      </c>
      <c r="C243" s="93"/>
      <c r="D243" s="111"/>
      <c r="E243" s="111"/>
      <c r="F243" s="111"/>
      <c r="G243" s="111" t="str">
        <f>IF($G$1=0," ",$G$1)</f>
        <v xml:space="preserve"> </v>
      </c>
      <c r="H243" s="93"/>
      <c r="I243" s="93"/>
      <c r="J243" s="89" t="s">
        <v>73</v>
      </c>
    </row>
    <row r="244" spans="1:29" ht="13.5" customHeight="1" thickTop="1" x14ac:dyDescent="0.25">
      <c r="A244" s="306"/>
      <c r="B244" s="878" t="s">
        <v>81</v>
      </c>
      <c r="C244" s="83"/>
      <c r="D244" s="91"/>
      <c r="E244" s="91"/>
      <c r="F244" s="91"/>
      <c r="G244" s="91"/>
      <c r="H244" s="89"/>
      <c r="I244" s="89"/>
      <c r="J244" s="89"/>
      <c r="K244" s="83"/>
      <c r="L244" s="83"/>
      <c r="M244" s="83"/>
      <c r="X244" s="737" t="str">
        <f>IF($X$1=0," ",$X$1)</f>
        <v xml:space="preserve"> </v>
      </c>
      <c r="Y244" s="738"/>
      <c r="Z244" s="739"/>
      <c r="AA244" s="772" t="s">
        <v>3</v>
      </c>
      <c r="AB244" s="600">
        <v>7</v>
      </c>
    </row>
    <row r="245" spans="1:29" ht="12.75" customHeight="1" x14ac:dyDescent="0.25">
      <c r="B245" s="878" t="s">
        <v>82</v>
      </c>
      <c r="C245" s="83"/>
      <c r="D245" s="91"/>
      <c r="E245" s="91"/>
      <c r="F245" s="91"/>
      <c r="G245" s="91"/>
      <c r="H245" s="89"/>
      <c r="I245" s="89"/>
      <c r="J245" s="89"/>
      <c r="X245" s="740"/>
      <c r="Y245" s="741"/>
      <c r="Z245" s="742"/>
      <c r="AA245" s="773"/>
      <c r="AB245" s="602"/>
    </row>
    <row r="246" spans="1:29" ht="12.75" customHeight="1" x14ac:dyDescent="0.25">
      <c r="B246" s="878" t="s">
        <v>83</v>
      </c>
      <c r="C246" s="83"/>
      <c r="D246" s="91"/>
      <c r="E246" s="91"/>
      <c r="F246" s="91"/>
      <c r="G246" s="91"/>
      <c r="H246" s="89"/>
      <c r="I246" s="89"/>
      <c r="J246" s="89"/>
      <c r="X246" s="740"/>
      <c r="Y246" s="741"/>
      <c r="Z246" s="742"/>
      <c r="AA246" s="774" t="s">
        <v>4</v>
      </c>
      <c r="AB246" s="776" t="str">
        <f>IF($J$52=0,"",$J$52)</f>
        <v/>
      </c>
    </row>
    <row r="247" spans="1:29" ht="13.5" customHeight="1" thickBot="1" x14ac:dyDescent="0.35">
      <c r="D247" s="91"/>
      <c r="E247" s="91"/>
      <c r="F247" s="91"/>
      <c r="G247" s="91"/>
      <c r="H247" s="89"/>
      <c r="I247" s="89"/>
      <c r="J247" s="89"/>
      <c r="X247" s="743"/>
      <c r="Y247" s="744"/>
      <c r="Z247" s="745"/>
      <c r="AA247" s="775"/>
      <c r="AB247" s="777"/>
    </row>
    <row r="248" spans="1:29" ht="14.4" thickTop="1" thickBot="1" x14ac:dyDescent="0.35">
      <c r="B248" s="258" t="s">
        <v>5</v>
      </c>
      <c r="C248" s="258" t="s">
        <v>6</v>
      </c>
      <c r="D248" s="319" t="s">
        <v>7</v>
      </c>
      <c r="E248" s="719" t="s">
        <v>8</v>
      </c>
      <c r="F248" s="720"/>
      <c r="G248" s="721"/>
      <c r="H248" s="320" t="s">
        <v>9</v>
      </c>
      <c r="I248" s="170">
        <v>1</v>
      </c>
      <c r="J248" s="170">
        <v>2</v>
      </c>
      <c r="K248" s="507">
        <v>3</v>
      </c>
      <c r="L248" s="507"/>
      <c r="M248" s="507"/>
      <c r="N248" s="113">
        <v>4</v>
      </c>
      <c r="O248" s="735" t="s">
        <v>10</v>
      </c>
      <c r="P248" s="571"/>
      <c r="Q248" s="571"/>
      <c r="R248" s="736" t="s">
        <v>11</v>
      </c>
      <c r="S248" s="571"/>
      <c r="T248" s="332" t="s">
        <v>12</v>
      </c>
      <c r="U248" s="571" t="s">
        <v>13</v>
      </c>
      <c r="V248" s="571"/>
      <c r="W248" s="572"/>
      <c r="AA248" s="172"/>
      <c r="AC248" s="172"/>
    </row>
    <row r="249" spans="1:29" x14ac:dyDescent="0.3">
      <c r="B249" s="769">
        <v>1</v>
      </c>
      <c r="C249" s="95">
        <f>$C51</f>
        <v>0</v>
      </c>
      <c r="D249" s="321" t="str">
        <f>IF(C249=0," ",VLOOKUP(C249,[1]Inschr!B$1:K$65536,3,FALSE))</f>
        <v xml:space="preserve"> </v>
      </c>
      <c r="E249" s="725" t="str">
        <f>IF(C249=0," ",VLOOKUP(C249,[1]Inschr!B$1:K$65536,4,FALSE))</f>
        <v xml:space="preserve"> </v>
      </c>
      <c r="F249" s="726"/>
      <c r="G249" s="727"/>
      <c r="H249" s="276">
        <f>O249</f>
        <v>0</v>
      </c>
      <c r="I249" s="746"/>
      <c r="J249" s="728">
        <f>IF(V261&gt;X261,1,0)</f>
        <v>0</v>
      </c>
      <c r="K249" s="728">
        <f>IF(V263&gt;X263,1,0)</f>
        <v>0</v>
      </c>
      <c r="L249" s="728"/>
      <c r="M249" s="728"/>
      <c r="N249" s="547">
        <f>IF(V265&gt;X265,1,0)</f>
        <v>0</v>
      </c>
      <c r="O249" s="730">
        <f>SUM(I249:N250)</f>
        <v>0</v>
      </c>
      <c r="P249" s="507"/>
      <c r="Q249" s="507"/>
      <c r="R249" s="677">
        <f>IF(O249=0,0,IF(2&lt;IF(O249=O249,1,0)+IF(O249=O251,1,0)+IF(O249=O253,1,0)+IF(O249=O255,1,0),V261+V263+V265-X261-X263-X265,IF(2=IF(O249=O249,1,0)+IF(O249=O251,1,0)+IF(O249=O253,1,0)+IF(O249=O255,1,0),"-","_")))</f>
        <v>0</v>
      </c>
      <c r="S249" s="677"/>
      <c r="T249" s="677">
        <f>IF(OR(R249=0,R249="-",R249="_"),R249,IF(2&lt;IF(R249=R249,1,0)+IF(R249=R251,1,0)+IF(R249=R253,1,0)+IF(R249=R255,1,0),K261+O261+T261+K263+O263+T263+K265+O265+T265-N261-R261-U261-N263-R263-U263-N265-R265-U265,IF(2=IF(R249=R249,1,0)+IF(R249=R251,1,0)+IF(R249=R253,1,0)+IF(R249=R255,1,0),"-","_")))</f>
        <v>0</v>
      </c>
      <c r="U249" s="715">
        <f>IF(O249=0,0,IF(R249="-",IF(O249=O251,IF(V261&lt;X261,"Verliezer","Winnaar"),IF(O249=O253,IF(V263&lt;X263,"Verliezer","Winnaar"),IF(O249=O255,IF(V265&lt;X265,"Verliezer","Winnaar")))),IF(T249="-",IF(R249=R251,IF(V261&lt;X261,"Verliezer","Winnaar"),IF(R249=R253,IF(V263&lt;X263,"Verliezer","Winnaar"),IF(R249=R255,IF(V265&lt;X265,"Verliezer","Winnaar")))),"_")))</f>
        <v>0</v>
      </c>
      <c r="V249" s="715"/>
      <c r="W249" s="716"/>
      <c r="AA249" s="172"/>
      <c r="AC249" s="172"/>
    </row>
    <row r="250" spans="1:29" ht="13.8" thickBot="1" x14ac:dyDescent="0.35">
      <c r="B250" s="770"/>
      <c r="C250" s="104">
        <f>$C52</f>
        <v>0</v>
      </c>
      <c r="D250" s="322" t="str">
        <f>IF(C250=0," ",VLOOKUP(C250,[1]Inschr!B$1:K$65536,3,FALSE))</f>
        <v xml:space="preserve"> </v>
      </c>
      <c r="E250" s="719" t="str">
        <f>IF(C250=0," ",VLOOKUP(C250,[1]Inschr!B$1:K$65536,4,FALSE))</f>
        <v xml:space="preserve"> </v>
      </c>
      <c r="F250" s="720"/>
      <c r="G250" s="721"/>
      <c r="H250" s="331">
        <f>O249</f>
        <v>0</v>
      </c>
      <c r="I250" s="746"/>
      <c r="J250" s="728"/>
      <c r="K250" s="728"/>
      <c r="L250" s="728"/>
      <c r="M250" s="728"/>
      <c r="N250" s="547"/>
      <c r="O250" s="730"/>
      <c r="P250" s="507"/>
      <c r="Q250" s="507"/>
      <c r="R250" s="677"/>
      <c r="S250" s="677"/>
      <c r="T250" s="677"/>
      <c r="U250" s="715"/>
      <c r="V250" s="715"/>
      <c r="W250" s="716"/>
      <c r="AA250" s="172"/>
      <c r="AC250" s="172"/>
    </row>
    <row r="251" spans="1:29" x14ac:dyDescent="0.3">
      <c r="B251" s="769">
        <v>2</v>
      </c>
      <c r="C251" s="95">
        <f t="shared" ref="C251:C256" si="42">$C53</f>
        <v>0</v>
      </c>
      <c r="D251" s="321" t="str">
        <f>IF(C251=0," ",VLOOKUP(C251,[1]Inschr!B$1:K$65536,3,FALSE))</f>
        <v xml:space="preserve"> </v>
      </c>
      <c r="E251" s="725" t="str">
        <f>IF(C251=0," ",VLOOKUP(C251,[1]Inschr!B$1:K$65536,4,FALSE))</f>
        <v xml:space="preserve"> </v>
      </c>
      <c r="F251" s="726"/>
      <c r="G251" s="727"/>
      <c r="H251" s="276">
        <f>O251</f>
        <v>0</v>
      </c>
      <c r="I251" s="771">
        <f>IF(V261&lt;X261,1,0)</f>
        <v>0</v>
      </c>
      <c r="J251" s="734"/>
      <c r="K251" s="728">
        <f>IF(V266&gt;X266,1,0)</f>
        <v>0</v>
      </c>
      <c r="L251" s="728"/>
      <c r="M251" s="728"/>
      <c r="N251" s="547">
        <f>IF(V264&gt;X264,1,0)</f>
        <v>0</v>
      </c>
      <c r="O251" s="730">
        <f>SUM(I251:N252)</f>
        <v>0</v>
      </c>
      <c r="P251" s="507"/>
      <c r="Q251" s="507"/>
      <c r="R251" s="677">
        <f>IF(O251=0,0,IF(2&lt;IF(O251=O249,1,0)+IF(O251=O251,1,0)+IF(O251=O253,1,0)+IF(O251=O255,1,0),X261+V264+V266-V261-X264-X266,IF(2=IF(O251=O249,1,0)+IF(O251=O251,1,0)+IF(O251=O253,1,0)+IF(O251=O255,1,0),"-","_")))</f>
        <v>0</v>
      </c>
      <c r="S251" s="677"/>
      <c r="T251" s="677">
        <f>IF(OR(R251=0,R251="-",R251="_"),R251,IF(2&lt;IF(R251=R249,1,0)+IF(R251=R251,1,0)+IF(R251=R253,1,0)+IF(R251=R255,1,0),N261+R261+U261+K264+O264+T264+K266+O266+T266-K261-O261-T261-N264-R264-U264-N266-R266-U266,IF(2=IF(R251=R249,1,0)+IF(R251=R251,1,0)+IF(R251=R253,1,0)+IF(R251=R255,1,0),"-","_")))</f>
        <v>0</v>
      </c>
      <c r="U251" s="715">
        <f>IF(O251=0,0,IF(R251="-",IF(O251=O249,IF(X261&lt;V261,"Verliezer","Winnaar"),IF(O251=O253,IF(V266&lt;X266,"Verliezer","Winnaar"),IF(O251=O255,IF(V264&lt;X264,"Verliezer","Winnaar")))),IF(T251="-",IF(R251=R249,IF(X261&lt;V261,"Verliezer","Winnaar"),IF(R251=R253,IF(V266&lt;X266,"Verliezer","Winnaar"),IF(R251=R255,IF(V264&lt;X264,"Verliezer","Winnaar")))),"_")))</f>
        <v>0</v>
      </c>
      <c r="V251" s="715"/>
      <c r="W251" s="716"/>
      <c r="AA251" s="172"/>
      <c r="AC251" s="172"/>
    </row>
    <row r="252" spans="1:29" ht="13.8" thickBot="1" x14ac:dyDescent="0.35">
      <c r="B252" s="770"/>
      <c r="C252" s="104">
        <f t="shared" si="42"/>
        <v>0</v>
      </c>
      <c r="D252" s="322" t="str">
        <f>IF(C252=0," ",VLOOKUP(C252,[1]Inschr!B$1:K$65536,3,FALSE))</f>
        <v xml:space="preserve"> </v>
      </c>
      <c r="E252" s="719" t="str">
        <f>IF(C252=0," ",VLOOKUP(C252,[1]Inschr!B$1:K$65536,4,FALSE))</f>
        <v xml:space="preserve"> </v>
      </c>
      <c r="F252" s="720"/>
      <c r="G252" s="721"/>
      <c r="H252" s="331">
        <f>O251</f>
        <v>0</v>
      </c>
      <c r="I252" s="771"/>
      <c r="J252" s="734"/>
      <c r="K252" s="728"/>
      <c r="L252" s="728"/>
      <c r="M252" s="728"/>
      <c r="N252" s="547"/>
      <c r="O252" s="730"/>
      <c r="P252" s="507"/>
      <c r="Q252" s="507"/>
      <c r="R252" s="677"/>
      <c r="S252" s="677"/>
      <c r="T252" s="677"/>
      <c r="U252" s="715"/>
      <c r="V252" s="715"/>
      <c r="W252" s="716"/>
      <c r="AA252" s="172"/>
      <c r="AC252" s="172"/>
    </row>
    <row r="253" spans="1:29" x14ac:dyDescent="0.3">
      <c r="B253" s="769">
        <v>3</v>
      </c>
      <c r="C253" s="95">
        <f t="shared" si="42"/>
        <v>0</v>
      </c>
      <c r="D253" s="321" t="str">
        <f>IF(C253=0," ",VLOOKUP(C253,[1]Inschr!B$1:K$65536,3,FALSE))</f>
        <v xml:space="preserve"> </v>
      </c>
      <c r="E253" s="725" t="str">
        <f>IF(C253=0," ",VLOOKUP(C253,[1]Inschr!B$1:K$65536,4,FALSE))</f>
        <v xml:space="preserve"> </v>
      </c>
      <c r="F253" s="726"/>
      <c r="G253" s="727"/>
      <c r="H253" s="276">
        <f>O253</f>
        <v>0</v>
      </c>
      <c r="I253" s="771">
        <f>IF(V263&lt;X263,1,0)</f>
        <v>0</v>
      </c>
      <c r="J253" s="728">
        <f>IF(V266&lt;X266,1,0)</f>
        <v>0</v>
      </c>
      <c r="K253" s="734"/>
      <c r="L253" s="734"/>
      <c r="M253" s="734"/>
      <c r="N253" s="547">
        <f>IF(V262&gt;X262,1,0)</f>
        <v>0</v>
      </c>
      <c r="O253" s="730">
        <f>SUM(I253:N254)</f>
        <v>0</v>
      </c>
      <c r="P253" s="507"/>
      <c r="Q253" s="507"/>
      <c r="R253" s="677">
        <f>IF(O253=0,0,IF(2&lt;IF(O253=O249,1,0)+IF(O253=O251,1,0)+IF(O253=O253,1,0)+IF(O253=O255,1,0),V262+X263+X266-X262-V263-V266,IF(2=IF(O253=O249,1,0)+IF(O253=O251,1,0)+IF(O253=O253,1,0)+IF(O253=O255,1,0),"-","_")))</f>
        <v>0</v>
      </c>
      <c r="S253" s="677"/>
      <c r="T253" s="677">
        <f>IF(OR(R253=0,R253="-",R253="_"),R253,IF(2&lt;IF(R253=R249,1,0)+IF(R253=R251,1,0)+IF(R253=R253,1,0)+IF(R253=R255,1,0),K262+O262+T262+N263+R263+U263+N266+R266+U266-N262-R262-U262-K263-O263-T263-K266-O266-T266,IF(2=IF(R253=R249,1,0)+IF(R253=R251,1,0)+IF(R253=R253,1,0)+IF(R253=R255,1,0),"-","_")))</f>
        <v>0</v>
      </c>
      <c r="U253" s="715">
        <f>IF(O253=0,0,IF(R253="-",IF(O253=O249,IF(X263&lt;V263,"Verliezer","Winnaar"),IF(O253=O251,IF(X266&lt;V266,"Verliezer","Winnaar"),IF(O253=O255,IF(V262&lt;X262,"Verliezer","Winnaar")))),IF(T253="-",IF(R253=R249,IF(X263&lt;V263,"Verliezer","Winnaar"),IF(R253=R251,IF(X266&lt;V266,"Verliezer","Winnaar"),IF(R253=R255,IF(V262&lt;X262,"Verliezer","Winnaar")))),"_")))</f>
        <v>0</v>
      </c>
      <c r="V253" s="715"/>
      <c r="W253" s="716"/>
      <c r="AA253" s="172"/>
      <c r="AC253" s="172"/>
    </row>
    <row r="254" spans="1:29" ht="13.8" thickBot="1" x14ac:dyDescent="0.35">
      <c r="B254" s="770"/>
      <c r="C254" s="104">
        <f t="shared" si="42"/>
        <v>0</v>
      </c>
      <c r="D254" s="322" t="str">
        <f>IF(C254=0," ",VLOOKUP(C254,[1]Inschr!B$1:K$65536,3,FALSE))</f>
        <v xml:space="preserve"> </v>
      </c>
      <c r="E254" s="719" t="str">
        <f>IF(C254=0," ",VLOOKUP(C254,[1]Inschr!B$1:K$65536,4,FALSE))</f>
        <v xml:space="preserve"> </v>
      </c>
      <c r="F254" s="720"/>
      <c r="G254" s="721"/>
      <c r="H254" s="331">
        <f>O253</f>
        <v>0</v>
      </c>
      <c r="I254" s="771"/>
      <c r="J254" s="728"/>
      <c r="K254" s="734"/>
      <c r="L254" s="734"/>
      <c r="M254" s="734"/>
      <c r="N254" s="547"/>
      <c r="O254" s="730"/>
      <c r="P254" s="507"/>
      <c r="Q254" s="507"/>
      <c r="R254" s="677"/>
      <c r="S254" s="677"/>
      <c r="T254" s="677"/>
      <c r="U254" s="715"/>
      <c r="V254" s="715"/>
      <c r="W254" s="716"/>
      <c r="AA254" s="172"/>
      <c r="AC254" s="172"/>
    </row>
    <row r="255" spans="1:29" x14ac:dyDescent="0.3">
      <c r="B255" s="769">
        <v>4</v>
      </c>
      <c r="C255" s="95">
        <f t="shared" si="42"/>
        <v>0</v>
      </c>
      <c r="D255" s="321" t="str">
        <f>IF(C255=0," ",VLOOKUP(C255,[1]Inschr!B$1:K$65536,3,FALSE))</f>
        <v xml:space="preserve"> </v>
      </c>
      <c r="E255" s="725" t="str">
        <f>IF(C255=0," ",VLOOKUP(C255,[1]Inschr!B$1:K$65536,4,FALSE))</f>
        <v xml:space="preserve"> </v>
      </c>
      <c r="F255" s="726"/>
      <c r="G255" s="727"/>
      <c r="H255" s="276">
        <f>O255</f>
        <v>0</v>
      </c>
      <c r="I255" s="771">
        <f>IF(V265&lt;X265,1,0)</f>
        <v>0</v>
      </c>
      <c r="J255" s="728">
        <f>IF(V264&lt;X264,1,0)</f>
        <v>0</v>
      </c>
      <c r="K255" s="728">
        <f>IF(V262&lt;X262,1,0)</f>
        <v>0</v>
      </c>
      <c r="L255" s="728"/>
      <c r="M255" s="728"/>
      <c r="N255" s="729"/>
      <c r="O255" s="730">
        <f>SUM(I255:N256)</f>
        <v>0</v>
      </c>
      <c r="P255" s="507"/>
      <c r="Q255" s="507"/>
      <c r="R255" s="677">
        <f>IF(O255=0,0,IF(2&lt;IF(O255=O249,1,0)+IF(O255=O251,1,0)+IF(O255=O253,1,0)+IF(O255=O255,1,0),X262+X264+X265-V262-V264-V265,IF(2=IF(O255=O249,1,0)+IF(O255=O251,1,0)+IF(O255=O253,1,0)+IF(O255=O255,1,0),"-","_")))</f>
        <v>0</v>
      </c>
      <c r="S255" s="677"/>
      <c r="T255" s="677">
        <f>IF(OR(R255=0,R255="-",R255="_"),R255,IF(2&lt;IF(R255=R249,1,0)+IF(R255=R251,1,0)+IF(R255=R253,1,0)+IF(R255=R255,1,0),N262+R262+U262+N264+R264+U264+N265+R265+U265-K262-O262-T262-K264-O264-T264-K265-O265-T265,IF(2=IF(R255=R249,1,0)+IF(R255=R251,1,0)+IF(R255=R253,1,0)+IF(R255=R255,1,0),"-","_")))</f>
        <v>0</v>
      </c>
      <c r="U255" s="715">
        <f>IF(O255=0,0,IF(R255="-",IF(O255=O249,IF(X265&lt;V265,"Verliezer","Winnaar"),IF(O255=O251,IF(X264&lt;V264,"Verliezer","Winnaar"),IF(O255=O253,IF(X262&lt;V262,"Verliezer","Winnaar")))),IF(T255="-",IF(R255=R249,IF(X265&lt;V265,"Verliezer","Winnaar"),IF(R255=R251,IF(X264&lt;V264,"Verliezer","Winnaar"),IF(R255=R253,IF(X262&lt;V262,"Verliezer","Winnaar")))),"_")))</f>
        <v>0</v>
      </c>
      <c r="V255" s="715"/>
      <c r="W255" s="716"/>
      <c r="AA255" s="172"/>
      <c r="AC255" s="172"/>
    </row>
    <row r="256" spans="1:29" ht="13.8" thickBot="1" x14ac:dyDescent="0.35">
      <c r="B256" s="770"/>
      <c r="C256" s="104">
        <f t="shared" si="42"/>
        <v>0</v>
      </c>
      <c r="D256" s="322" t="str">
        <f>IF(C256=0," ",VLOOKUP(C256,[1]Inschr!B$1:K$65536,3,FALSE))</f>
        <v xml:space="preserve"> </v>
      </c>
      <c r="E256" s="719" t="str">
        <f>IF(C256=0," ",VLOOKUP(C256,[1]Inschr!B$1:K$65536,4,FALSE))</f>
        <v xml:space="preserve"> </v>
      </c>
      <c r="F256" s="720"/>
      <c r="G256" s="721"/>
      <c r="H256" s="331">
        <f>O255</f>
        <v>0</v>
      </c>
      <c r="I256" s="771"/>
      <c r="J256" s="728"/>
      <c r="K256" s="728"/>
      <c r="L256" s="728"/>
      <c r="M256" s="728"/>
      <c r="N256" s="729"/>
      <c r="O256" s="731"/>
      <c r="P256" s="732"/>
      <c r="Q256" s="732"/>
      <c r="R256" s="733"/>
      <c r="S256" s="733"/>
      <c r="T256" s="733"/>
      <c r="U256" s="717"/>
      <c r="V256" s="717"/>
      <c r="W256" s="718"/>
      <c r="AA256" s="172"/>
      <c r="AC256" s="172"/>
    </row>
    <row r="257" spans="1:28" x14ac:dyDescent="0.3">
      <c r="D257" s="91"/>
      <c r="E257" s="91"/>
      <c r="F257" s="91"/>
      <c r="G257" s="91"/>
      <c r="H257" s="89"/>
      <c r="I257" s="89"/>
      <c r="J257" s="89"/>
      <c r="Z257" s="172"/>
      <c r="AB257" s="172"/>
    </row>
    <row r="258" spans="1:28" x14ac:dyDescent="0.3">
      <c r="D258" s="91"/>
      <c r="E258" s="91"/>
      <c r="F258" s="91"/>
      <c r="G258" s="91"/>
      <c r="H258" s="89"/>
      <c r="I258" s="89"/>
      <c r="J258" s="89"/>
      <c r="Z258" s="172"/>
      <c r="AB258" s="172"/>
    </row>
    <row r="259" spans="1:28" ht="13.8" thickBot="1" x14ac:dyDescent="0.35">
      <c r="D259" s="183" t="s">
        <v>63</v>
      </c>
      <c r="E259" s="183"/>
      <c r="F259" s="183"/>
      <c r="G259" s="91"/>
      <c r="H259" s="89"/>
      <c r="I259" s="88" t="s">
        <v>14</v>
      </c>
      <c r="X259" s="172"/>
      <c r="Y259" s="172"/>
      <c r="AA259" s="172"/>
    </row>
    <row r="260" spans="1:28" ht="21.75" customHeight="1" x14ac:dyDescent="0.3">
      <c r="C260" s="98"/>
      <c r="D260" s="318" t="str">
        <f>IF(C260=0," ",VLOOKUP(C260,[1]Inschr!B$1:K$65536,3,FALSE))</f>
        <v xml:space="preserve"> </v>
      </c>
      <c r="E260" s="712" t="str">
        <f>IF(C260=0," ",VLOOKUP(C260,[1]Inschr!B$1:K$65536,4,FALSE))</f>
        <v xml:space="preserve"> </v>
      </c>
      <c r="F260" s="713"/>
      <c r="G260" s="714"/>
      <c r="H260" s="89"/>
      <c r="I260" s="117" t="s">
        <v>15</v>
      </c>
      <c r="J260" s="268" t="s">
        <v>16</v>
      </c>
      <c r="K260" s="722" t="s">
        <v>19</v>
      </c>
      <c r="L260" s="723"/>
      <c r="M260" s="723"/>
      <c r="N260" s="724"/>
      <c r="O260" s="722" t="s">
        <v>20</v>
      </c>
      <c r="P260" s="723"/>
      <c r="Q260" s="723"/>
      <c r="R260" s="723"/>
      <c r="S260" s="724"/>
      <c r="T260" s="722" t="s">
        <v>21</v>
      </c>
      <c r="U260" s="724"/>
      <c r="V260" s="722" t="s">
        <v>22</v>
      </c>
      <c r="W260" s="723"/>
      <c r="X260" s="723"/>
      <c r="Y260" s="724"/>
      <c r="AA260" s="172"/>
    </row>
    <row r="261" spans="1:28" ht="21.75" customHeight="1" x14ac:dyDescent="0.25">
      <c r="C261" s="98"/>
      <c r="D261" s="318" t="str">
        <f>IF(C261=0," ",VLOOKUP(C261,[1]Inschr!B$1:K$65536,3,FALSE))</f>
        <v xml:space="preserve"> </v>
      </c>
      <c r="E261" s="712" t="str">
        <f>IF(C261=0," ",VLOOKUP(C261,[1]Inschr!B$1:K$65536,4,FALSE))</f>
        <v xml:space="preserve"> </v>
      </c>
      <c r="F261" s="713"/>
      <c r="G261" s="714"/>
      <c r="H261" s="89"/>
      <c r="I261" s="117" t="s">
        <v>26</v>
      </c>
      <c r="J261" s="268" t="s">
        <v>26</v>
      </c>
      <c r="K261" s="700"/>
      <c r="L261" s="701"/>
      <c r="M261" s="701"/>
      <c r="N261" s="273"/>
      <c r="O261" s="700"/>
      <c r="P261" s="701"/>
      <c r="Q261" s="701"/>
      <c r="R261" s="701"/>
      <c r="S261" s="702"/>
      <c r="T261" s="272"/>
      <c r="U261" s="273"/>
      <c r="V261" s="709">
        <f>IF(K261&gt;N261,1,0)+IF(O261&gt;R261,1,0)+IF(T261&gt;U261,1,0)</f>
        <v>0</v>
      </c>
      <c r="W261" s="710"/>
      <c r="X261" s="710">
        <f>IF(K261&lt;N261,1,0)+IF(O261&lt;R261,1,0)+IF(T261&lt;U261,1,0)</f>
        <v>0</v>
      </c>
      <c r="Y261" s="711"/>
      <c r="AA261" s="172"/>
    </row>
    <row r="262" spans="1:28" ht="21.75" customHeight="1" x14ac:dyDescent="0.25">
      <c r="D262" s="91"/>
      <c r="E262" s="91"/>
      <c r="F262" s="91"/>
      <c r="G262" s="91"/>
      <c r="H262" s="89"/>
      <c r="I262" s="115"/>
      <c r="J262" s="268" t="s">
        <v>28</v>
      </c>
      <c r="K262" s="700"/>
      <c r="L262" s="701"/>
      <c r="M262" s="701"/>
      <c r="N262" s="273"/>
      <c r="O262" s="700"/>
      <c r="P262" s="701"/>
      <c r="Q262" s="701"/>
      <c r="R262" s="701"/>
      <c r="S262" s="702"/>
      <c r="T262" s="272"/>
      <c r="U262" s="273"/>
      <c r="V262" s="709">
        <f t="shared" ref="V262:V266" si="43">IF(K262&gt;N262,1,0)+IF(O262&gt;R262,1,0)+IF(T262&gt;U262,1,0)</f>
        <v>0</v>
      </c>
      <c r="W262" s="710"/>
      <c r="X262" s="710">
        <f t="shared" ref="X262:X266" si="44">IF(K262&lt;N262,1,0)+IF(O262&lt;R262,1,0)+IF(T262&lt;U262,1,0)</f>
        <v>0</v>
      </c>
      <c r="Y262" s="711"/>
      <c r="AA262" s="172"/>
    </row>
    <row r="263" spans="1:28" ht="21.75" customHeight="1" x14ac:dyDescent="0.25">
      <c r="D263" s="91"/>
      <c r="E263" s="91"/>
      <c r="F263" s="91"/>
      <c r="G263" s="91"/>
      <c r="H263" s="89"/>
      <c r="I263" s="117" t="s">
        <v>31</v>
      </c>
      <c r="J263" s="268" t="s">
        <v>31</v>
      </c>
      <c r="K263" s="700"/>
      <c r="L263" s="701"/>
      <c r="M263" s="701"/>
      <c r="N263" s="273"/>
      <c r="O263" s="700"/>
      <c r="P263" s="701"/>
      <c r="Q263" s="701"/>
      <c r="R263" s="701"/>
      <c r="S263" s="702"/>
      <c r="T263" s="272"/>
      <c r="U263" s="273"/>
      <c r="V263" s="709">
        <f t="shared" si="43"/>
        <v>0</v>
      </c>
      <c r="W263" s="710"/>
      <c r="X263" s="710">
        <f t="shared" si="44"/>
        <v>0</v>
      </c>
      <c r="Y263" s="711"/>
      <c r="AA263" s="172"/>
    </row>
    <row r="264" spans="1:28" ht="21.75" customHeight="1" x14ac:dyDescent="0.25">
      <c r="D264" s="91"/>
      <c r="E264" s="91"/>
      <c r="F264" s="91"/>
      <c r="G264" s="91"/>
      <c r="H264" s="89"/>
      <c r="I264" s="115"/>
      <c r="J264" s="268" t="s">
        <v>32</v>
      </c>
      <c r="K264" s="700"/>
      <c r="L264" s="701"/>
      <c r="M264" s="701"/>
      <c r="N264" s="273"/>
      <c r="O264" s="700"/>
      <c r="P264" s="701"/>
      <c r="Q264" s="701"/>
      <c r="R264" s="701"/>
      <c r="S264" s="702"/>
      <c r="T264" s="272"/>
      <c r="U264" s="273"/>
      <c r="V264" s="709">
        <f t="shared" si="43"/>
        <v>0</v>
      </c>
      <c r="W264" s="710"/>
      <c r="X264" s="710">
        <f t="shared" si="44"/>
        <v>0</v>
      </c>
      <c r="Y264" s="711"/>
      <c r="AA264" s="172"/>
    </row>
    <row r="265" spans="1:28" ht="21.75" customHeight="1" x14ac:dyDescent="0.25">
      <c r="D265" s="91"/>
      <c r="E265" s="91"/>
      <c r="F265" s="91"/>
      <c r="G265" s="91"/>
      <c r="H265" s="89"/>
      <c r="I265" s="89"/>
      <c r="J265" s="268" t="s">
        <v>35</v>
      </c>
      <c r="K265" s="700"/>
      <c r="L265" s="701"/>
      <c r="M265" s="701"/>
      <c r="N265" s="273"/>
      <c r="O265" s="700"/>
      <c r="P265" s="701"/>
      <c r="Q265" s="701"/>
      <c r="R265" s="701"/>
      <c r="S265" s="702"/>
      <c r="T265" s="272"/>
      <c r="U265" s="273"/>
      <c r="V265" s="709">
        <f t="shared" si="43"/>
        <v>0</v>
      </c>
      <c r="W265" s="710"/>
      <c r="X265" s="710">
        <f t="shared" si="44"/>
        <v>0</v>
      </c>
      <c r="Y265" s="711"/>
      <c r="AA265" s="172"/>
    </row>
    <row r="266" spans="1:28" ht="21.75" customHeight="1" thickBot="1" x14ac:dyDescent="0.3">
      <c r="D266" s="91"/>
      <c r="E266" s="91"/>
      <c r="F266" s="91"/>
      <c r="G266" s="91"/>
      <c r="H266" s="89"/>
      <c r="I266" s="117" t="s">
        <v>37</v>
      </c>
      <c r="J266" s="268" t="s">
        <v>37</v>
      </c>
      <c r="K266" s="703"/>
      <c r="L266" s="704"/>
      <c r="M266" s="704"/>
      <c r="N266" s="275"/>
      <c r="O266" s="703"/>
      <c r="P266" s="704"/>
      <c r="Q266" s="704"/>
      <c r="R266" s="704"/>
      <c r="S266" s="705"/>
      <c r="T266" s="274"/>
      <c r="U266" s="275"/>
      <c r="V266" s="706">
        <f t="shared" si="43"/>
        <v>0</v>
      </c>
      <c r="W266" s="707"/>
      <c r="X266" s="707">
        <f t="shared" si="44"/>
        <v>0</v>
      </c>
      <c r="Y266" s="708"/>
      <c r="AA266" s="172"/>
    </row>
    <row r="267" spans="1:28" ht="21.75" customHeight="1" x14ac:dyDescent="0.3">
      <c r="D267" s="91"/>
      <c r="E267" s="91"/>
      <c r="F267" s="91"/>
      <c r="G267" s="91"/>
      <c r="H267" s="89"/>
      <c r="I267" s="115"/>
      <c r="X267" s="172"/>
      <c r="Y267" s="172"/>
      <c r="AA267" s="172"/>
    </row>
    <row r="268" spans="1:28" ht="21.75" customHeight="1" x14ac:dyDescent="0.3">
      <c r="B268" s="169"/>
      <c r="D268" s="91"/>
      <c r="E268" s="91"/>
      <c r="F268" s="91"/>
      <c r="G268" s="91"/>
      <c r="H268" s="89"/>
      <c r="X268" s="172"/>
      <c r="Y268" s="172"/>
      <c r="AA268" s="172"/>
    </row>
    <row r="269" spans="1:28" ht="21.75" customHeight="1" x14ac:dyDescent="0.3">
      <c r="D269" s="91"/>
      <c r="E269" s="91"/>
      <c r="F269" s="91"/>
      <c r="G269" s="91"/>
      <c r="H269" s="89"/>
      <c r="X269" s="172"/>
      <c r="Y269" s="172"/>
      <c r="AA269" s="172"/>
    </row>
    <row r="270" spans="1:28" x14ac:dyDescent="0.3">
      <c r="B270" s="84"/>
      <c r="C270" s="84"/>
      <c r="D270" s="111"/>
      <c r="E270" s="111"/>
      <c r="F270" s="111"/>
      <c r="G270" s="111"/>
      <c r="H270" s="89"/>
      <c r="I270" s="89"/>
      <c r="J270" s="89"/>
      <c r="Z270" s="172"/>
      <c r="AB270" s="172"/>
    </row>
    <row r="271" spans="1:28" s="89" customFormat="1" ht="21.6" thickBot="1" x14ac:dyDescent="0.35">
      <c r="A271" s="102" t="s">
        <v>0</v>
      </c>
      <c r="B271" s="88" t="s">
        <v>1</v>
      </c>
      <c r="C271" s="93"/>
      <c r="D271" s="111"/>
      <c r="E271" s="111"/>
      <c r="F271" s="111"/>
      <c r="G271" s="111" t="str">
        <f>IF($G$1=0," ",$G$1)</f>
        <v xml:space="preserve"> </v>
      </c>
      <c r="H271" s="93"/>
      <c r="I271" s="93"/>
      <c r="J271" s="89" t="s">
        <v>73</v>
      </c>
    </row>
    <row r="272" spans="1:28" ht="13.5" customHeight="1" thickTop="1" x14ac:dyDescent="0.25">
      <c r="A272" s="306"/>
      <c r="B272" s="878" t="s">
        <v>81</v>
      </c>
      <c r="C272" s="83"/>
      <c r="D272" s="91"/>
      <c r="E272" s="91"/>
      <c r="F272" s="91"/>
      <c r="G272" s="91"/>
      <c r="H272" s="89"/>
      <c r="I272" s="89"/>
      <c r="J272" s="89"/>
      <c r="K272" s="83"/>
      <c r="L272" s="83"/>
      <c r="M272" s="83"/>
      <c r="X272" s="737" t="str">
        <f>IF($X$1=0," ",$X$1)</f>
        <v xml:space="preserve"> </v>
      </c>
      <c r="Y272" s="738"/>
      <c r="Z272" s="739"/>
      <c r="AA272" s="772" t="s">
        <v>3</v>
      </c>
      <c r="AB272" s="600">
        <v>8</v>
      </c>
    </row>
    <row r="273" spans="2:29" ht="12.75" customHeight="1" x14ac:dyDescent="0.25">
      <c r="B273" s="878" t="s">
        <v>82</v>
      </c>
      <c r="C273" s="83"/>
      <c r="D273" s="91"/>
      <c r="E273" s="91"/>
      <c r="F273" s="91"/>
      <c r="G273" s="91"/>
      <c r="H273" s="89"/>
      <c r="I273" s="89"/>
      <c r="J273" s="89"/>
      <c r="X273" s="740"/>
      <c r="Y273" s="741"/>
      <c r="Z273" s="742"/>
      <c r="AA273" s="773"/>
      <c r="AB273" s="602"/>
    </row>
    <row r="274" spans="2:29" ht="12.75" customHeight="1" x14ac:dyDescent="0.25">
      <c r="B274" s="878" t="s">
        <v>83</v>
      </c>
      <c r="C274" s="83"/>
      <c r="D274" s="91"/>
      <c r="E274" s="91"/>
      <c r="F274" s="91"/>
      <c r="G274" s="91"/>
      <c r="H274" s="89"/>
      <c r="I274" s="89"/>
      <c r="J274" s="89"/>
      <c r="X274" s="740"/>
      <c r="Y274" s="741"/>
      <c r="Z274" s="742"/>
      <c r="AA274" s="774" t="s">
        <v>4</v>
      </c>
      <c r="AB274" s="776" t="str">
        <f>IF($J$64=0,"",$J$64)</f>
        <v/>
      </c>
    </row>
    <row r="275" spans="2:29" ht="13.5" customHeight="1" thickBot="1" x14ac:dyDescent="0.35">
      <c r="D275" s="91"/>
      <c r="E275" s="91"/>
      <c r="F275" s="91"/>
      <c r="G275" s="91"/>
      <c r="H275" s="89"/>
      <c r="I275" s="89"/>
      <c r="J275" s="89"/>
      <c r="X275" s="743"/>
      <c r="Y275" s="744"/>
      <c r="Z275" s="745"/>
      <c r="AA275" s="775"/>
      <c r="AB275" s="777"/>
    </row>
    <row r="276" spans="2:29" ht="14.4" thickTop="1" thickBot="1" x14ac:dyDescent="0.35">
      <c r="B276" s="258" t="s">
        <v>5</v>
      </c>
      <c r="C276" s="258" t="s">
        <v>6</v>
      </c>
      <c r="D276" s="319" t="s">
        <v>7</v>
      </c>
      <c r="E276" s="719" t="s">
        <v>8</v>
      </c>
      <c r="F276" s="720"/>
      <c r="G276" s="721"/>
      <c r="H276" s="320" t="s">
        <v>9</v>
      </c>
      <c r="I276" s="170">
        <v>1</v>
      </c>
      <c r="J276" s="170">
        <v>2</v>
      </c>
      <c r="K276" s="507">
        <v>3</v>
      </c>
      <c r="L276" s="507"/>
      <c r="M276" s="507"/>
      <c r="N276" s="113">
        <v>4</v>
      </c>
      <c r="O276" s="735" t="s">
        <v>10</v>
      </c>
      <c r="P276" s="571"/>
      <c r="Q276" s="571"/>
      <c r="R276" s="736" t="s">
        <v>11</v>
      </c>
      <c r="S276" s="571"/>
      <c r="T276" s="332" t="s">
        <v>12</v>
      </c>
      <c r="U276" s="571" t="s">
        <v>13</v>
      </c>
      <c r="V276" s="571"/>
      <c r="W276" s="572"/>
      <c r="AA276" s="172"/>
      <c r="AC276" s="172"/>
    </row>
    <row r="277" spans="2:29" x14ac:dyDescent="0.3">
      <c r="B277" s="769">
        <v>1</v>
      </c>
      <c r="C277" s="95">
        <f>$C59</f>
        <v>0</v>
      </c>
      <c r="D277" s="321" t="str">
        <f>IF(C277=0," ",VLOOKUP(C277,[1]Inschr!B$1:K$65536,3,FALSE))</f>
        <v xml:space="preserve"> </v>
      </c>
      <c r="E277" s="725" t="str">
        <f>IF(C277=0," ",VLOOKUP(C277,[1]Inschr!B$1:K$65536,4,FALSE))</f>
        <v xml:space="preserve"> </v>
      </c>
      <c r="F277" s="726"/>
      <c r="G277" s="727"/>
      <c r="H277" s="276">
        <f>O277</f>
        <v>0</v>
      </c>
      <c r="I277" s="746"/>
      <c r="J277" s="728">
        <f>IF(V289&gt;X289,1,0)</f>
        <v>0</v>
      </c>
      <c r="K277" s="728">
        <f>IF(V291&gt;X291,1,0)</f>
        <v>0</v>
      </c>
      <c r="L277" s="728"/>
      <c r="M277" s="728"/>
      <c r="N277" s="547">
        <f>IF(V293&gt;X293,1,0)</f>
        <v>0</v>
      </c>
      <c r="O277" s="730">
        <f>SUM(I277:N278)</f>
        <v>0</v>
      </c>
      <c r="P277" s="507"/>
      <c r="Q277" s="507"/>
      <c r="R277" s="677">
        <f>IF(O277=0,0,IF(2&lt;IF(O277=O277,1,0)+IF(O277=O279,1,0)+IF(O277=O281,1,0)+IF(O277=O283,1,0),V289+V291+V293-X289-X291-X293,IF(2=IF(O277=O277,1,0)+IF(O277=O279,1,0)+IF(O277=O281,1,0)+IF(O277=O283,1,0),"-","_")))</f>
        <v>0</v>
      </c>
      <c r="S277" s="677"/>
      <c r="T277" s="677">
        <f>IF(OR(R277=0,R277="-",R277="_"),R277,IF(2&lt;IF(R277=R277,1,0)+IF(R277=R279,1,0)+IF(R277=R281,1,0)+IF(R277=R283,1,0),K289+O289+T289+K291+O291+T291+K293+O293+T293-N289-R289-U289-N291-R291-U291-N293-R293-U293,IF(2=IF(R277=R277,1,0)+IF(R277=R279,1,0)+IF(R277=R281,1,0)+IF(R277=R283,1,0),"-","_")))</f>
        <v>0</v>
      </c>
      <c r="U277" s="715">
        <f>IF(O277=0,0,IF(R277="-",IF(O277=O279,IF(V289&lt;X289,"Verliezer","Winnaar"),IF(O277=O281,IF(V291&lt;X291,"Verliezer","Winnaar"),IF(O277=O283,IF(V293&lt;X293,"Verliezer","Winnaar")))),IF(T277="-",IF(R277=R279,IF(V289&lt;X289,"Verliezer","Winnaar"),IF(R277=R281,IF(V291&lt;X291,"Verliezer","Winnaar"),IF(R277=R283,IF(V293&lt;X293,"Verliezer","Winnaar")))),"_")))</f>
        <v>0</v>
      </c>
      <c r="V277" s="715"/>
      <c r="W277" s="716"/>
      <c r="AA277" s="172"/>
      <c r="AC277" s="172"/>
    </row>
    <row r="278" spans="2:29" ht="13.8" thickBot="1" x14ac:dyDescent="0.35">
      <c r="B278" s="770"/>
      <c r="C278" s="104">
        <f>$C60</f>
        <v>0</v>
      </c>
      <c r="D278" s="322" t="str">
        <f>IF(C278=0," ",VLOOKUP(C278,[1]Inschr!B$1:K$65536,3,FALSE))</f>
        <v xml:space="preserve"> </v>
      </c>
      <c r="E278" s="719" t="str">
        <f>IF(C278=0," ",VLOOKUP(C278,[1]Inschr!B$1:K$65536,4,FALSE))</f>
        <v xml:space="preserve"> </v>
      </c>
      <c r="F278" s="720"/>
      <c r="G278" s="721"/>
      <c r="H278" s="331">
        <f>O277</f>
        <v>0</v>
      </c>
      <c r="I278" s="746"/>
      <c r="J278" s="728"/>
      <c r="K278" s="728"/>
      <c r="L278" s="728"/>
      <c r="M278" s="728"/>
      <c r="N278" s="547"/>
      <c r="O278" s="730"/>
      <c r="P278" s="507"/>
      <c r="Q278" s="507"/>
      <c r="R278" s="677"/>
      <c r="S278" s="677"/>
      <c r="T278" s="677"/>
      <c r="U278" s="715"/>
      <c r="V278" s="715"/>
      <c r="W278" s="716"/>
      <c r="AA278" s="172"/>
      <c r="AC278" s="172"/>
    </row>
    <row r="279" spans="2:29" x14ac:dyDescent="0.3">
      <c r="B279" s="769">
        <v>2</v>
      </c>
      <c r="C279" s="95">
        <f t="shared" ref="C279:C284" si="45">$C61</f>
        <v>0</v>
      </c>
      <c r="D279" s="321" t="str">
        <f>IF(C279=0," ",VLOOKUP(C279,[1]Inschr!B$1:K$65536,3,FALSE))</f>
        <v xml:space="preserve"> </v>
      </c>
      <c r="E279" s="725" t="str">
        <f>IF(C279=0," ",VLOOKUP(C279,[1]Inschr!B$1:K$65536,4,FALSE))</f>
        <v xml:space="preserve"> </v>
      </c>
      <c r="F279" s="726"/>
      <c r="G279" s="727"/>
      <c r="H279" s="276">
        <f>O279</f>
        <v>0</v>
      </c>
      <c r="I279" s="771">
        <f>IF(V289&lt;X289,1,0)</f>
        <v>0</v>
      </c>
      <c r="J279" s="734"/>
      <c r="K279" s="728">
        <f>IF(V294&gt;X294,1,0)</f>
        <v>0</v>
      </c>
      <c r="L279" s="728"/>
      <c r="M279" s="728"/>
      <c r="N279" s="547">
        <f>IF(V292&gt;X292,1,0)</f>
        <v>0</v>
      </c>
      <c r="O279" s="730">
        <f>SUM(I279:N280)</f>
        <v>0</v>
      </c>
      <c r="P279" s="507"/>
      <c r="Q279" s="507"/>
      <c r="R279" s="677">
        <f>IF(O279=0,0,IF(2&lt;IF(O279=O277,1,0)+IF(O279=O279,1,0)+IF(O279=O281,1,0)+IF(O279=O283,1,0),X289+V292+V294-V289-X292-X294,IF(2=IF(O279=O277,1,0)+IF(O279=O279,1,0)+IF(O279=O281,1,0)+IF(O279=O283,1,0),"-","_")))</f>
        <v>0</v>
      </c>
      <c r="S279" s="677"/>
      <c r="T279" s="677">
        <f>IF(OR(R279=0,R279="-",R279="_"),R279,IF(2&lt;IF(R279=R277,1,0)+IF(R279=R279,1,0)+IF(R279=R281,1,0)+IF(R279=R283,1,0),N289+R289+U289+K292+O292+T292+K294+O294+T294-K289-O289-T289-N292-R292-U292-N294-R294-U294,IF(2=IF(R279=R277,1,0)+IF(R279=R279,1,0)+IF(R279=R281,1,0)+IF(R279=R283,1,0),"-","_")))</f>
        <v>0</v>
      </c>
      <c r="U279" s="715">
        <f>IF(O279=0,0,IF(R279="-",IF(O279=O277,IF(X289&lt;V289,"Verliezer","Winnaar"),IF(O279=O281,IF(V294&lt;X294,"Verliezer","Winnaar"),IF(O279=O283,IF(V292&lt;X292,"Verliezer","Winnaar")))),IF(T279="-",IF(R279=R277,IF(X289&lt;V289,"Verliezer","Winnaar"),IF(R279=R281,IF(V294&lt;X294,"Verliezer","Winnaar"),IF(R279=R283,IF(V292&lt;X292,"Verliezer","Winnaar")))),"_")))</f>
        <v>0</v>
      </c>
      <c r="V279" s="715"/>
      <c r="W279" s="716"/>
      <c r="AA279" s="172"/>
      <c r="AC279" s="172"/>
    </row>
    <row r="280" spans="2:29" ht="13.8" thickBot="1" x14ac:dyDescent="0.35">
      <c r="B280" s="770"/>
      <c r="C280" s="104">
        <f t="shared" si="45"/>
        <v>0</v>
      </c>
      <c r="D280" s="322" t="str">
        <f>IF(C280=0," ",VLOOKUP(C280,[1]Inschr!B$1:K$65536,3,FALSE))</f>
        <v xml:space="preserve"> </v>
      </c>
      <c r="E280" s="719" t="str">
        <f>IF(C280=0," ",VLOOKUP(C280,[1]Inschr!B$1:K$65536,4,FALSE))</f>
        <v xml:space="preserve"> </v>
      </c>
      <c r="F280" s="720"/>
      <c r="G280" s="721"/>
      <c r="H280" s="331">
        <f>O279</f>
        <v>0</v>
      </c>
      <c r="I280" s="771"/>
      <c r="J280" s="734"/>
      <c r="K280" s="728"/>
      <c r="L280" s="728"/>
      <c r="M280" s="728"/>
      <c r="N280" s="547"/>
      <c r="O280" s="730"/>
      <c r="P280" s="507"/>
      <c r="Q280" s="507"/>
      <c r="R280" s="677"/>
      <c r="S280" s="677"/>
      <c r="T280" s="677"/>
      <c r="U280" s="715"/>
      <c r="V280" s="715"/>
      <c r="W280" s="716"/>
      <c r="AA280" s="172"/>
      <c r="AC280" s="172"/>
    </row>
    <row r="281" spans="2:29" x14ac:dyDescent="0.3">
      <c r="B281" s="769">
        <v>3</v>
      </c>
      <c r="C281" s="95">
        <f t="shared" si="45"/>
        <v>0</v>
      </c>
      <c r="D281" s="321" t="str">
        <f>IF(C281=0," ",VLOOKUP(C281,[1]Inschr!B$1:K$65536,3,FALSE))</f>
        <v xml:space="preserve"> </v>
      </c>
      <c r="E281" s="725" t="str">
        <f>IF(C281=0," ",VLOOKUP(C281,[1]Inschr!B$1:K$65536,4,FALSE))</f>
        <v xml:space="preserve"> </v>
      </c>
      <c r="F281" s="726"/>
      <c r="G281" s="727"/>
      <c r="H281" s="276">
        <f>O281</f>
        <v>0</v>
      </c>
      <c r="I281" s="771">
        <f>IF(V291&lt;X291,1,0)</f>
        <v>0</v>
      </c>
      <c r="J281" s="728">
        <f>IF(V294&lt;X294,1,0)</f>
        <v>0</v>
      </c>
      <c r="K281" s="734"/>
      <c r="L281" s="734"/>
      <c r="M281" s="734"/>
      <c r="N281" s="547">
        <f>IF(V290&gt;X290,1,0)</f>
        <v>0</v>
      </c>
      <c r="O281" s="730">
        <f>SUM(I281:N282)</f>
        <v>0</v>
      </c>
      <c r="P281" s="507"/>
      <c r="Q281" s="507"/>
      <c r="R281" s="677">
        <f>IF(O281=0,0,IF(2&lt;IF(O281=O277,1,0)+IF(O281=O279,1,0)+IF(O281=O281,1,0)+IF(O281=O283,1,0),V290+X291+X294-X290-V291-V294,IF(2=IF(O281=O277,1,0)+IF(O281=O279,1,0)+IF(O281=O281,1,0)+IF(O281=O283,1,0),"-","_")))</f>
        <v>0</v>
      </c>
      <c r="S281" s="677"/>
      <c r="T281" s="677">
        <f>IF(OR(R281=0,R281="-",R281="_"),R281,IF(2&lt;IF(R281=R277,1,0)+IF(R281=R279,1,0)+IF(R281=R281,1,0)+IF(R281=R283,1,0),K290+O290+T290+N291+R291+U291+N294+R294+U294-N290-R290-U290-K291-O291-T291-K294-O294-T294,IF(2=IF(R281=R277,1,0)+IF(R281=R279,1,0)+IF(R281=R281,1,0)+IF(R281=R283,1,0),"-","_")))</f>
        <v>0</v>
      </c>
      <c r="U281" s="715">
        <f>IF(O281=0,0,IF(R281="-",IF(O281=O277,IF(X291&lt;V291,"Verliezer","Winnaar"),IF(O281=O279,IF(X294&lt;V294,"Verliezer","Winnaar"),IF(O281=O283,IF(V290&lt;X290,"Verliezer","Winnaar")))),IF(T281="-",IF(R281=R277,IF(X291&lt;V291,"Verliezer","Winnaar"),IF(R281=R279,IF(X294&lt;V294,"Verliezer","Winnaar"),IF(R281=R283,IF(V290&lt;X290,"Verliezer","Winnaar")))),"_")))</f>
        <v>0</v>
      </c>
      <c r="V281" s="715"/>
      <c r="W281" s="716"/>
      <c r="AA281" s="172"/>
      <c r="AC281" s="172"/>
    </row>
    <row r="282" spans="2:29" ht="13.8" thickBot="1" x14ac:dyDescent="0.35">
      <c r="B282" s="770"/>
      <c r="C282" s="104">
        <f t="shared" si="45"/>
        <v>0</v>
      </c>
      <c r="D282" s="322" t="str">
        <f>IF(C282=0," ",VLOOKUP(C282,[1]Inschr!B$1:K$65536,3,FALSE))</f>
        <v xml:space="preserve"> </v>
      </c>
      <c r="E282" s="719" t="str">
        <f>IF(C282=0," ",VLOOKUP(C282,[1]Inschr!B$1:K$65536,4,FALSE))</f>
        <v xml:space="preserve"> </v>
      </c>
      <c r="F282" s="720"/>
      <c r="G282" s="721"/>
      <c r="H282" s="331">
        <f>O281</f>
        <v>0</v>
      </c>
      <c r="I282" s="771"/>
      <c r="J282" s="728"/>
      <c r="K282" s="734"/>
      <c r="L282" s="734"/>
      <c r="M282" s="734"/>
      <c r="N282" s="547"/>
      <c r="O282" s="730"/>
      <c r="P282" s="507"/>
      <c r="Q282" s="507"/>
      <c r="R282" s="677"/>
      <c r="S282" s="677"/>
      <c r="T282" s="677"/>
      <c r="U282" s="715"/>
      <c r="V282" s="715"/>
      <c r="W282" s="716"/>
      <c r="AA282" s="172"/>
      <c r="AC282" s="172"/>
    </row>
    <row r="283" spans="2:29" x14ac:dyDescent="0.3">
      <c r="B283" s="769">
        <v>4</v>
      </c>
      <c r="C283" s="95">
        <f t="shared" si="45"/>
        <v>0</v>
      </c>
      <c r="D283" s="321" t="str">
        <f>IF(C283=0," ",VLOOKUP(C283,[1]Inschr!B$1:K$65536,3,FALSE))</f>
        <v xml:space="preserve"> </v>
      </c>
      <c r="E283" s="725" t="str">
        <f>IF(C283=0," ",VLOOKUP(C283,[1]Inschr!B$1:K$65536,4,FALSE))</f>
        <v xml:space="preserve"> </v>
      </c>
      <c r="F283" s="726"/>
      <c r="G283" s="727"/>
      <c r="H283" s="276">
        <f>O283</f>
        <v>0</v>
      </c>
      <c r="I283" s="771">
        <f>IF(V293&lt;X293,1,0)</f>
        <v>0</v>
      </c>
      <c r="J283" s="728">
        <f>IF(V292&lt;X292,1,0)</f>
        <v>0</v>
      </c>
      <c r="K283" s="728">
        <f>IF(V290&lt;X290,1,0)</f>
        <v>0</v>
      </c>
      <c r="L283" s="728"/>
      <c r="M283" s="728"/>
      <c r="N283" s="729"/>
      <c r="O283" s="730">
        <f>SUM(I283:N284)</f>
        <v>0</v>
      </c>
      <c r="P283" s="507"/>
      <c r="Q283" s="507"/>
      <c r="R283" s="677">
        <f>IF(O283=0,0,IF(2&lt;IF(O283=O277,1,0)+IF(O283=O279,1,0)+IF(O283=O281,1,0)+IF(O283=O283,1,0),X290+X292+X293-V290-V292-V293,IF(2=IF(O283=O277,1,0)+IF(O283=O279,1,0)+IF(O283=O281,1,0)+IF(O283=O283,1,0),"-","_")))</f>
        <v>0</v>
      </c>
      <c r="S283" s="677"/>
      <c r="T283" s="677">
        <f>IF(OR(R283=0,R283="-",R283="_"),R283,IF(2&lt;IF(R283=R277,1,0)+IF(R283=R279,1,0)+IF(R283=R281,1,0)+IF(R283=R283,1,0),N290+R290+U290+N292+R292+U292+N293+R293+U293-K290-O290-T290-K292-O292-T292-K293-O293-T293,IF(2=IF(R283=R277,1,0)+IF(R283=R279,1,0)+IF(R283=R281,1,0)+IF(R283=R283,1,0),"-","_")))</f>
        <v>0</v>
      </c>
      <c r="U283" s="715">
        <f>IF(O283=0,0,IF(R283="-",IF(O283=O277,IF(X293&lt;V293,"Verliezer","Winnaar"),IF(O283=O279,IF(X292&lt;V292,"Verliezer","Winnaar"),IF(O283=O281,IF(X290&lt;V290,"Verliezer","Winnaar")))),IF(T283="-",IF(R283=R277,IF(X293&lt;V293,"Verliezer","Winnaar"),IF(R283=R279,IF(X292&lt;V292,"Verliezer","Winnaar"),IF(R283=R281,IF(X290&lt;V290,"Verliezer","Winnaar")))),"_")))</f>
        <v>0</v>
      </c>
      <c r="V283" s="715"/>
      <c r="W283" s="716"/>
      <c r="AA283" s="172"/>
      <c r="AC283" s="172"/>
    </row>
    <row r="284" spans="2:29" ht="13.8" thickBot="1" x14ac:dyDescent="0.35">
      <c r="B284" s="770"/>
      <c r="C284" s="104">
        <f t="shared" si="45"/>
        <v>0</v>
      </c>
      <c r="D284" s="322" t="str">
        <f>IF(C284=0," ",VLOOKUP(C284,[1]Inschr!B$1:K$65536,3,FALSE))</f>
        <v xml:space="preserve"> </v>
      </c>
      <c r="E284" s="719" t="str">
        <f>IF(C284=0," ",VLOOKUP(C284,[1]Inschr!B$1:K$65536,4,FALSE))</f>
        <v xml:space="preserve"> </v>
      </c>
      <c r="F284" s="720"/>
      <c r="G284" s="721"/>
      <c r="H284" s="331">
        <f>O283</f>
        <v>0</v>
      </c>
      <c r="I284" s="771"/>
      <c r="J284" s="728"/>
      <c r="K284" s="728"/>
      <c r="L284" s="728"/>
      <c r="M284" s="728"/>
      <c r="N284" s="729"/>
      <c r="O284" s="731"/>
      <c r="P284" s="732"/>
      <c r="Q284" s="732"/>
      <c r="R284" s="733"/>
      <c r="S284" s="733"/>
      <c r="T284" s="733"/>
      <c r="U284" s="717"/>
      <c r="V284" s="717"/>
      <c r="W284" s="718"/>
      <c r="AA284" s="172"/>
      <c r="AC284" s="172"/>
    </row>
    <row r="285" spans="2:29" x14ac:dyDescent="0.3">
      <c r="D285" s="91"/>
      <c r="E285" s="91"/>
      <c r="F285" s="91"/>
      <c r="G285" s="91"/>
      <c r="H285" s="89"/>
      <c r="I285" s="89"/>
      <c r="J285" s="89"/>
      <c r="Z285" s="172"/>
      <c r="AB285" s="172"/>
    </row>
    <row r="286" spans="2:29" x14ac:dyDescent="0.3">
      <c r="D286" s="91"/>
      <c r="E286" s="91"/>
      <c r="F286" s="91"/>
      <c r="G286" s="91"/>
      <c r="H286" s="89"/>
      <c r="I286" s="89"/>
      <c r="J286" s="89"/>
      <c r="Z286" s="172"/>
      <c r="AB286" s="172"/>
    </row>
    <row r="287" spans="2:29" ht="13.8" thickBot="1" x14ac:dyDescent="0.35">
      <c r="D287" s="183" t="s">
        <v>64</v>
      </c>
      <c r="E287" s="183"/>
      <c r="F287" s="183"/>
      <c r="G287" s="91"/>
      <c r="H287" s="89"/>
      <c r="I287" s="88" t="s">
        <v>14</v>
      </c>
      <c r="X287" s="172"/>
      <c r="Y287" s="172"/>
      <c r="AA287" s="172"/>
    </row>
    <row r="288" spans="2:29" ht="21.75" customHeight="1" x14ac:dyDescent="0.3">
      <c r="C288" s="98"/>
      <c r="D288" s="318" t="str">
        <f>IF(C288=0," ",VLOOKUP(C288,[1]Inschr!B$1:K$65536,3,FALSE))</f>
        <v xml:space="preserve"> </v>
      </c>
      <c r="E288" s="712" t="str">
        <f>IF(C288=0," ",VLOOKUP(C288,[1]Inschr!B$1:K$65536,4,FALSE))</f>
        <v xml:space="preserve"> </v>
      </c>
      <c r="F288" s="713"/>
      <c r="G288" s="714"/>
      <c r="H288" s="89"/>
      <c r="I288" s="117" t="s">
        <v>15</v>
      </c>
      <c r="J288" s="268" t="s">
        <v>16</v>
      </c>
      <c r="K288" s="722" t="s">
        <v>19</v>
      </c>
      <c r="L288" s="723"/>
      <c r="M288" s="723"/>
      <c r="N288" s="724"/>
      <c r="O288" s="722" t="s">
        <v>20</v>
      </c>
      <c r="P288" s="723"/>
      <c r="Q288" s="723"/>
      <c r="R288" s="723"/>
      <c r="S288" s="724"/>
      <c r="T288" s="722" t="s">
        <v>21</v>
      </c>
      <c r="U288" s="724"/>
      <c r="V288" s="722" t="s">
        <v>22</v>
      </c>
      <c r="W288" s="723"/>
      <c r="X288" s="723"/>
      <c r="Y288" s="724"/>
      <c r="AA288" s="172"/>
    </row>
    <row r="289" spans="1:28" ht="21.75" customHeight="1" x14ac:dyDescent="0.25">
      <c r="C289" s="98"/>
      <c r="D289" s="318" t="str">
        <f>IF(C289=0," ",VLOOKUP(C289,[1]Inschr!B$1:K$65536,3,FALSE))</f>
        <v xml:space="preserve"> </v>
      </c>
      <c r="E289" s="712" t="str">
        <f>IF(C289=0," ",VLOOKUP(C289,[1]Inschr!B$1:K$65536,4,FALSE))</f>
        <v xml:space="preserve"> </v>
      </c>
      <c r="F289" s="713"/>
      <c r="G289" s="714"/>
      <c r="H289" s="89"/>
      <c r="I289" s="117" t="s">
        <v>26</v>
      </c>
      <c r="J289" s="268" t="s">
        <v>26</v>
      </c>
      <c r="K289" s="700"/>
      <c r="L289" s="701"/>
      <c r="M289" s="701"/>
      <c r="N289" s="273"/>
      <c r="O289" s="700"/>
      <c r="P289" s="701"/>
      <c r="Q289" s="701"/>
      <c r="R289" s="701"/>
      <c r="S289" s="702"/>
      <c r="T289" s="272"/>
      <c r="U289" s="273"/>
      <c r="V289" s="709">
        <f>IF(K289&gt;N289,1,0)+IF(O289&gt;R289,1,0)+IF(T289&gt;U289,1,0)</f>
        <v>0</v>
      </c>
      <c r="W289" s="710"/>
      <c r="X289" s="710">
        <f>IF(K289&lt;N289,1,0)+IF(O289&lt;R289,1,0)+IF(T289&lt;U289,1,0)</f>
        <v>0</v>
      </c>
      <c r="Y289" s="711"/>
      <c r="AA289" s="172"/>
    </row>
    <row r="290" spans="1:28" ht="21.75" customHeight="1" x14ac:dyDescent="0.25">
      <c r="D290" s="91"/>
      <c r="E290" s="91"/>
      <c r="F290" s="91"/>
      <c r="G290" s="91"/>
      <c r="H290" s="89"/>
      <c r="I290" s="115"/>
      <c r="J290" s="268" t="s">
        <v>28</v>
      </c>
      <c r="K290" s="700"/>
      <c r="L290" s="701"/>
      <c r="M290" s="701"/>
      <c r="N290" s="273"/>
      <c r="O290" s="700"/>
      <c r="P290" s="701"/>
      <c r="Q290" s="701"/>
      <c r="R290" s="701"/>
      <c r="S290" s="702"/>
      <c r="T290" s="272"/>
      <c r="U290" s="273"/>
      <c r="V290" s="709">
        <f t="shared" ref="V290:V294" si="46">IF(K290&gt;N290,1,0)+IF(O290&gt;R290,1,0)+IF(T290&gt;U290,1,0)</f>
        <v>0</v>
      </c>
      <c r="W290" s="710"/>
      <c r="X290" s="710">
        <f t="shared" ref="X290:X294" si="47">IF(K290&lt;N290,1,0)+IF(O290&lt;R290,1,0)+IF(T290&lt;U290,1,0)</f>
        <v>0</v>
      </c>
      <c r="Y290" s="711"/>
      <c r="AA290" s="172"/>
    </row>
    <row r="291" spans="1:28" ht="21.75" customHeight="1" x14ac:dyDescent="0.25">
      <c r="D291" s="91"/>
      <c r="E291" s="91"/>
      <c r="F291" s="91"/>
      <c r="G291" s="91"/>
      <c r="H291" s="89"/>
      <c r="I291" s="117" t="s">
        <v>31</v>
      </c>
      <c r="J291" s="268" t="s">
        <v>31</v>
      </c>
      <c r="K291" s="700"/>
      <c r="L291" s="701"/>
      <c r="M291" s="701"/>
      <c r="N291" s="273"/>
      <c r="O291" s="700"/>
      <c r="P291" s="701"/>
      <c r="Q291" s="701"/>
      <c r="R291" s="701"/>
      <c r="S291" s="702"/>
      <c r="T291" s="272"/>
      <c r="U291" s="273"/>
      <c r="V291" s="709">
        <f t="shared" si="46"/>
        <v>0</v>
      </c>
      <c r="W291" s="710"/>
      <c r="X291" s="710">
        <f t="shared" si="47"/>
        <v>0</v>
      </c>
      <c r="Y291" s="711"/>
      <c r="AA291" s="172"/>
    </row>
    <row r="292" spans="1:28" ht="21.75" customHeight="1" x14ac:dyDescent="0.25">
      <c r="D292" s="91"/>
      <c r="E292" s="91"/>
      <c r="F292" s="91"/>
      <c r="G292" s="91"/>
      <c r="H292" s="89"/>
      <c r="I292" s="115"/>
      <c r="J292" s="268" t="s">
        <v>32</v>
      </c>
      <c r="K292" s="700"/>
      <c r="L292" s="701"/>
      <c r="M292" s="701"/>
      <c r="N292" s="273"/>
      <c r="O292" s="700"/>
      <c r="P292" s="701"/>
      <c r="Q292" s="701"/>
      <c r="R292" s="701"/>
      <c r="S292" s="702"/>
      <c r="T292" s="272"/>
      <c r="U292" s="273"/>
      <c r="V292" s="709">
        <f t="shared" si="46"/>
        <v>0</v>
      </c>
      <c r="W292" s="710"/>
      <c r="X292" s="710">
        <f t="shared" si="47"/>
        <v>0</v>
      </c>
      <c r="Y292" s="711"/>
      <c r="AA292" s="172"/>
    </row>
    <row r="293" spans="1:28" ht="21.75" customHeight="1" x14ac:dyDescent="0.25">
      <c r="D293" s="91"/>
      <c r="E293" s="91"/>
      <c r="F293" s="91"/>
      <c r="G293" s="91"/>
      <c r="H293" s="89"/>
      <c r="I293" s="89"/>
      <c r="J293" s="268" t="s">
        <v>35</v>
      </c>
      <c r="K293" s="700"/>
      <c r="L293" s="701"/>
      <c r="M293" s="701"/>
      <c r="N293" s="273"/>
      <c r="O293" s="700"/>
      <c r="P293" s="701"/>
      <c r="Q293" s="701"/>
      <c r="R293" s="701"/>
      <c r="S293" s="702"/>
      <c r="T293" s="272"/>
      <c r="U293" s="273"/>
      <c r="V293" s="709">
        <f t="shared" si="46"/>
        <v>0</v>
      </c>
      <c r="W293" s="710"/>
      <c r="X293" s="710">
        <f t="shared" si="47"/>
        <v>0</v>
      </c>
      <c r="Y293" s="711"/>
      <c r="AA293" s="172"/>
    </row>
    <row r="294" spans="1:28" ht="21.75" customHeight="1" thickBot="1" x14ac:dyDescent="0.3">
      <c r="D294" s="91"/>
      <c r="E294" s="91"/>
      <c r="F294" s="91"/>
      <c r="G294" s="91"/>
      <c r="H294" s="89"/>
      <c r="I294" s="117" t="s">
        <v>37</v>
      </c>
      <c r="J294" s="268" t="s">
        <v>37</v>
      </c>
      <c r="K294" s="703"/>
      <c r="L294" s="704"/>
      <c r="M294" s="704"/>
      <c r="N294" s="275"/>
      <c r="O294" s="703"/>
      <c r="P294" s="704"/>
      <c r="Q294" s="704"/>
      <c r="R294" s="704"/>
      <c r="S294" s="705"/>
      <c r="T294" s="274"/>
      <c r="U294" s="275"/>
      <c r="V294" s="706">
        <f t="shared" si="46"/>
        <v>0</v>
      </c>
      <c r="W294" s="707"/>
      <c r="X294" s="707">
        <f t="shared" si="47"/>
        <v>0</v>
      </c>
      <c r="Y294" s="708"/>
      <c r="AA294" s="172"/>
    </row>
    <row r="295" spans="1:28" ht="21.75" customHeight="1" x14ac:dyDescent="0.3">
      <c r="D295" s="91"/>
      <c r="E295" s="91"/>
      <c r="F295" s="91"/>
      <c r="G295" s="91"/>
      <c r="H295" s="89"/>
      <c r="I295" s="115"/>
      <c r="X295" s="172"/>
      <c r="Y295" s="172"/>
      <c r="AA295" s="172"/>
    </row>
    <row r="296" spans="1:28" ht="21.75" customHeight="1" x14ac:dyDescent="0.3">
      <c r="B296" s="169"/>
      <c r="D296" s="91"/>
      <c r="E296" s="91"/>
      <c r="F296" s="91"/>
      <c r="G296" s="91"/>
      <c r="H296" s="89"/>
      <c r="X296" s="172"/>
      <c r="Y296" s="172"/>
      <c r="AA296" s="172"/>
    </row>
    <row r="297" spans="1:28" ht="21.75" customHeight="1" x14ac:dyDescent="0.3">
      <c r="D297" s="91"/>
      <c r="E297" s="91"/>
      <c r="F297" s="91"/>
      <c r="G297" s="91"/>
      <c r="H297" s="89"/>
      <c r="X297" s="172"/>
      <c r="Y297" s="172"/>
      <c r="AA297" s="172"/>
    </row>
    <row r="299" spans="1:28" s="89" customFormat="1" ht="21.6" thickBot="1" x14ac:dyDescent="0.35">
      <c r="A299" s="102" t="s">
        <v>0</v>
      </c>
      <c r="B299" s="88" t="s">
        <v>1</v>
      </c>
      <c r="C299" s="93"/>
      <c r="D299" s="111"/>
      <c r="E299" s="111"/>
      <c r="F299" s="111"/>
      <c r="G299" s="111" t="str">
        <f>IF($G$1=0," ",$G$1)</f>
        <v xml:space="preserve"> </v>
      </c>
      <c r="H299" s="93"/>
      <c r="I299" s="93"/>
      <c r="J299" s="89" t="s">
        <v>73</v>
      </c>
    </row>
    <row r="300" spans="1:28" ht="13.5" customHeight="1" thickTop="1" x14ac:dyDescent="0.25">
      <c r="A300" s="306"/>
      <c r="B300" s="878" t="s">
        <v>81</v>
      </c>
      <c r="C300" s="83"/>
      <c r="N300" s="83"/>
      <c r="X300" s="756" t="str">
        <f>IF($X$1=0," ",$X$1)</f>
        <v xml:space="preserve"> </v>
      </c>
      <c r="Y300" s="757"/>
      <c r="Z300" s="757"/>
      <c r="AA300" s="757"/>
      <c r="AB300" s="758"/>
    </row>
    <row r="301" spans="1:28" ht="12.75" customHeight="1" x14ac:dyDescent="0.25">
      <c r="A301" s="306"/>
      <c r="B301" s="878" t="s">
        <v>82</v>
      </c>
      <c r="C301" s="83"/>
      <c r="X301" s="759"/>
      <c r="Y301" s="760"/>
      <c r="Z301" s="760"/>
      <c r="AA301" s="760"/>
      <c r="AB301" s="761"/>
    </row>
    <row r="302" spans="1:28" ht="12.75" customHeight="1" x14ac:dyDescent="0.25">
      <c r="B302" s="878" t="s">
        <v>83</v>
      </c>
      <c r="C302" s="83"/>
      <c r="X302" s="759"/>
      <c r="Y302" s="760"/>
      <c r="Z302" s="760"/>
      <c r="AA302" s="760"/>
      <c r="AB302" s="761"/>
    </row>
    <row r="303" spans="1:28" ht="13.5" customHeight="1" thickBot="1" x14ac:dyDescent="0.35">
      <c r="B303" s="83"/>
      <c r="C303" s="83"/>
      <c r="X303" s="762"/>
      <c r="Y303" s="763"/>
      <c r="Z303" s="763"/>
      <c r="AA303" s="763"/>
      <c r="AB303" s="764"/>
    </row>
    <row r="304" spans="1:28" ht="13.8" thickTop="1" x14ac:dyDescent="0.3">
      <c r="B304" s="83"/>
      <c r="C304" s="83"/>
    </row>
    <row r="305" spans="1:27" x14ac:dyDescent="0.3">
      <c r="B305" s="83"/>
      <c r="C305" s="83"/>
      <c r="H305" s="110"/>
    </row>
    <row r="306" spans="1:27" ht="14.4" customHeight="1" x14ac:dyDescent="0.3">
      <c r="A306" s="89"/>
      <c r="C306" s="161" t="s">
        <v>40</v>
      </c>
      <c r="D306" s="110" t="s">
        <v>78</v>
      </c>
      <c r="E306" s="699" t="s">
        <v>42</v>
      </c>
      <c r="F306" s="699"/>
      <c r="G306" s="699"/>
      <c r="H306" s="110"/>
    </row>
    <row r="307" spans="1:27" x14ac:dyDescent="0.3">
      <c r="A307" s="88"/>
      <c r="B307" s="89"/>
      <c r="C307" s="99">
        <f>C92</f>
        <v>0</v>
      </c>
      <c r="D307" s="324" t="str">
        <f>IF(C307=0," ",VLOOKUP(C307,[1]Inschr!$B$1:$K$65536,3,FALSE))</f>
        <v xml:space="preserve"> </v>
      </c>
      <c r="E307" s="325"/>
      <c r="F307" s="325"/>
      <c r="H307" s="110"/>
    </row>
    <row r="308" spans="1:27" x14ac:dyDescent="0.3">
      <c r="A308" s="88"/>
      <c r="B308" s="89"/>
      <c r="C308" s="99">
        <f>C93</f>
        <v>0</v>
      </c>
      <c r="D308" s="328" t="str">
        <f>IF($C308=0," ",VLOOKUP($C308,[1]Inschr!$B$1:$K$65536,3,FALSE))</f>
        <v xml:space="preserve"> </v>
      </c>
      <c r="E308" s="675"/>
      <c r="F308" s="675"/>
      <c r="G308" s="673"/>
      <c r="H308" s="110" t="s">
        <v>77</v>
      </c>
      <c r="J308" s="85" t="s">
        <v>78</v>
      </c>
    </row>
    <row r="309" spans="1:27" x14ac:dyDescent="0.3">
      <c r="A309" s="109"/>
      <c r="B309" s="89"/>
      <c r="C309" s="89"/>
      <c r="D309" s="325"/>
      <c r="E309" s="676"/>
      <c r="F309" s="676"/>
      <c r="G309" s="674"/>
      <c r="H309" s="110"/>
    </row>
    <row r="310" spans="1:27" ht="13.8" thickBot="1" x14ac:dyDescent="0.35">
      <c r="A310" s="109"/>
      <c r="B310" s="89"/>
      <c r="C310" s="89"/>
      <c r="E310" s="109" t="s">
        <v>4</v>
      </c>
      <c r="F310" s="325"/>
      <c r="G310" s="326"/>
      <c r="H310" s="369" t="str">
        <f>IF(IF(E308&gt;E314,1,0)+IF(F308&gt;F314,1,0)+IF(G308&gt;G314,1,0)=IF(E314&gt;E308,1,0)+IF(F314&gt;F308,1,0)+IF(G314&gt;G308,1,0)," ",IF(IF(E308&gt;E314,1,0)+IF(F308&gt;F314,1,0)+IF(G308&gt;G314,1,0)&gt;IF(E314&gt;E308,1,0)+IF(F314&gt;F308,1,0)+IF(G314&gt;G308,1,0),C307,C315))</f>
        <v xml:space="preserve"> </v>
      </c>
      <c r="I310" s="520" t="str">
        <f>IF(H310=" "," ",VLOOKUP(H310,[1]Inschr!$B$1:$K$65536,3,FALSE))</f>
        <v xml:space="preserve"> </v>
      </c>
      <c r="J310" s="609"/>
      <c r="K310" s="609"/>
      <c r="L310" s="609"/>
      <c r="M310" s="609"/>
      <c r="N310" s="521"/>
    </row>
    <row r="311" spans="1:27" ht="14.4" customHeight="1" x14ac:dyDescent="0.3">
      <c r="A311" s="109"/>
      <c r="B311" s="89"/>
      <c r="C311" s="89"/>
      <c r="E311" s="623" t="str">
        <f>IF($N$7=0,"",$N$7)</f>
        <v/>
      </c>
      <c r="F311" s="333"/>
      <c r="G311" s="326"/>
      <c r="H311" s="370"/>
      <c r="I311" s="522"/>
      <c r="J311" s="610"/>
      <c r="K311" s="610"/>
      <c r="L311" s="610"/>
      <c r="M311" s="610"/>
      <c r="N311" s="523"/>
    </row>
    <row r="312" spans="1:27" ht="14.4" customHeight="1" thickBot="1" x14ac:dyDescent="0.35">
      <c r="A312" s="109"/>
      <c r="B312" s="89"/>
      <c r="C312" s="89"/>
      <c r="E312" s="624"/>
      <c r="F312" s="333"/>
      <c r="G312" s="326"/>
      <c r="H312" s="369" t="str">
        <f>IF(IF(E308&gt;E314,1,0)+IF(F308&gt;F314,1,0)+IF(G308&gt;G314,1,0)=IF(E314&gt;E308,1,0)+IF(F314&gt;F308,1,0)+IF(G314&gt;G308,1,0)," ",IF(IF(E308&gt;E314,1,0)+IF(F308&gt;F314,1,0)+IF(G308&gt;G314,1,0)&gt;IF(E314&gt;E308,1,0)+IF(F314&gt;F308,1,0)+IF(G314&gt;G308,1,0),C308,C316))</f>
        <v xml:space="preserve"> </v>
      </c>
      <c r="I312" s="520" t="str">
        <f>IF(H312=" "," ",VLOOKUP(H312,[1]Inschr!$B$1:$K$65536,3,FALSE))</f>
        <v xml:space="preserve"> </v>
      </c>
      <c r="J312" s="609"/>
      <c r="K312" s="609"/>
      <c r="L312" s="609"/>
      <c r="M312" s="609"/>
      <c r="N312" s="521"/>
      <c r="O312" s="698" t="s">
        <v>42</v>
      </c>
      <c r="P312" s="699"/>
      <c r="Q312" s="699"/>
      <c r="R312" s="699"/>
      <c r="S312" s="699"/>
    </row>
    <row r="313" spans="1:27" x14ac:dyDescent="0.3">
      <c r="A313" s="89"/>
      <c r="B313" s="89"/>
      <c r="C313" s="89"/>
      <c r="D313" s="91"/>
      <c r="E313" s="91"/>
      <c r="F313" s="91"/>
      <c r="G313" s="326"/>
      <c r="H313" s="370"/>
      <c r="I313" s="522"/>
      <c r="J313" s="610"/>
      <c r="K313" s="610"/>
      <c r="L313" s="610"/>
      <c r="M313" s="610"/>
      <c r="N313" s="523"/>
    </row>
    <row r="314" spans="1:27" x14ac:dyDescent="0.3">
      <c r="A314" s="89"/>
      <c r="B314" s="89"/>
      <c r="C314" s="89"/>
      <c r="D314" s="91"/>
      <c r="E314" s="675"/>
      <c r="F314" s="675"/>
      <c r="G314" s="673"/>
      <c r="H314" s="91"/>
      <c r="I314" s="89"/>
      <c r="J314" s="89"/>
      <c r="K314" s="89"/>
      <c r="L314" s="89"/>
      <c r="M314" s="89"/>
      <c r="N314" s="90"/>
      <c r="O314" s="765"/>
      <c r="P314" s="766"/>
      <c r="Q314" s="612"/>
      <c r="R314" s="612"/>
      <c r="S314" s="612"/>
      <c r="T314" s="85" t="s">
        <v>77</v>
      </c>
      <c r="X314" s="85" t="s">
        <v>78</v>
      </c>
    </row>
    <row r="315" spans="1:27" x14ac:dyDescent="0.3">
      <c r="A315" s="88"/>
      <c r="B315" s="89"/>
      <c r="C315" s="99">
        <f>C120</f>
        <v>0</v>
      </c>
      <c r="D315" s="328" t="str">
        <f>IF($C315=0," ",VLOOKUP($C315,[1]Inschr!$B$1:$K$65536,3,FALSE))</f>
        <v xml:space="preserve"> </v>
      </c>
      <c r="E315" s="676"/>
      <c r="F315" s="676"/>
      <c r="G315" s="674"/>
      <c r="H315" s="91"/>
      <c r="I315" s="89"/>
      <c r="J315" s="89"/>
      <c r="K315" s="89"/>
      <c r="L315" s="89"/>
      <c r="M315" s="89"/>
      <c r="N315" s="90"/>
      <c r="O315" s="767"/>
      <c r="P315" s="768"/>
      <c r="Q315" s="613"/>
      <c r="R315" s="613"/>
      <c r="S315" s="613"/>
    </row>
    <row r="316" spans="1:27" ht="13.8" thickBot="1" x14ac:dyDescent="0.35">
      <c r="A316" s="88"/>
      <c r="B316" s="89"/>
      <c r="C316" s="99">
        <f>C121</f>
        <v>0</v>
      </c>
      <c r="D316" s="324" t="str">
        <f>IF($C316=0," ",VLOOKUP($C316,[1]Inschr!$B$1:$K$65536,3,FALSE))</f>
        <v xml:space="preserve"> </v>
      </c>
      <c r="E316" s="325"/>
      <c r="F316" s="325"/>
      <c r="H316" s="91"/>
      <c r="I316" s="89"/>
      <c r="J316" s="109" t="s">
        <v>4</v>
      </c>
      <c r="K316" s="89"/>
      <c r="L316" s="89"/>
      <c r="M316" s="89"/>
      <c r="N316" s="89"/>
      <c r="O316" s="172"/>
      <c r="P316" s="90"/>
      <c r="Q316" s="90"/>
      <c r="R316" s="90"/>
      <c r="T316" s="369" t="str">
        <f>IF(IF(O314&gt;O320,1,0)+IF(Q314&gt;Q320,1,0)+IF(S314&gt;S320,1,0)=IF(O320&gt;O314,1,0)+IF(Q320&gt;Q314,1,0)+IF(S320&gt;S314,1,0)," ",IF(IF(O314&gt;O320,1,0)+IF(Q314&gt;Q320,1,0)+IF(S314&gt;S320,1,0)&gt;IF(O320&gt;O314,1,0)+IF(Q320&gt;Q314,1,0)+IF(S320&gt;S314,1,0),H310,H322))</f>
        <v xml:space="preserve"> </v>
      </c>
      <c r="U316" s="520" t="str">
        <f>IF(T316=" "," ",VLOOKUP(T316,[1]Inschr!$B$1:$K$65536,3,FALSE))</f>
        <v xml:space="preserve"> </v>
      </c>
      <c r="V316" s="609"/>
      <c r="W316" s="609"/>
      <c r="X316" s="609"/>
      <c r="Y316" s="609"/>
      <c r="Z316" s="609"/>
      <c r="AA316" s="521"/>
    </row>
    <row r="317" spans="1:27" x14ac:dyDescent="0.3">
      <c r="A317" s="89"/>
      <c r="B317" s="89"/>
      <c r="C317" s="89"/>
      <c r="D317" s="91"/>
      <c r="E317" s="91"/>
      <c r="F317" s="91"/>
      <c r="H317" s="91"/>
      <c r="I317" s="89"/>
      <c r="J317" s="623" t="str">
        <f>IF($S$13=0,"",$S$13)</f>
        <v/>
      </c>
      <c r="K317" s="89"/>
      <c r="L317" s="89"/>
      <c r="M317" s="89"/>
      <c r="N317" s="89"/>
      <c r="O317" s="172"/>
      <c r="P317" s="90"/>
      <c r="Q317" s="90"/>
      <c r="R317" s="90"/>
      <c r="T317" s="370"/>
      <c r="U317" s="522"/>
      <c r="V317" s="610"/>
      <c r="W317" s="610"/>
      <c r="X317" s="610"/>
      <c r="Y317" s="610"/>
      <c r="Z317" s="610"/>
      <c r="AA317" s="523"/>
    </row>
    <row r="318" spans="1:27" ht="13.8" thickBot="1" x14ac:dyDescent="0.35">
      <c r="A318" s="89"/>
      <c r="B318" s="89"/>
      <c r="C318" s="89"/>
      <c r="D318" s="91"/>
      <c r="E318" s="91"/>
      <c r="F318" s="91"/>
      <c r="H318" s="91"/>
      <c r="I318" s="89"/>
      <c r="J318" s="624"/>
      <c r="K318" s="89"/>
      <c r="L318" s="89"/>
      <c r="M318" s="89"/>
      <c r="N318" s="89"/>
      <c r="O318" s="172"/>
      <c r="P318" s="90"/>
      <c r="Q318" s="90"/>
      <c r="R318" s="90"/>
      <c r="T318" s="369" t="str">
        <f>IF(IF(O314&gt;O320,1,0)+IF(Q314&gt;Q320,1,0)+IF(S314&gt;S320,1,0)=IF(O320&gt;O314,1,0)+IF(Q320&gt;Q314,1,0)+IF(S320&gt;S314,1,0)," ",IF(IF(O314&gt;O320,1,0)+IF(Q314&gt;Q320,1,0)+IF(S314&gt;S320,1,0)&gt;IF(O320&gt;O314,1,0)+IF(Q320&gt;Q314,1,0)+IF(S320&gt;S314,1,0),H312,H324))</f>
        <v xml:space="preserve"> </v>
      </c>
      <c r="U318" s="520" t="str">
        <f>IF(T318=" "," ",VLOOKUP(T318,[1]Inschr!$B$1:$K$65536,3,FALSE))</f>
        <v xml:space="preserve"> </v>
      </c>
      <c r="V318" s="609"/>
      <c r="W318" s="609"/>
      <c r="X318" s="609"/>
      <c r="Y318" s="609"/>
      <c r="Z318" s="609"/>
      <c r="AA318" s="521"/>
    </row>
    <row r="319" spans="1:27" x14ac:dyDescent="0.3">
      <c r="A319" s="88"/>
      <c r="B319" s="89"/>
      <c r="C319" s="99">
        <f>C148</f>
        <v>0</v>
      </c>
      <c r="D319" s="324" t="str">
        <f>IF($C319=0," ",VLOOKUP($C319,[1]Inschr!$B$1:$K$65536,3,FALSE))</f>
        <v xml:space="preserve"> </v>
      </c>
      <c r="E319" s="325"/>
      <c r="F319" s="325"/>
      <c r="H319" s="91"/>
      <c r="I319" s="89"/>
      <c r="J319" s="89"/>
      <c r="K319" s="89"/>
      <c r="L319" s="89"/>
      <c r="M319" s="89"/>
      <c r="N319" s="89"/>
      <c r="O319" s="172"/>
      <c r="P319" s="90"/>
      <c r="Q319" s="90"/>
      <c r="R319" s="90"/>
      <c r="T319" s="370"/>
      <c r="U319" s="522"/>
      <c r="V319" s="610"/>
      <c r="W319" s="610"/>
      <c r="X319" s="610"/>
      <c r="Y319" s="610"/>
      <c r="Z319" s="610"/>
      <c r="AA319" s="523"/>
    </row>
    <row r="320" spans="1:27" x14ac:dyDescent="0.3">
      <c r="A320" s="88"/>
      <c r="B320" s="89"/>
      <c r="C320" s="99">
        <f>C149</f>
        <v>0</v>
      </c>
      <c r="D320" s="328" t="str">
        <f>IF($C320=0," ",VLOOKUP($C320,[1]Inschr!$B$1:$K$65536,3,FALSE))</f>
        <v xml:space="preserve"> </v>
      </c>
      <c r="E320" s="675"/>
      <c r="F320" s="675"/>
      <c r="G320" s="673"/>
      <c r="H320" s="91"/>
      <c r="I320" s="89"/>
      <c r="J320" s="89"/>
      <c r="K320" s="89"/>
      <c r="L320" s="89"/>
      <c r="M320" s="89"/>
      <c r="N320" s="89"/>
      <c r="O320" s="510"/>
      <c r="P320" s="510"/>
      <c r="Q320" s="612"/>
      <c r="R320" s="612"/>
      <c r="S320" s="612"/>
      <c r="Z320" s="348"/>
    </row>
    <row r="321" spans="1:30" x14ac:dyDescent="0.3">
      <c r="A321" s="89"/>
      <c r="B321" s="89"/>
      <c r="C321" s="89"/>
      <c r="D321" s="91"/>
      <c r="E321" s="676"/>
      <c r="F321" s="676"/>
      <c r="G321" s="674"/>
      <c r="H321" s="91"/>
      <c r="I321" s="89"/>
      <c r="J321" s="89"/>
      <c r="K321" s="89"/>
      <c r="L321" s="89"/>
      <c r="M321" s="89"/>
      <c r="N321" s="89"/>
      <c r="O321" s="510"/>
      <c r="P321" s="510"/>
      <c r="Q321" s="613"/>
      <c r="R321" s="613"/>
      <c r="S321" s="613"/>
      <c r="Z321" s="172"/>
      <c r="AA321" s="172"/>
    </row>
    <row r="322" spans="1:30" ht="13.8" thickBot="1" x14ac:dyDescent="0.35">
      <c r="A322" s="109"/>
      <c r="B322" s="89"/>
      <c r="C322" s="89"/>
      <c r="E322" s="109" t="s">
        <v>4</v>
      </c>
      <c r="F322" s="325"/>
      <c r="G322" s="326"/>
      <c r="H322" s="369" t="str">
        <f>IF(IF(E320&gt;E326,1,0)+IF(F320&gt;F326,1,0)+IF(G320&gt;G326,1,0)=IF(E326&gt;E320,1,0)+IF(F326&gt;F320,1,0)+IF(G326&gt;G320,1,0)," ",IF(IF(E320&gt;E326,1,0)+IF(F320&gt;F326,1,0)+IF(G320&gt;G326,1,0)&gt;IF(E326&gt;E320,1,0)+IF(F326&gt;F320,1,0)+IF(G326&gt;G320,1,0),C319,C327))</f>
        <v xml:space="preserve"> </v>
      </c>
      <c r="I322" s="520" t="str">
        <f>IF(H322=" "," ",VLOOKUP(H322,[1]Inschr!$B$1:$K$65536,3,FALSE))</f>
        <v xml:space="preserve"> </v>
      </c>
      <c r="J322" s="609"/>
      <c r="K322" s="609"/>
      <c r="L322" s="609"/>
      <c r="M322" s="609"/>
      <c r="N322" s="521"/>
    </row>
    <row r="323" spans="1:30" ht="12.75" customHeight="1" x14ac:dyDescent="0.3">
      <c r="A323" s="109"/>
      <c r="B323" s="89"/>
      <c r="C323" s="89"/>
      <c r="E323" s="623" t="str">
        <f>IF($N$30=0,"",$N$30)</f>
        <v/>
      </c>
      <c r="F323" s="333"/>
      <c r="G323" s="326"/>
      <c r="H323" s="370"/>
      <c r="I323" s="522"/>
      <c r="J323" s="610"/>
      <c r="K323" s="610"/>
      <c r="L323" s="610"/>
      <c r="M323" s="610"/>
      <c r="N323" s="523"/>
    </row>
    <row r="324" spans="1:30" ht="13.5" customHeight="1" thickBot="1" x14ac:dyDescent="0.35">
      <c r="A324" s="109"/>
      <c r="B324" s="89"/>
      <c r="C324" s="89"/>
      <c r="E324" s="624"/>
      <c r="F324" s="333"/>
      <c r="G324" s="326"/>
      <c r="H324" s="369" t="str">
        <f>IF(IF(E320&gt;E326,1,0)+IF(F320&gt;F326,1,0)+IF(G320&gt;G326,1,0)=IF(E326&gt;E320,1,0)+IF(F326&gt;F320,1,0)+IF(G326&gt;G320,1,0)," ",IF(IF(E320&gt;E326,1,0)+IF(F320&gt;F326,1,0)+IF(G320&gt;G326,1,0)&gt;IF(E326&gt;E320,1,0)+IF(F326&gt;F320,1,0)+IF(G326&gt;G320,1,0),C320,C328))</f>
        <v xml:space="preserve"> </v>
      </c>
      <c r="I324" s="520" t="str">
        <f>IF(H324=" "," ",VLOOKUP(H324,[1]Inschr!$B$1:$K$65536,3,FALSE))</f>
        <v xml:space="preserve"> </v>
      </c>
      <c r="J324" s="609"/>
      <c r="K324" s="609"/>
      <c r="L324" s="609"/>
      <c r="M324" s="609"/>
      <c r="N324" s="521"/>
    </row>
    <row r="325" spans="1:30" x14ac:dyDescent="0.3">
      <c r="A325" s="89"/>
      <c r="B325" s="89"/>
      <c r="C325" s="89"/>
      <c r="D325" s="91"/>
      <c r="E325" s="91"/>
      <c r="F325" s="91"/>
      <c r="G325" s="326"/>
      <c r="H325" s="370"/>
      <c r="I325" s="522"/>
      <c r="J325" s="610"/>
      <c r="K325" s="610"/>
      <c r="L325" s="610"/>
      <c r="M325" s="610"/>
      <c r="N325" s="523"/>
    </row>
    <row r="326" spans="1:30" x14ac:dyDescent="0.3">
      <c r="A326" s="89"/>
      <c r="B326" s="89"/>
      <c r="C326" s="89"/>
      <c r="D326" s="91"/>
      <c r="E326" s="675"/>
      <c r="F326" s="675"/>
      <c r="G326" s="673"/>
      <c r="H326" s="91"/>
      <c r="I326" s="89"/>
      <c r="J326" s="89"/>
      <c r="K326" s="89"/>
      <c r="L326" s="89"/>
      <c r="M326" s="89"/>
      <c r="N326" s="89"/>
    </row>
    <row r="327" spans="1:30" x14ac:dyDescent="0.3">
      <c r="A327" s="88"/>
      <c r="B327" s="89"/>
      <c r="C327" s="99">
        <f>C176</f>
        <v>0</v>
      </c>
      <c r="D327" s="328" t="str">
        <f>IF($C327=0," ",VLOOKUP($C327,[1]Inschr!$B$1:$K$65536,3,FALSE))</f>
        <v xml:space="preserve"> </v>
      </c>
      <c r="E327" s="676"/>
      <c r="F327" s="676"/>
      <c r="G327" s="674"/>
      <c r="H327" s="91"/>
      <c r="I327" s="89"/>
      <c r="J327" s="89"/>
      <c r="K327" s="89"/>
      <c r="L327" s="89"/>
      <c r="M327" s="89"/>
      <c r="N327" s="89"/>
    </row>
    <row r="328" spans="1:30" x14ac:dyDescent="0.3">
      <c r="A328" s="88"/>
      <c r="B328" s="89"/>
      <c r="C328" s="99">
        <f>C177</f>
        <v>0</v>
      </c>
      <c r="D328" s="324" t="str">
        <f>IF($C328=0," ",VLOOKUP($C328,[1]Inschr!$B$1:$K$65536,3,FALSE))</f>
        <v xml:space="preserve"> </v>
      </c>
      <c r="E328" s="325"/>
      <c r="F328" s="325"/>
      <c r="H328" s="91"/>
      <c r="I328" s="89"/>
      <c r="J328" s="89"/>
      <c r="K328" s="89"/>
      <c r="L328" s="89"/>
      <c r="M328" s="89"/>
    </row>
    <row r="329" spans="1:30" ht="13.2" customHeight="1" x14ac:dyDescent="0.3">
      <c r="A329" s="90"/>
      <c r="B329" s="89"/>
      <c r="C329" s="89"/>
      <c r="D329" s="91"/>
      <c r="E329" s="91"/>
      <c r="F329" s="91"/>
      <c r="H329" s="91"/>
      <c r="I329" s="89"/>
      <c r="J329" s="89"/>
      <c r="K329" s="89"/>
      <c r="L329" s="89"/>
      <c r="M329" s="89"/>
      <c r="S329" s="172"/>
      <c r="U329" s="612"/>
      <c r="V329" s="612"/>
      <c r="W329" s="612"/>
      <c r="X329" s="612"/>
      <c r="Y329" s="612"/>
      <c r="AD329" s="89"/>
    </row>
    <row r="330" spans="1:30" ht="13.8" customHeight="1" x14ac:dyDescent="0.3">
      <c r="A330" s="89"/>
      <c r="B330" s="89"/>
      <c r="C330" s="89"/>
      <c r="D330" s="91"/>
      <c r="E330" s="91"/>
      <c r="F330" s="91"/>
      <c r="H330" s="91"/>
      <c r="I330" s="89"/>
      <c r="J330" s="89"/>
      <c r="K330" s="89"/>
      <c r="L330" s="89"/>
      <c r="M330" s="89"/>
      <c r="S330" s="172"/>
      <c r="U330" s="613"/>
      <c r="V330" s="613"/>
      <c r="W330" s="613"/>
      <c r="X330" s="613"/>
      <c r="Y330" s="613"/>
      <c r="AD330" s="89"/>
    </row>
    <row r="331" spans="1:30" ht="14.4" customHeight="1" thickBot="1" x14ac:dyDescent="0.35">
      <c r="A331" s="88"/>
      <c r="B331" s="89"/>
      <c r="C331" s="99">
        <f>C204</f>
        <v>0</v>
      </c>
      <c r="D331" s="324" t="str">
        <f>IF($C331=0," ",VLOOKUP($C331,[1]Inschr!$B$1:$K$65536,3,FALSE))</f>
        <v xml:space="preserve"> </v>
      </c>
      <c r="E331" s="325"/>
      <c r="F331" s="325"/>
      <c r="H331" s="91"/>
      <c r="I331" s="89"/>
      <c r="J331" s="89"/>
      <c r="K331" s="89"/>
      <c r="L331" s="89"/>
      <c r="M331" s="89"/>
      <c r="S331" s="172"/>
      <c r="U331" s="109" t="s">
        <v>4</v>
      </c>
      <c r="Y331" s="349" t="str">
        <f>IF(IF(U329&gt;U335,1,0)+IF(V329&gt;V335,1,0)+IF(W329&gt;W335,1,0)=IF(U335&gt;U329,1,0)+IF(V335&gt;V329,1,0)+IF(W335&gt;W329,1,0)," ",IF(IF(U329&gt;U335,1,0)+IF(V329&gt;V335,1,0)+IF(W329&gt;W335,1,0)&gt;IF(U335&gt;U329,1,0)+IF(V335&gt;V329,1,0)+IF(W335&gt;W329,1,0),T316,T340))</f>
        <v xml:space="preserve"> </v>
      </c>
      <c r="Z331" s="369" t="str">
        <f>IF(IF(U329&gt;U335,1,0)+IF(V329&gt;V335,1,0)+IF(X329&gt;X335,1,0)=IF(U335&gt;U329,1,0)+IF(V335&gt;V329,1,0)+IF(X335&gt;X329,1,0)," ",IF(IF(U329&gt;U335,1,0)+IF(V329&gt;V335,1,0)+IF(X329&gt;X335,1,0)&gt;IF(U335&gt;U329,1,0)+IF(V335&gt;V329,1,0)+IF(X335&gt;X329,1,0),T316,T340))</f>
        <v xml:space="preserve"> </v>
      </c>
      <c r="AA331" s="520" t="str">
        <f>IF(Z333=" "," ",VLOOKUP(Z331,[1]Inschr!$B$1:$K$65536,3,FALSE))</f>
        <v xml:space="preserve"> </v>
      </c>
      <c r="AB331" s="609"/>
      <c r="AC331" s="521"/>
      <c r="AD331" s="89"/>
    </row>
    <row r="332" spans="1:30" x14ac:dyDescent="0.3">
      <c r="A332" s="88"/>
      <c r="B332" s="89"/>
      <c r="C332" s="99">
        <f>C205</f>
        <v>0</v>
      </c>
      <c r="D332" s="328" t="str">
        <f>IF($C332=0," ",VLOOKUP($C332,[1]Inschr!$B$1:$K$65536,3,FALSE))</f>
        <v xml:space="preserve"> </v>
      </c>
      <c r="E332" s="675"/>
      <c r="F332" s="675"/>
      <c r="G332" s="673"/>
      <c r="H332" s="91" t="s">
        <v>77</v>
      </c>
      <c r="I332" s="89"/>
      <c r="J332" s="89" t="s">
        <v>78</v>
      </c>
      <c r="K332" s="89"/>
      <c r="L332" s="89"/>
      <c r="M332" s="89"/>
      <c r="N332" s="89"/>
      <c r="S332" s="172"/>
      <c r="U332" s="623" t="str">
        <f>IF($Z$28=0,"",$Z$28)</f>
        <v/>
      </c>
      <c r="Y332" s="349"/>
      <c r="Z332" s="370"/>
      <c r="AA332" s="522"/>
      <c r="AB332" s="610"/>
      <c r="AC332" s="523"/>
      <c r="AD332" s="89"/>
    </row>
    <row r="333" spans="1:30" ht="13.8" thickBot="1" x14ac:dyDescent="0.35">
      <c r="A333" s="109"/>
      <c r="B333" s="89"/>
      <c r="C333" s="89"/>
      <c r="D333" s="325"/>
      <c r="E333" s="676"/>
      <c r="F333" s="676"/>
      <c r="G333" s="674"/>
      <c r="H333" s="91"/>
      <c r="I333" s="89"/>
      <c r="J333" s="89"/>
      <c r="K333" s="89"/>
      <c r="L333" s="89"/>
      <c r="M333" s="89"/>
      <c r="N333" s="89"/>
      <c r="U333" s="624"/>
      <c r="Y333" s="349" t="str">
        <f>IF(IF(U329&gt;U335,1,0)+IF(V329&gt;V335,1,0)+IF(W329&gt;W335,1,0)=IF(U335&gt;U329,1,0)+IF(V335&gt;V329,1,0)+IF(W335&gt;W329,1,0)," ",IF(IF(U329&gt;U335,1,0)+IF(V329&gt;V335,1,0)+IF(W329&gt;W335,1,0)&gt;IF(U335&gt;U329,1,0)+IF(V335&gt;V329,1,0)+IF(W335&gt;W329,1,0),T318,T342))</f>
        <v xml:space="preserve"> </v>
      </c>
      <c r="Z333" s="369" t="str">
        <f>IF(IF(U329&gt;U335,1,0)+IF(V329&gt;V335,1,0)+IF(X329&gt;X335,1,0)=IF(U335&gt;U329,1,0)+IF(V335&gt;V329,1,0)+IF(X335&gt;X329,1,0)," ",IF(IF(U329&gt;U335,1,0)+IF(V329&gt;V335,1,0)+IF(X329&gt;X335,1,0)&gt;IF(U335&gt;U329,1,0)+IF(V335&gt;V329,1,0)+IF(X335&gt;X329,1,0),T318,T342))</f>
        <v xml:space="preserve"> </v>
      </c>
      <c r="AA333" s="520" t="str">
        <f>IF(Z333=" "," ",VLOOKUP(Z333,[1]Inschr!$B$1:$K$65536,3,FALSE))</f>
        <v xml:space="preserve"> </v>
      </c>
      <c r="AB333" s="609"/>
      <c r="AC333" s="521"/>
    </row>
    <row r="334" spans="1:30" ht="13.8" thickBot="1" x14ac:dyDescent="0.35">
      <c r="A334" s="109"/>
      <c r="B334" s="89"/>
      <c r="C334" s="89"/>
      <c r="E334" s="109" t="s">
        <v>4</v>
      </c>
      <c r="F334" s="325"/>
      <c r="G334" s="326"/>
      <c r="H334" s="369" t="str">
        <f>IF(IF(E332&gt;E338,1,0)+IF(F332&gt;F338,1,0)+IF(G332&gt;G338,1,0)=IF(E338&gt;E332,1,0)+IF(F338&gt;F332,1,0)+IF(G338&gt;G332,1,0)," ",IF(IF(E332&gt;E338,1,0)+IF(F332&gt;F338,1,0)+IF(G332&gt;G338,1,0)&gt;IF(E338&gt;E332,1,0)+IF(F338&gt;F332,1,0)+IF(G338&gt;G332,1,0),C331,C339))</f>
        <v xml:space="preserve"> </v>
      </c>
      <c r="I334" s="520" t="str">
        <f>IF(H334=" "," ",VLOOKUP(H334,[1]Inschr!$B$1:$K$65536,3,FALSE))</f>
        <v xml:space="preserve"> </v>
      </c>
      <c r="J334" s="609"/>
      <c r="K334" s="609"/>
      <c r="L334" s="609"/>
      <c r="M334" s="609"/>
      <c r="N334" s="521"/>
      <c r="U334" s="172"/>
      <c r="Y334" s="349"/>
      <c r="Z334" s="370"/>
      <c r="AA334" s="522"/>
      <c r="AB334" s="610"/>
      <c r="AC334" s="523"/>
    </row>
    <row r="335" spans="1:30" ht="12.75" customHeight="1" x14ac:dyDescent="0.3">
      <c r="A335" s="109"/>
      <c r="B335" s="89"/>
      <c r="C335" s="89"/>
      <c r="E335" s="623" t="str">
        <f>IF($N$39=0,"",$N$39)</f>
        <v/>
      </c>
      <c r="F335" s="333"/>
      <c r="G335" s="326"/>
      <c r="H335" s="370"/>
      <c r="I335" s="522"/>
      <c r="J335" s="610"/>
      <c r="K335" s="610"/>
      <c r="L335" s="610"/>
      <c r="M335" s="610"/>
      <c r="N335" s="523"/>
      <c r="U335" s="612"/>
      <c r="V335" s="612"/>
      <c r="W335" s="612"/>
      <c r="X335" s="673"/>
      <c r="Y335" s="673"/>
      <c r="Z335" s="345" t="s">
        <v>40</v>
      </c>
      <c r="AA335" s="85" t="s">
        <v>78</v>
      </c>
      <c r="AB335" s="172"/>
    </row>
    <row r="336" spans="1:30" ht="13.5" customHeight="1" thickBot="1" x14ac:dyDescent="0.35">
      <c r="A336" s="109"/>
      <c r="B336" s="89"/>
      <c r="C336" s="89"/>
      <c r="E336" s="624"/>
      <c r="F336" s="333"/>
      <c r="G336" s="326"/>
      <c r="H336" s="369" t="str">
        <f>IF(IF(E332&gt;E338,1,0)+IF(F332&gt;F338,1,0)+IF(G332&gt;G338,1,0)=IF(E338&gt;E332,1,0)+IF(F338&gt;F332,1,0)+IF(G338&gt;G332,1,0)," ",IF(IF(E332&gt;E338,1,0)+IF(F332&gt;F338,1,0)+IF(G332&gt;G338,1,0)&gt;IF(E338&gt;E332,1,0)+IF(F338&gt;F332,1,0)+IF(G338&gt;G332,1,0),C332,C340))</f>
        <v xml:space="preserve"> </v>
      </c>
      <c r="I336" s="520" t="str">
        <f>IF(H336=" "," ",VLOOKUP(H336,[1]Inschr!$B$1:$K$65536,3,FALSE))</f>
        <v xml:space="preserve"> </v>
      </c>
      <c r="J336" s="609"/>
      <c r="K336" s="609"/>
      <c r="L336" s="609"/>
      <c r="M336" s="609"/>
      <c r="N336" s="521"/>
      <c r="O336" s="698" t="s">
        <v>42</v>
      </c>
      <c r="P336" s="699"/>
      <c r="Q336" s="699"/>
      <c r="R336" s="699"/>
      <c r="S336" s="699"/>
      <c r="T336" s="317"/>
      <c r="U336" s="613"/>
      <c r="V336" s="613"/>
      <c r="W336" s="613"/>
      <c r="X336" s="674"/>
      <c r="Y336" s="674"/>
      <c r="AB336" s="172"/>
      <c r="AC336" s="172"/>
    </row>
    <row r="337" spans="1:27" x14ac:dyDescent="0.3">
      <c r="A337" s="89"/>
      <c r="B337" s="89"/>
      <c r="C337" s="89"/>
      <c r="D337" s="91"/>
      <c r="E337" s="91"/>
      <c r="F337" s="91"/>
      <c r="G337" s="326"/>
      <c r="H337" s="370"/>
      <c r="I337" s="522"/>
      <c r="J337" s="610"/>
      <c r="K337" s="610"/>
      <c r="L337" s="610"/>
      <c r="M337" s="610"/>
      <c r="N337" s="523"/>
      <c r="T337" s="350"/>
      <c r="U337" s="348"/>
      <c r="V337" s="348"/>
      <c r="W337" s="348"/>
    </row>
    <row r="338" spans="1:27" x14ac:dyDescent="0.3">
      <c r="A338" s="89"/>
      <c r="B338" s="89"/>
      <c r="C338" s="89"/>
      <c r="D338" s="91"/>
      <c r="E338" s="675"/>
      <c r="F338" s="675"/>
      <c r="G338" s="673"/>
      <c r="H338" s="91"/>
      <c r="I338" s="89"/>
      <c r="J338" s="89"/>
      <c r="K338" s="89"/>
      <c r="L338" s="89"/>
      <c r="M338" s="89"/>
      <c r="N338" s="90"/>
      <c r="O338" s="510"/>
      <c r="P338" s="510"/>
      <c r="Q338" s="612"/>
      <c r="R338" s="612"/>
      <c r="S338" s="612"/>
      <c r="T338" s="85" t="s">
        <v>77</v>
      </c>
      <c r="U338" s="85" t="s">
        <v>78</v>
      </c>
    </row>
    <row r="339" spans="1:27" ht="12.75" customHeight="1" x14ac:dyDescent="0.3">
      <c r="A339" s="88"/>
      <c r="B339" s="89"/>
      <c r="C339" s="99">
        <f>C232</f>
        <v>0</v>
      </c>
      <c r="D339" s="328" t="str">
        <f>IF($C339=0," ",VLOOKUP($C339,[1]Inschr!$B$1:$K$65536,3,FALSE))</f>
        <v xml:space="preserve"> </v>
      </c>
      <c r="E339" s="676"/>
      <c r="F339" s="676"/>
      <c r="G339" s="674"/>
      <c r="H339" s="91"/>
      <c r="I339" s="89"/>
      <c r="J339" s="89"/>
      <c r="K339" s="89"/>
      <c r="L339" s="89"/>
      <c r="M339" s="89"/>
      <c r="N339" s="90"/>
      <c r="O339" s="510"/>
      <c r="P339" s="510"/>
      <c r="Q339" s="613"/>
      <c r="R339" s="613"/>
      <c r="S339" s="613"/>
    </row>
    <row r="340" spans="1:27" ht="13.5" customHeight="1" thickBot="1" x14ac:dyDescent="0.35">
      <c r="A340" s="88"/>
      <c r="B340" s="89"/>
      <c r="C340" s="99">
        <f>C233</f>
        <v>0</v>
      </c>
      <c r="D340" s="324" t="str">
        <f>IF($C340=0," ",VLOOKUP($C340,[1]Inschr!$B$1:$K$65536,3,FALSE))</f>
        <v xml:space="preserve"> </v>
      </c>
      <c r="E340" s="325"/>
      <c r="F340" s="325"/>
      <c r="H340" s="91"/>
      <c r="I340" s="89"/>
      <c r="J340" s="109" t="s">
        <v>4</v>
      </c>
      <c r="K340" s="89"/>
      <c r="L340" s="89"/>
      <c r="M340" s="89"/>
      <c r="N340" s="89"/>
      <c r="O340" s="172"/>
      <c r="P340" s="90"/>
      <c r="Q340" s="90"/>
      <c r="R340" s="90"/>
      <c r="T340" s="369" t="str">
        <f>IF(IF(O338&gt;O344,1,0)+IF(Q338&gt;Q344,1,0)+IF(S338&gt;S344,1,0)=IF(O344&gt;O338,1,0)+IF(Q344&gt;Q338,1,0)+IF(S344&gt;S338,1,0)," ",IF(IF(O338&gt;O344,1,0)+IF(Q338&gt;Q344,1,0)+IF(S338&gt;S344,1,0)&gt;IF(O344&gt;O338,1,0)+IF(Q344&gt;Q338,1,0)+IF(S344&gt;S338,1,0),H334,H346))</f>
        <v xml:space="preserve"> </v>
      </c>
      <c r="U340" s="520" t="str">
        <f>IF(T340=" "," ",VLOOKUP(T340,[1]Inschr!$B$1:$K$65536,3,FALSE))</f>
        <v xml:space="preserve"> </v>
      </c>
      <c r="V340" s="609"/>
      <c r="W340" s="609"/>
      <c r="X340" s="609"/>
      <c r="Y340" s="609"/>
      <c r="Z340" s="609"/>
      <c r="AA340" s="521"/>
    </row>
    <row r="341" spans="1:27" ht="12.75" customHeight="1" x14ac:dyDescent="0.3">
      <c r="A341" s="89"/>
      <c r="B341" s="89"/>
      <c r="C341" s="89"/>
      <c r="D341" s="91"/>
      <c r="E341" s="91"/>
      <c r="F341" s="91"/>
      <c r="H341" s="91"/>
      <c r="I341" s="89"/>
      <c r="J341" s="623" t="str">
        <f>IF($S$45=0,"",$S$45)</f>
        <v/>
      </c>
      <c r="K341" s="89"/>
      <c r="L341" s="89"/>
      <c r="M341" s="89"/>
      <c r="N341" s="89"/>
      <c r="O341" s="172"/>
      <c r="P341" s="90"/>
      <c r="Q341" s="90"/>
      <c r="R341" s="90"/>
      <c r="T341" s="370"/>
      <c r="U341" s="522"/>
      <c r="V341" s="610"/>
      <c r="W341" s="610"/>
      <c r="X341" s="610"/>
      <c r="Y341" s="610"/>
      <c r="Z341" s="610"/>
      <c r="AA341" s="523"/>
    </row>
    <row r="342" spans="1:27" ht="13.5" customHeight="1" thickBot="1" x14ac:dyDescent="0.35">
      <c r="A342" s="89"/>
      <c r="B342" s="89"/>
      <c r="C342" s="89"/>
      <c r="D342" s="91"/>
      <c r="E342" s="91"/>
      <c r="F342" s="91"/>
      <c r="H342" s="91"/>
      <c r="I342" s="89"/>
      <c r="J342" s="624"/>
      <c r="K342" s="89"/>
      <c r="L342" s="89"/>
      <c r="M342" s="89"/>
      <c r="N342" s="89"/>
      <c r="O342" s="172"/>
      <c r="P342" s="90"/>
      <c r="Q342" s="90"/>
      <c r="R342" s="90"/>
      <c r="T342" s="369" t="str">
        <f>IF(IF(O338&gt;O344,1,0)+IF(Q338&gt;Q344,1,0)+IF(S338&gt;S344,1,0)=IF(O344&gt;O338,1,0)+IF(Q344&gt;Q338,1,0)+IF(S344&gt;S338,1,0)," ",IF(IF(O338&gt;O344,1,0)+IF(Q338&gt;Q344,1,0)+IF(S338&gt;S344,1,0)&gt;IF(O344&gt;O338,1,0)+IF(Q344&gt;Q338,1,0)+IF(S344&gt;S338,1,0),H336,H348))</f>
        <v xml:space="preserve"> </v>
      </c>
      <c r="U342" s="520" t="str">
        <f>IF(T342=" "," ",VLOOKUP(T342,[1]Inschr!$B$1:$K$65536,3,FALSE))</f>
        <v xml:space="preserve"> </v>
      </c>
      <c r="V342" s="609"/>
      <c r="W342" s="609"/>
      <c r="X342" s="609"/>
      <c r="Y342" s="609"/>
      <c r="Z342" s="609"/>
      <c r="AA342" s="521"/>
    </row>
    <row r="343" spans="1:27" x14ac:dyDescent="0.3">
      <c r="A343" s="88"/>
      <c r="B343" s="89"/>
      <c r="C343" s="99">
        <f>C260</f>
        <v>0</v>
      </c>
      <c r="D343" s="324" t="str">
        <f>IF($C343=0," ",VLOOKUP($C343,[1]Inschr!$B$1:$K$65536,3,FALSE))</f>
        <v xml:space="preserve"> </v>
      </c>
      <c r="E343" s="325"/>
      <c r="F343" s="325"/>
      <c r="H343" s="91"/>
      <c r="I343" s="89"/>
      <c r="J343" s="89"/>
      <c r="K343" s="89"/>
      <c r="L343" s="89"/>
      <c r="M343" s="89"/>
      <c r="N343" s="89"/>
      <c r="O343" s="172"/>
      <c r="P343" s="90"/>
      <c r="Q343" s="90"/>
      <c r="R343" s="90"/>
      <c r="T343" s="370"/>
      <c r="U343" s="522"/>
      <c r="V343" s="610"/>
      <c r="W343" s="610"/>
      <c r="X343" s="610"/>
      <c r="Y343" s="610"/>
      <c r="Z343" s="610"/>
      <c r="AA343" s="523"/>
    </row>
    <row r="344" spans="1:27" x14ac:dyDescent="0.3">
      <c r="A344" s="88"/>
      <c r="B344" s="89"/>
      <c r="C344" s="99">
        <f>C261</f>
        <v>0</v>
      </c>
      <c r="D344" s="328" t="str">
        <f>IF($C344=0," ",VLOOKUP($C344,[1]Inschr!$B$1:$K$65536,3,FALSE))</f>
        <v xml:space="preserve"> </v>
      </c>
      <c r="E344" s="675"/>
      <c r="F344" s="675"/>
      <c r="G344" s="673"/>
      <c r="H344" s="91"/>
      <c r="I344" s="89"/>
      <c r="J344" s="89"/>
      <c r="K344" s="89"/>
      <c r="L344" s="89"/>
      <c r="M344" s="89"/>
      <c r="N344" s="89"/>
      <c r="O344" s="510"/>
      <c r="P344" s="510"/>
      <c r="Q344" s="612"/>
      <c r="R344" s="612"/>
      <c r="S344" s="612"/>
      <c r="Z344" s="172"/>
    </row>
    <row r="345" spans="1:27" x14ac:dyDescent="0.3">
      <c r="A345" s="89"/>
      <c r="B345" s="89"/>
      <c r="C345" s="89"/>
      <c r="D345" s="91"/>
      <c r="E345" s="676"/>
      <c r="F345" s="676"/>
      <c r="G345" s="674"/>
      <c r="H345" s="91"/>
      <c r="I345" s="89"/>
      <c r="J345" s="89"/>
      <c r="K345" s="89"/>
      <c r="L345" s="89"/>
      <c r="M345" s="89"/>
      <c r="N345" s="89"/>
      <c r="O345" s="510"/>
      <c r="P345" s="510"/>
      <c r="Q345" s="613"/>
      <c r="R345" s="613"/>
      <c r="S345" s="613"/>
      <c r="Z345" s="172"/>
      <c r="AA345" s="172"/>
    </row>
    <row r="346" spans="1:27" ht="13.8" thickBot="1" x14ac:dyDescent="0.35">
      <c r="A346" s="109"/>
      <c r="B346" s="89"/>
      <c r="C346" s="89"/>
      <c r="E346" s="109" t="s">
        <v>4</v>
      </c>
      <c r="F346" s="325"/>
      <c r="G346" s="326"/>
      <c r="H346" s="369" t="str">
        <f>IF(IF(E344&gt;E350,1,0)+IF(F344&gt;F350,1,0)+IF(G344&gt;G350,1,0)=IF(E350&gt;E344,1,0)+IF(F350&gt;F344,1,0)+IF(G350&gt;G344,1,0)," ",IF(IF(E344&gt;E350,1,0)+IF(F344&gt;F350,1,0)+IF(G344&gt;G350,1,0)&gt;IF(E350&gt;E344,1,0)+IF(F350&gt;F344,1,0)+IF(G350&gt;G344,1,0),C343,C351))</f>
        <v xml:space="preserve"> </v>
      </c>
      <c r="I346" s="520" t="str">
        <f>IF(H346=" "," ",VLOOKUP(H346,[1]Inschr!$B$1:$K$65536,3,FALSE))</f>
        <v xml:space="preserve"> </v>
      </c>
      <c r="J346" s="609"/>
      <c r="K346" s="609"/>
      <c r="L346" s="609"/>
      <c r="M346" s="609"/>
      <c r="N346" s="521"/>
    </row>
    <row r="347" spans="1:27" ht="12.75" customHeight="1" x14ac:dyDescent="0.3">
      <c r="A347" s="109"/>
      <c r="B347" s="89"/>
      <c r="C347" s="89"/>
      <c r="E347" s="623" t="str">
        <f>IF($N$62=0,"",$N$62)</f>
        <v/>
      </c>
      <c r="F347" s="333"/>
      <c r="G347" s="326"/>
      <c r="H347" s="370"/>
      <c r="I347" s="522"/>
      <c r="J347" s="610"/>
      <c r="K347" s="610"/>
      <c r="L347" s="610"/>
      <c r="M347" s="610"/>
      <c r="N347" s="523"/>
    </row>
    <row r="348" spans="1:27" ht="13.5" customHeight="1" thickBot="1" x14ac:dyDescent="0.35">
      <c r="A348" s="109"/>
      <c r="B348" s="89"/>
      <c r="C348" s="89"/>
      <c r="E348" s="624"/>
      <c r="F348" s="333"/>
      <c r="G348" s="326"/>
      <c r="H348" s="369" t="str">
        <f>IF(IF(E344&gt;E350,1,0)+IF(F344&gt;F350,1,0)+IF(G344&gt;G350,1,0)=IF(E350&gt;E344,1,0)+IF(F350&gt;F344,1,0)+IF(G350&gt;G344,1,0)," ",IF(IF(E344&gt;E350,1,0)+IF(F344&gt;F350,1,0)+IF(G344&gt;G350,1,0)&gt;IF(E350&gt;E344,1,0)+IF(F350&gt;F344,1,0)+IF(G350&gt;G344,1,0),C344,C352))</f>
        <v xml:space="preserve"> </v>
      </c>
      <c r="I348" s="520" t="str">
        <f>IF(H348=" "," ",VLOOKUP(H348,[1]Inschr!$B$1:$K$65536,3,FALSE))</f>
        <v xml:space="preserve"> </v>
      </c>
      <c r="J348" s="609"/>
      <c r="K348" s="609"/>
      <c r="L348" s="609"/>
      <c r="M348" s="609"/>
      <c r="N348" s="521"/>
    </row>
    <row r="349" spans="1:27" x14ac:dyDescent="0.3">
      <c r="A349" s="89"/>
      <c r="B349" s="89"/>
      <c r="C349" s="89"/>
      <c r="D349" s="91"/>
      <c r="E349" s="91"/>
      <c r="F349" s="91"/>
      <c r="G349" s="326"/>
      <c r="H349" s="370"/>
      <c r="I349" s="522"/>
      <c r="J349" s="610"/>
      <c r="K349" s="610"/>
      <c r="L349" s="610"/>
      <c r="M349" s="610"/>
      <c r="N349" s="523"/>
    </row>
    <row r="350" spans="1:27" x14ac:dyDescent="0.3">
      <c r="A350" s="89"/>
      <c r="B350" s="89"/>
      <c r="C350" s="89"/>
      <c r="D350" s="91"/>
      <c r="E350" s="675"/>
      <c r="F350" s="675"/>
      <c r="G350" s="673"/>
      <c r="H350" s="110"/>
    </row>
    <row r="351" spans="1:27" x14ac:dyDescent="0.3">
      <c r="A351" s="88"/>
      <c r="B351" s="89"/>
      <c r="C351" s="99">
        <f>C288</f>
        <v>0</v>
      </c>
      <c r="D351" s="328" t="str">
        <f>IF($C351=0," ",VLOOKUP($C351,[1]Inschr!$B$1:$K$65536,3,FALSE))</f>
        <v xml:space="preserve"> </v>
      </c>
      <c r="E351" s="676"/>
      <c r="F351" s="676"/>
      <c r="G351" s="674"/>
      <c r="H351" s="110"/>
    </row>
    <row r="352" spans="1:27" x14ac:dyDescent="0.3">
      <c r="A352" s="88"/>
      <c r="B352" s="89"/>
      <c r="C352" s="99">
        <f>C289</f>
        <v>0</v>
      </c>
      <c r="D352" s="324" t="str">
        <f>IF($C352=0," ",VLOOKUP($C352,[1]Inschr!$B$1:$K$65536,3,FALSE))</f>
        <v xml:space="preserve"> </v>
      </c>
      <c r="E352" s="325"/>
      <c r="F352" s="325"/>
      <c r="H352" s="110"/>
    </row>
    <row r="353" spans="1:29" x14ac:dyDescent="0.3">
      <c r="A353" s="89"/>
      <c r="B353" s="89"/>
      <c r="C353" s="172"/>
      <c r="H353" s="110"/>
    </row>
    <row r="354" spans="1:29" x14ac:dyDescent="0.3">
      <c r="A354" s="89"/>
      <c r="B354" s="89"/>
      <c r="H354" s="110"/>
    </row>
    <row r="355" spans="1:29" x14ac:dyDescent="0.3">
      <c r="A355" s="89"/>
      <c r="B355" s="89"/>
      <c r="H355" s="110"/>
    </row>
    <row r="356" spans="1:29" x14ac:dyDescent="0.3">
      <c r="A356" s="89"/>
      <c r="B356" s="89"/>
      <c r="H356" s="110"/>
    </row>
    <row r="357" spans="1:29" x14ac:dyDescent="0.3">
      <c r="A357" s="89"/>
      <c r="B357" s="93"/>
      <c r="C357" s="84"/>
      <c r="D357" s="330"/>
      <c r="E357" s="330"/>
      <c r="F357" s="330"/>
      <c r="G357" s="330"/>
      <c r="H357" s="330"/>
      <c r="AA357" s="172"/>
      <c r="AC357" s="172"/>
    </row>
    <row r="358" spans="1:29" x14ac:dyDescent="0.3">
      <c r="A358" s="89"/>
      <c r="B358" s="89"/>
    </row>
  </sheetData>
  <mergeCells count="947">
    <mergeCell ref="X1:AB8"/>
    <mergeCell ref="B3:B10"/>
    <mergeCell ref="J4:J5"/>
    <mergeCell ref="N7:N8"/>
    <mergeCell ref="K9:K10"/>
    <mergeCell ref="B11:B18"/>
    <mergeCell ref="K11:K12"/>
    <mergeCell ref="S13:S14"/>
    <mergeCell ref="J16:J17"/>
    <mergeCell ref="P17:P18"/>
    <mergeCell ref="E16:G16"/>
    <mergeCell ref="E17:G17"/>
    <mergeCell ref="E10:G10"/>
    <mergeCell ref="E11:G11"/>
    <mergeCell ref="E12:G12"/>
    <mergeCell ref="E13:G13"/>
    <mergeCell ref="E2:G2"/>
    <mergeCell ref="E3:G3"/>
    <mergeCell ref="E4:G4"/>
    <mergeCell ref="E5:G5"/>
    <mergeCell ref="E6:G6"/>
    <mergeCell ref="E7:G7"/>
    <mergeCell ref="E8:G8"/>
    <mergeCell ref="E9:G9"/>
    <mergeCell ref="Z28:Z29"/>
    <mergeCell ref="X31:X32"/>
    <mergeCell ref="J32:J33"/>
    <mergeCell ref="X33:X34"/>
    <mergeCell ref="B35:B42"/>
    <mergeCell ref="J36:J37"/>
    <mergeCell ref="N39:N40"/>
    <mergeCell ref="K41:K42"/>
    <mergeCell ref="B19:B26"/>
    <mergeCell ref="P19:P20"/>
    <mergeCell ref="J20:J21"/>
    <mergeCell ref="N30:N31"/>
    <mergeCell ref="K25:K26"/>
    <mergeCell ref="B27:B34"/>
    <mergeCell ref="K27:K28"/>
    <mergeCell ref="E37:G37"/>
    <mergeCell ref="E38:G38"/>
    <mergeCell ref="E39:G39"/>
    <mergeCell ref="E40:G40"/>
    <mergeCell ref="E34:G34"/>
    <mergeCell ref="E35:G35"/>
    <mergeCell ref="E36:G36"/>
    <mergeCell ref="E24:G24"/>
    <mergeCell ref="E25:G25"/>
    <mergeCell ref="B43:B50"/>
    <mergeCell ref="K43:K44"/>
    <mergeCell ref="S45:S46"/>
    <mergeCell ref="J48:J49"/>
    <mergeCell ref="P49:P50"/>
    <mergeCell ref="B51:B58"/>
    <mergeCell ref="P51:P52"/>
    <mergeCell ref="J52:J53"/>
    <mergeCell ref="N62:N63"/>
    <mergeCell ref="K57:K58"/>
    <mergeCell ref="E49:G49"/>
    <mergeCell ref="E50:G50"/>
    <mergeCell ref="E51:G51"/>
    <mergeCell ref="E52:G52"/>
    <mergeCell ref="E47:G47"/>
    <mergeCell ref="E48:G48"/>
    <mergeCell ref="E55:G55"/>
    <mergeCell ref="E56:G56"/>
    <mergeCell ref="E57:G57"/>
    <mergeCell ref="E58:G58"/>
    <mergeCell ref="AA76:AA77"/>
    <mergeCell ref="AB76:AB77"/>
    <mergeCell ref="AA78:AA79"/>
    <mergeCell ref="AB78:AB79"/>
    <mergeCell ref="B81:B82"/>
    <mergeCell ref="J81:J82"/>
    <mergeCell ref="N81:N82"/>
    <mergeCell ref="B59:B66"/>
    <mergeCell ref="K59:K60"/>
    <mergeCell ref="J64:J65"/>
    <mergeCell ref="H69:H70"/>
    <mergeCell ref="U70:U71"/>
    <mergeCell ref="H71:H72"/>
    <mergeCell ref="E59:G59"/>
    <mergeCell ref="E60:G60"/>
    <mergeCell ref="E68:G68"/>
    <mergeCell ref="E69:G69"/>
    <mergeCell ref="E72:G72"/>
    <mergeCell ref="E73:G73"/>
    <mergeCell ref="E81:G81"/>
    <mergeCell ref="E61:G61"/>
    <mergeCell ref="E62:G62"/>
    <mergeCell ref="E63:G63"/>
    <mergeCell ref="E64:G64"/>
    <mergeCell ref="B85:B86"/>
    <mergeCell ref="I85:I86"/>
    <mergeCell ref="J85:J86"/>
    <mergeCell ref="N85:N86"/>
    <mergeCell ref="E86:G86"/>
    <mergeCell ref="B83:B84"/>
    <mergeCell ref="I83:I84"/>
    <mergeCell ref="N83:N84"/>
    <mergeCell ref="X76:Z79"/>
    <mergeCell ref="I81:I82"/>
    <mergeCell ref="J83:J84"/>
    <mergeCell ref="K85:M86"/>
    <mergeCell ref="O85:Q86"/>
    <mergeCell ref="R80:S80"/>
    <mergeCell ref="U80:W80"/>
    <mergeCell ref="O80:Q80"/>
    <mergeCell ref="K80:M80"/>
    <mergeCell ref="K81:M82"/>
    <mergeCell ref="K83:M84"/>
    <mergeCell ref="E83:G83"/>
    <mergeCell ref="E84:G84"/>
    <mergeCell ref="E85:G85"/>
    <mergeCell ref="E82:G82"/>
    <mergeCell ref="E80:G80"/>
    <mergeCell ref="AB104:AB105"/>
    <mergeCell ref="AA106:AA107"/>
    <mergeCell ref="AB106:AB107"/>
    <mergeCell ref="N87:N88"/>
    <mergeCell ref="K94:M94"/>
    <mergeCell ref="B87:B88"/>
    <mergeCell ref="I87:I88"/>
    <mergeCell ref="J87:J88"/>
    <mergeCell ref="E87:G87"/>
    <mergeCell ref="E88:G88"/>
    <mergeCell ref="K87:M88"/>
    <mergeCell ref="O87:Q88"/>
    <mergeCell ref="V98:W98"/>
    <mergeCell ref="X98:Y98"/>
    <mergeCell ref="O97:Q97"/>
    <mergeCell ref="R97:S97"/>
    <mergeCell ref="O98:Q98"/>
    <mergeCell ref="R98:S98"/>
    <mergeCell ref="V94:W94"/>
    <mergeCell ref="X94:Y94"/>
    <mergeCell ref="V95:W95"/>
    <mergeCell ref="X95:Y95"/>
    <mergeCell ref="V96:W96"/>
    <mergeCell ref="X96:Y96"/>
    <mergeCell ref="B111:B112"/>
    <mergeCell ref="I111:I112"/>
    <mergeCell ref="N111:N112"/>
    <mergeCell ref="B109:B110"/>
    <mergeCell ref="J109:J110"/>
    <mergeCell ref="N109:N110"/>
    <mergeCell ref="K92:N92"/>
    <mergeCell ref="X104:Z107"/>
    <mergeCell ref="AA104:AA105"/>
    <mergeCell ref="K95:M95"/>
    <mergeCell ref="K96:M96"/>
    <mergeCell ref="K97:M97"/>
    <mergeCell ref="K98:M98"/>
    <mergeCell ref="O93:Q93"/>
    <mergeCell ref="R93:S93"/>
    <mergeCell ref="O95:Q95"/>
    <mergeCell ref="R95:S95"/>
    <mergeCell ref="O96:Q96"/>
    <mergeCell ref="R96:S96"/>
    <mergeCell ref="O94:Q94"/>
    <mergeCell ref="R94:S94"/>
    <mergeCell ref="K93:M93"/>
    <mergeCell ref="V97:W97"/>
    <mergeCell ref="X97:Y97"/>
    <mergeCell ref="B115:B116"/>
    <mergeCell ref="I115:I116"/>
    <mergeCell ref="J115:J116"/>
    <mergeCell ref="B113:B114"/>
    <mergeCell ref="I113:I114"/>
    <mergeCell ref="J113:J114"/>
    <mergeCell ref="N113:N114"/>
    <mergeCell ref="K113:M114"/>
    <mergeCell ref="O113:Q114"/>
    <mergeCell ref="K115:M116"/>
    <mergeCell ref="N115:N116"/>
    <mergeCell ref="O115:Q116"/>
    <mergeCell ref="B137:B138"/>
    <mergeCell ref="J137:J138"/>
    <mergeCell ref="N137:N138"/>
    <mergeCell ref="K120:N120"/>
    <mergeCell ref="X132:Z135"/>
    <mergeCell ref="AA132:AA133"/>
    <mergeCell ref="AB132:AB133"/>
    <mergeCell ref="AA134:AA135"/>
    <mergeCell ref="AB134:AB135"/>
    <mergeCell ref="K121:M121"/>
    <mergeCell ref="O121:Q121"/>
    <mergeCell ref="R121:S121"/>
    <mergeCell ref="V121:W121"/>
    <mergeCell ref="K123:M123"/>
    <mergeCell ref="O123:Q123"/>
    <mergeCell ref="R123:S123"/>
    <mergeCell ref="V123:W123"/>
    <mergeCell ref="X123:Y123"/>
    <mergeCell ref="K124:M124"/>
    <mergeCell ref="O124:Q124"/>
    <mergeCell ref="R124:S124"/>
    <mergeCell ref="V124:W124"/>
    <mergeCell ref="X124:Y124"/>
    <mergeCell ref="K125:M125"/>
    <mergeCell ref="B141:B142"/>
    <mergeCell ref="I141:I142"/>
    <mergeCell ref="J141:J142"/>
    <mergeCell ref="N141:N142"/>
    <mergeCell ref="E141:G141"/>
    <mergeCell ref="K141:M142"/>
    <mergeCell ref="O141:Q142"/>
    <mergeCell ref="B139:B140"/>
    <mergeCell ref="I139:I140"/>
    <mergeCell ref="N139:N140"/>
    <mergeCell ref="J139:J140"/>
    <mergeCell ref="K139:M140"/>
    <mergeCell ref="O139:Q140"/>
    <mergeCell ref="AA160:AA161"/>
    <mergeCell ref="AB160:AB161"/>
    <mergeCell ref="AA162:AA163"/>
    <mergeCell ref="AB162:AB163"/>
    <mergeCell ref="K150:M150"/>
    <mergeCell ref="O150:Q150"/>
    <mergeCell ref="R150:S150"/>
    <mergeCell ref="V150:W150"/>
    <mergeCell ref="B143:B144"/>
    <mergeCell ref="I143:I144"/>
    <mergeCell ref="J143:J144"/>
    <mergeCell ref="X150:Y150"/>
    <mergeCell ref="K151:M151"/>
    <mergeCell ref="O151:Q151"/>
    <mergeCell ref="R151:S151"/>
    <mergeCell ref="V151:W151"/>
    <mergeCell ref="X151:Y151"/>
    <mergeCell ref="K149:M149"/>
    <mergeCell ref="O149:Q149"/>
    <mergeCell ref="R149:S149"/>
    <mergeCell ref="V149:W149"/>
    <mergeCell ref="X149:Y149"/>
    <mergeCell ref="K152:M152"/>
    <mergeCell ref="O152:Q152"/>
    <mergeCell ref="B169:B170"/>
    <mergeCell ref="I169:I170"/>
    <mergeCell ref="J169:J170"/>
    <mergeCell ref="N169:N170"/>
    <mergeCell ref="B167:B168"/>
    <mergeCell ref="I167:I168"/>
    <mergeCell ref="N167:N168"/>
    <mergeCell ref="B165:B166"/>
    <mergeCell ref="J165:J166"/>
    <mergeCell ref="N165:N166"/>
    <mergeCell ref="E165:G165"/>
    <mergeCell ref="I165:I166"/>
    <mergeCell ref="K165:M166"/>
    <mergeCell ref="J167:J168"/>
    <mergeCell ref="K167:M168"/>
    <mergeCell ref="AA188:AA189"/>
    <mergeCell ref="AB188:AB189"/>
    <mergeCell ref="AA190:AA191"/>
    <mergeCell ref="AB190:AB191"/>
    <mergeCell ref="K178:M178"/>
    <mergeCell ref="O178:Q178"/>
    <mergeCell ref="R178:S178"/>
    <mergeCell ref="V178:W178"/>
    <mergeCell ref="B171:B172"/>
    <mergeCell ref="I171:I172"/>
    <mergeCell ref="J171:J172"/>
    <mergeCell ref="U171:W172"/>
    <mergeCell ref="O176:S176"/>
    <mergeCell ref="T176:U176"/>
    <mergeCell ref="V176:Y176"/>
    <mergeCell ref="K171:M172"/>
    <mergeCell ref="N171:N172"/>
    <mergeCell ref="O171:Q172"/>
    <mergeCell ref="R171:S172"/>
    <mergeCell ref="T171:T172"/>
    <mergeCell ref="K176:N176"/>
    <mergeCell ref="X178:Y178"/>
    <mergeCell ref="K179:M179"/>
    <mergeCell ref="O179:Q179"/>
    <mergeCell ref="B197:B198"/>
    <mergeCell ref="I197:I198"/>
    <mergeCell ref="J197:J198"/>
    <mergeCell ref="N197:N198"/>
    <mergeCell ref="B195:B196"/>
    <mergeCell ref="I195:I196"/>
    <mergeCell ref="N195:N196"/>
    <mergeCell ref="B193:B194"/>
    <mergeCell ref="J193:J194"/>
    <mergeCell ref="N193:N194"/>
    <mergeCell ref="E193:G193"/>
    <mergeCell ref="I193:I194"/>
    <mergeCell ref="K193:M194"/>
    <mergeCell ref="K197:M198"/>
    <mergeCell ref="AA216:AA217"/>
    <mergeCell ref="AB216:AB217"/>
    <mergeCell ref="AA218:AA219"/>
    <mergeCell ref="AB218:AB219"/>
    <mergeCell ref="K206:M206"/>
    <mergeCell ref="O206:Q206"/>
    <mergeCell ref="R206:S206"/>
    <mergeCell ref="V206:W206"/>
    <mergeCell ref="B199:B200"/>
    <mergeCell ref="I199:I200"/>
    <mergeCell ref="J199:J200"/>
    <mergeCell ref="X206:Y206"/>
    <mergeCell ref="K207:M207"/>
    <mergeCell ref="O207:Q207"/>
    <mergeCell ref="R207:S207"/>
    <mergeCell ref="V207:W207"/>
    <mergeCell ref="X207:Y207"/>
    <mergeCell ref="E205:G205"/>
    <mergeCell ref="K205:M205"/>
    <mergeCell ref="O205:Q205"/>
    <mergeCell ref="R205:S205"/>
    <mergeCell ref="V205:W205"/>
    <mergeCell ref="X205:Y205"/>
    <mergeCell ref="K208:M208"/>
    <mergeCell ref="B223:B224"/>
    <mergeCell ref="I223:I224"/>
    <mergeCell ref="N223:N224"/>
    <mergeCell ref="B221:B222"/>
    <mergeCell ref="J221:J222"/>
    <mergeCell ref="N221:N222"/>
    <mergeCell ref="E221:G221"/>
    <mergeCell ref="I221:I222"/>
    <mergeCell ref="K221:M222"/>
    <mergeCell ref="AA244:AA245"/>
    <mergeCell ref="AB244:AB245"/>
    <mergeCell ref="AA246:AA247"/>
    <mergeCell ref="AB246:AB247"/>
    <mergeCell ref="B227:B228"/>
    <mergeCell ref="I227:I228"/>
    <mergeCell ref="J227:J228"/>
    <mergeCell ref="B225:B226"/>
    <mergeCell ref="I225:I226"/>
    <mergeCell ref="J225:J226"/>
    <mergeCell ref="N225:N226"/>
    <mergeCell ref="E225:G225"/>
    <mergeCell ref="K225:M226"/>
    <mergeCell ref="O225:Q226"/>
    <mergeCell ref="R225:S226"/>
    <mergeCell ref="T225:T226"/>
    <mergeCell ref="U225:W226"/>
    <mergeCell ref="E226:G226"/>
    <mergeCell ref="E233:G233"/>
    <mergeCell ref="K233:M233"/>
    <mergeCell ref="O233:Q233"/>
    <mergeCell ref="R233:S233"/>
    <mergeCell ref="V233:W233"/>
    <mergeCell ref="X233:Y233"/>
    <mergeCell ref="B253:B254"/>
    <mergeCell ref="I253:I254"/>
    <mergeCell ref="J253:J254"/>
    <mergeCell ref="N253:N254"/>
    <mergeCell ref="B251:B252"/>
    <mergeCell ref="I251:I252"/>
    <mergeCell ref="N251:N252"/>
    <mergeCell ref="B249:B250"/>
    <mergeCell ref="J249:J250"/>
    <mergeCell ref="N249:N250"/>
    <mergeCell ref="E249:G249"/>
    <mergeCell ref="I249:I250"/>
    <mergeCell ref="K249:M250"/>
    <mergeCell ref="E253:G253"/>
    <mergeCell ref="K253:M254"/>
    <mergeCell ref="AA272:AA273"/>
    <mergeCell ref="AB272:AB273"/>
    <mergeCell ref="AA274:AA275"/>
    <mergeCell ref="AB274:AB275"/>
    <mergeCell ref="K262:M262"/>
    <mergeCell ref="O262:Q262"/>
    <mergeCell ref="R262:S262"/>
    <mergeCell ref="V262:W262"/>
    <mergeCell ref="B255:B256"/>
    <mergeCell ref="I255:I256"/>
    <mergeCell ref="J255:J256"/>
    <mergeCell ref="V264:W264"/>
    <mergeCell ref="X264:Y264"/>
    <mergeCell ref="K265:M265"/>
    <mergeCell ref="O265:Q265"/>
    <mergeCell ref="R265:S265"/>
    <mergeCell ref="V265:W265"/>
    <mergeCell ref="X265:Y265"/>
    <mergeCell ref="K266:M266"/>
    <mergeCell ref="O266:Q266"/>
    <mergeCell ref="R266:S266"/>
    <mergeCell ref="V266:W266"/>
    <mergeCell ref="X266:Y266"/>
    <mergeCell ref="B277:B278"/>
    <mergeCell ref="J277:J278"/>
    <mergeCell ref="N277:N278"/>
    <mergeCell ref="E277:G277"/>
    <mergeCell ref="I277:I278"/>
    <mergeCell ref="K277:M278"/>
    <mergeCell ref="O277:Q278"/>
    <mergeCell ref="K260:N260"/>
    <mergeCell ref="X272:Z275"/>
    <mergeCell ref="X262:Y262"/>
    <mergeCell ref="K263:M263"/>
    <mergeCell ref="O263:Q263"/>
    <mergeCell ref="R263:S263"/>
    <mergeCell ref="V263:W263"/>
    <mergeCell ref="X263:Y263"/>
    <mergeCell ref="E261:G261"/>
    <mergeCell ref="K261:M261"/>
    <mergeCell ref="O261:Q261"/>
    <mergeCell ref="R261:S261"/>
    <mergeCell ref="V261:W261"/>
    <mergeCell ref="X261:Y261"/>
    <mergeCell ref="K264:M264"/>
    <mergeCell ref="O264:Q264"/>
    <mergeCell ref="R264:S264"/>
    <mergeCell ref="B283:B284"/>
    <mergeCell ref="I283:I284"/>
    <mergeCell ref="J283:J284"/>
    <mergeCell ref="B281:B282"/>
    <mergeCell ref="I281:I282"/>
    <mergeCell ref="J281:J282"/>
    <mergeCell ref="N281:N282"/>
    <mergeCell ref="B279:B280"/>
    <mergeCell ref="I279:I280"/>
    <mergeCell ref="N279:N280"/>
    <mergeCell ref="E279:G279"/>
    <mergeCell ref="J279:J280"/>
    <mergeCell ref="K279:M280"/>
    <mergeCell ref="X300:AB303"/>
    <mergeCell ref="G308:G309"/>
    <mergeCell ref="I310:N311"/>
    <mergeCell ref="E311:E312"/>
    <mergeCell ref="I312:N313"/>
    <mergeCell ref="G314:G315"/>
    <mergeCell ref="O314:P315"/>
    <mergeCell ref="Q314:R315"/>
    <mergeCell ref="S314:S315"/>
    <mergeCell ref="F332:F333"/>
    <mergeCell ref="H336:H337"/>
    <mergeCell ref="I322:N323"/>
    <mergeCell ref="E323:E324"/>
    <mergeCell ref="I324:N325"/>
    <mergeCell ref="H322:H323"/>
    <mergeCell ref="G344:G345"/>
    <mergeCell ref="O344:P345"/>
    <mergeCell ref="I346:N347"/>
    <mergeCell ref="E347:E348"/>
    <mergeCell ref="I348:N349"/>
    <mergeCell ref="H348:H349"/>
    <mergeCell ref="H346:H347"/>
    <mergeCell ref="G338:G339"/>
    <mergeCell ref="O338:P339"/>
    <mergeCell ref="J341:J342"/>
    <mergeCell ref="E344:E345"/>
    <mergeCell ref="F344:F345"/>
    <mergeCell ref="V92:Y92"/>
    <mergeCell ref="V93:W93"/>
    <mergeCell ref="X93:Y93"/>
    <mergeCell ref="T85:T86"/>
    <mergeCell ref="T87:T88"/>
    <mergeCell ref="U81:W82"/>
    <mergeCell ref="U83:W84"/>
    <mergeCell ref="U85:W86"/>
    <mergeCell ref="U87:W88"/>
    <mergeCell ref="T81:T82"/>
    <mergeCell ref="T83:T84"/>
    <mergeCell ref="E14:G14"/>
    <mergeCell ref="E15:G15"/>
    <mergeCell ref="E28:G28"/>
    <mergeCell ref="E29:G29"/>
    <mergeCell ref="E30:G30"/>
    <mergeCell ref="E31:G31"/>
    <mergeCell ref="E32:G32"/>
    <mergeCell ref="O92:S92"/>
    <mergeCell ref="T92:U92"/>
    <mergeCell ref="R81:S82"/>
    <mergeCell ref="R83:S84"/>
    <mergeCell ref="R85:S86"/>
    <mergeCell ref="R87:S88"/>
    <mergeCell ref="O81:Q82"/>
    <mergeCell ref="O83:Q84"/>
    <mergeCell ref="E33:G33"/>
    <mergeCell ref="E18:G18"/>
    <mergeCell ref="E19:G19"/>
    <mergeCell ref="E20:G20"/>
    <mergeCell ref="E21:G21"/>
    <mergeCell ref="E22:G22"/>
    <mergeCell ref="E23:G23"/>
    <mergeCell ref="E53:G53"/>
    <mergeCell ref="E54:G54"/>
    <mergeCell ref="E41:G41"/>
    <mergeCell ref="E42:G42"/>
    <mergeCell ref="E43:G43"/>
    <mergeCell ref="E44:G44"/>
    <mergeCell ref="E45:G45"/>
    <mergeCell ref="E46:G46"/>
    <mergeCell ref="E26:G26"/>
    <mergeCell ref="E27:G27"/>
    <mergeCell ref="E65:G65"/>
    <mergeCell ref="E66:G66"/>
    <mergeCell ref="E92:G92"/>
    <mergeCell ref="E93:G93"/>
    <mergeCell ref="E308:E309"/>
    <mergeCell ref="F308:F309"/>
    <mergeCell ref="E314:E315"/>
    <mergeCell ref="F314:F315"/>
    <mergeCell ref="E108:G108"/>
    <mergeCell ref="E113:G113"/>
    <mergeCell ref="E121:G121"/>
    <mergeCell ref="E136:G136"/>
    <mergeCell ref="E111:G111"/>
    <mergeCell ref="E115:G115"/>
    <mergeCell ref="E116:G116"/>
    <mergeCell ref="E120:G120"/>
    <mergeCell ref="E139:G139"/>
    <mergeCell ref="E149:G149"/>
    <mergeCell ref="E164:G164"/>
    <mergeCell ref="E167:G167"/>
    <mergeCell ref="E172:G172"/>
    <mergeCell ref="E176:G176"/>
    <mergeCell ref="E171:G171"/>
    <mergeCell ref="E197:G197"/>
    <mergeCell ref="K108:M108"/>
    <mergeCell ref="O108:Q108"/>
    <mergeCell ref="R108:S108"/>
    <mergeCell ref="U108:W108"/>
    <mergeCell ref="E109:G109"/>
    <mergeCell ref="I109:I110"/>
    <mergeCell ref="K109:M110"/>
    <mergeCell ref="O109:Q110"/>
    <mergeCell ref="R109:S110"/>
    <mergeCell ref="T109:T110"/>
    <mergeCell ref="U109:W110"/>
    <mergeCell ref="E110:G110"/>
    <mergeCell ref="J111:J112"/>
    <mergeCell ref="K111:M112"/>
    <mergeCell ref="O111:Q112"/>
    <mergeCell ref="R111:S112"/>
    <mergeCell ref="T111:T112"/>
    <mergeCell ref="U111:W112"/>
    <mergeCell ref="E112:G112"/>
    <mergeCell ref="R113:S114"/>
    <mergeCell ref="T113:T114"/>
    <mergeCell ref="U113:W114"/>
    <mergeCell ref="E114:G114"/>
    <mergeCell ref="R115:S116"/>
    <mergeCell ref="T115:T116"/>
    <mergeCell ref="X121:Y121"/>
    <mergeCell ref="K122:M122"/>
    <mergeCell ref="O122:Q122"/>
    <mergeCell ref="R122:S122"/>
    <mergeCell ref="V122:W122"/>
    <mergeCell ref="X122:Y122"/>
    <mergeCell ref="U115:W116"/>
    <mergeCell ref="O120:S120"/>
    <mergeCell ref="T120:U120"/>
    <mergeCell ref="V120:Y120"/>
    <mergeCell ref="O125:Q125"/>
    <mergeCell ref="R125:S125"/>
    <mergeCell ref="V125:W125"/>
    <mergeCell ref="X125:Y125"/>
    <mergeCell ref="K126:M126"/>
    <mergeCell ref="O126:Q126"/>
    <mergeCell ref="R126:S126"/>
    <mergeCell ref="V126:W126"/>
    <mergeCell ref="X126:Y126"/>
    <mergeCell ref="K136:M136"/>
    <mergeCell ref="O136:Q136"/>
    <mergeCell ref="R136:S136"/>
    <mergeCell ref="U136:W136"/>
    <mergeCell ref="E137:G137"/>
    <mergeCell ref="I137:I138"/>
    <mergeCell ref="K137:M138"/>
    <mergeCell ref="O137:Q138"/>
    <mergeCell ref="R137:S138"/>
    <mergeCell ref="T137:T138"/>
    <mergeCell ref="U137:W138"/>
    <mergeCell ref="E138:G138"/>
    <mergeCell ref="R139:S140"/>
    <mergeCell ref="T139:T140"/>
    <mergeCell ref="U139:W140"/>
    <mergeCell ref="E140:G140"/>
    <mergeCell ref="U143:W144"/>
    <mergeCell ref="E144:G144"/>
    <mergeCell ref="E148:G148"/>
    <mergeCell ref="O148:S148"/>
    <mergeCell ref="T148:U148"/>
    <mergeCell ref="V148:Y148"/>
    <mergeCell ref="R141:S142"/>
    <mergeCell ref="T141:T142"/>
    <mergeCell ref="U141:W142"/>
    <mergeCell ref="E142:G142"/>
    <mergeCell ref="E143:G143"/>
    <mergeCell ref="K143:M144"/>
    <mergeCell ref="N143:N144"/>
    <mergeCell ref="O143:Q144"/>
    <mergeCell ref="R143:S144"/>
    <mergeCell ref="T143:T144"/>
    <mergeCell ref="K148:N148"/>
    <mergeCell ref="R152:S152"/>
    <mergeCell ref="V152:W152"/>
    <mergeCell ref="X152:Y152"/>
    <mergeCell ref="K153:M153"/>
    <mergeCell ref="O153:Q153"/>
    <mergeCell ref="R153:S153"/>
    <mergeCell ref="V153:W153"/>
    <mergeCell ref="X153:Y153"/>
    <mergeCell ref="K154:M154"/>
    <mergeCell ref="O154:Q154"/>
    <mergeCell ref="R154:S154"/>
    <mergeCell ref="V154:W154"/>
    <mergeCell ref="X154:Y154"/>
    <mergeCell ref="K164:M164"/>
    <mergeCell ref="O164:Q164"/>
    <mergeCell ref="R164:S164"/>
    <mergeCell ref="U164:W164"/>
    <mergeCell ref="X160:Z163"/>
    <mergeCell ref="R165:S166"/>
    <mergeCell ref="T165:T166"/>
    <mergeCell ref="U165:W166"/>
    <mergeCell ref="E166:G166"/>
    <mergeCell ref="O167:Q168"/>
    <mergeCell ref="R167:S168"/>
    <mergeCell ref="T167:T168"/>
    <mergeCell ref="O165:Q166"/>
    <mergeCell ref="U167:W168"/>
    <mergeCell ref="E168:G168"/>
    <mergeCell ref="E169:G169"/>
    <mergeCell ref="K169:M170"/>
    <mergeCell ref="O169:Q170"/>
    <mergeCell ref="R169:S170"/>
    <mergeCell ref="T169:T170"/>
    <mergeCell ref="U169:W170"/>
    <mergeCell ref="E170:G170"/>
    <mergeCell ref="R179:S179"/>
    <mergeCell ref="V179:W179"/>
    <mergeCell ref="X179:Y179"/>
    <mergeCell ref="E177:G177"/>
    <mergeCell ref="K177:M177"/>
    <mergeCell ref="O177:Q177"/>
    <mergeCell ref="R177:S177"/>
    <mergeCell ref="V177:W177"/>
    <mergeCell ref="X177:Y177"/>
    <mergeCell ref="K180:M180"/>
    <mergeCell ref="O180:Q180"/>
    <mergeCell ref="R180:S180"/>
    <mergeCell ref="V180:W180"/>
    <mergeCell ref="X180:Y180"/>
    <mergeCell ref="K181:M181"/>
    <mergeCell ref="O181:Q181"/>
    <mergeCell ref="R181:S181"/>
    <mergeCell ref="V181:W181"/>
    <mergeCell ref="X181:Y181"/>
    <mergeCell ref="O182:Q182"/>
    <mergeCell ref="R182:S182"/>
    <mergeCell ref="V182:W182"/>
    <mergeCell ref="X182:Y182"/>
    <mergeCell ref="E192:G192"/>
    <mergeCell ref="K192:M192"/>
    <mergeCell ref="O192:Q192"/>
    <mergeCell ref="R192:S192"/>
    <mergeCell ref="U192:W192"/>
    <mergeCell ref="X188:Z191"/>
    <mergeCell ref="R193:S194"/>
    <mergeCell ref="T193:T194"/>
    <mergeCell ref="U193:W194"/>
    <mergeCell ref="E194:G194"/>
    <mergeCell ref="E195:G195"/>
    <mergeCell ref="J195:J196"/>
    <mergeCell ref="K195:M196"/>
    <mergeCell ref="O195:Q196"/>
    <mergeCell ref="R195:S196"/>
    <mergeCell ref="T195:T196"/>
    <mergeCell ref="O193:Q194"/>
    <mergeCell ref="U195:W196"/>
    <mergeCell ref="E196:G196"/>
    <mergeCell ref="R208:S208"/>
    <mergeCell ref="V208:W208"/>
    <mergeCell ref="X208:Y208"/>
    <mergeCell ref="K209:M209"/>
    <mergeCell ref="O209:Q209"/>
    <mergeCell ref="R209:S209"/>
    <mergeCell ref="V209:W209"/>
    <mergeCell ref="X209:Y209"/>
    <mergeCell ref="O197:Q198"/>
    <mergeCell ref="R197:S198"/>
    <mergeCell ref="T197:T198"/>
    <mergeCell ref="U197:W198"/>
    <mergeCell ref="U199:W200"/>
    <mergeCell ref="O204:S204"/>
    <mergeCell ref="T204:U204"/>
    <mergeCell ref="V204:Y204"/>
    <mergeCell ref="K199:M200"/>
    <mergeCell ref="N199:N200"/>
    <mergeCell ref="O199:Q200"/>
    <mergeCell ref="R199:S200"/>
    <mergeCell ref="T199:T200"/>
    <mergeCell ref="K204:N204"/>
    <mergeCell ref="R210:S210"/>
    <mergeCell ref="V210:W210"/>
    <mergeCell ref="X210:Y210"/>
    <mergeCell ref="E220:G220"/>
    <mergeCell ref="K220:M220"/>
    <mergeCell ref="O220:Q220"/>
    <mergeCell ref="R220:S220"/>
    <mergeCell ref="U220:W220"/>
    <mergeCell ref="X216:Z219"/>
    <mergeCell ref="R221:S222"/>
    <mergeCell ref="T221:T222"/>
    <mergeCell ref="U221:W222"/>
    <mergeCell ref="E222:G222"/>
    <mergeCell ref="E223:G223"/>
    <mergeCell ref="J223:J224"/>
    <mergeCell ref="K223:M224"/>
    <mergeCell ref="O223:Q224"/>
    <mergeCell ref="R223:S224"/>
    <mergeCell ref="T223:T224"/>
    <mergeCell ref="O221:Q222"/>
    <mergeCell ref="U223:W224"/>
    <mergeCell ref="E224:G224"/>
    <mergeCell ref="U227:W228"/>
    <mergeCell ref="E228:G228"/>
    <mergeCell ref="E232:G232"/>
    <mergeCell ref="K232:N232"/>
    <mergeCell ref="O232:S232"/>
    <mergeCell ref="T232:U232"/>
    <mergeCell ref="V232:Y232"/>
    <mergeCell ref="E227:G227"/>
    <mergeCell ref="K227:M228"/>
    <mergeCell ref="N227:N228"/>
    <mergeCell ref="O227:Q228"/>
    <mergeCell ref="R227:S228"/>
    <mergeCell ref="T227:T228"/>
    <mergeCell ref="R236:S236"/>
    <mergeCell ref="V236:W236"/>
    <mergeCell ref="X236:Y236"/>
    <mergeCell ref="K237:M237"/>
    <mergeCell ref="O237:Q237"/>
    <mergeCell ref="R237:S237"/>
    <mergeCell ref="V237:W237"/>
    <mergeCell ref="X237:Y237"/>
    <mergeCell ref="K234:M234"/>
    <mergeCell ref="O234:Q234"/>
    <mergeCell ref="R234:S234"/>
    <mergeCell ref="V234:W234"/>
    <mergeCell ref="X234:Y234"/>
    <mergeCell ref="K235:M235"/>
    <mergeCell ref="O235:Q235"/>
    <mergeCell ref="R235:S235"/>
    <mergeCell ref="V235:W235"/>
    <mergeCell ref="X235:Y235"/>
    <mergeCell ref="R238:S238"/>
    <mergeCell ref="V238:W238"/>
    <mergeCell ref="X238:Y238"/>
    <mergeCell ref="E248:G248"/>
    <mergeCell ref="K248:M248"/>
    <mergeCell ref="O248:Q248"/>
    <mergeCell ref="R248:S248"/>
    <mergeCell ref="U248:W248"/>
    <mergeCell ref="X244:Z247"/>
    <mergeCell ref="R249:S250"/>
    <mergeCell ref="T249:T250"/>
    <mergeCell ref="U249:W250"/>
    <mergeCell ref="E250:G250"/>
    <mergeCell ref="E251:G251"/>
    <mergeCell ref="J251:J252"/>
    <mergeCell ref="K251:M252"/>
    <mergeCell ref="O251:Q252"/>
    <mergeCell ref="R251:S252"/>
    <mergeCell ref="T251:T252"/>
    <mergeCell ref="O249:Q250"/>
    <mergeCell ref="U251:W252"/>
    <mergeCell ref="E252:G252"/>
    <mergeCell ref="U276:W276"/>
    <mergeCell ref="R277:S278"/>
    <mergeCell ref="T277:T278"/>
    <mergeCell ref="U277:W278"/>
    <mergeCell ref="E278:G278"/>
    <mergeCell ref="O253:Q254"/>
    <mergeCell ref="R253:S254"/>
    <mergeCell ref="T253:T254"/>
    <mergeCell ref="U253:W254"/>
    <mergeCell ref="E254:G254"/>
    <mergeCell ref="U255:W256"/>
    <mergeCell ref="E256:G256"/>
    <mergeCell ref="E260:G260"/>
    <mergeCell ref="O260:S260"/>
    <mergeCell ref="T260:U260"/>
    <mergeCell ref="V260:Y260"/>
    <mergeCell ref="E255:G255"/>
    <mergeCell ref="K255:M256"/>
    <mergeCell ref="N255:N256"/>
    <mergeCell ref="O255:Q256"/>
    <mergeCell ref="R255:S256"/>
    <mergeCell ref="T255:T256"/>
    <mergeCell ref="T279:T280"/>
    <mergeCell ref="U279:W280"/>
    <mergeCell ref="E280:G280"/>
    <mergeCell ref="E281:G281"/>
    <mergeCell ref="K281:M282"/>
    <mergeCell ref="O281:Q282"/>
    <mergeCell ref="R281:S282"/>
    <mergeCell ref="T281:T282"/>
    <mergeCell ref="U281:W282"/>
    <mergeCell ref="E282:G282"/>
    <mergeCell ref="V289:W289"/>
    <mergeCell ref="X289:Y289"/>
    <mergeCell ref="U283:W284"/>
    <mergeCell ref="E284:G284"/>
    <mergeCell ref="E288:G288"/>
    <mergeCell ref="K288:N288"/>
    <mergeCell ref="O288:S288"/>
    <mergeCell ref="T288:U288"/>
    <mergeCell ref="V288:Y288"/>
    <mergeCell ref="E283:G283"/>
    <mergeCell ref="K283:M284"/>
    <mergeCell ref="N283:N284"/>
    <mergeCell ref="O283:Q284"/>
    <mergeCell ref="R283:S284"/>
    <mergeCell ref="T283:T284"/>
    <mergeCell ref="V293:W293"/>
    <mergeCell ref="X293:Y293"/>
    <mergeCell ref="K290:M290"/>
    <mergeCell ref="O290:Q290"/>
    <mergeCell ref="R290:S290"/>
    <mergeCell ref="V290:W290"/>
    <mergeCell ref="X290:Y290"/>
    <mergeCell ref="K291:M291"/>
    <mergeCell ref="O291:Q291"/>
    <mergeCell ref="R291:S291"/>
    <mergeCell ref="V291:W291"/>
    <mergeCell ref="X291:Y291"/>
    <mergeCell ref="V292:W292"/>
    <mergeCell ref="X292:Y292"/>
    <mergeCell ref="V294:W294"/>
    <mergeCell ref="X294:Y294"/>
    <mergeCell ref="E320:E321"/>
    <mergeCell ref="F320:F321"/>
    <mergeCell ref="E306:G306"/>
    <mergeCell ref="H310:H311"/>
    <mergeCell ref="H312:H313"/>
    <mergeCell ref="G350:G351"/>
    <mergeCell ref="T340:T341"/>
    <mergeCell ref="T342:T343"/>
    <mergeCell ref="G326:G327"/>
    <mergeCell ref="E326:E327"/>
    <mergeCell ref="F326:F327"/>
    <mergeCell ref="T316:T317"/>
    <mergeCell ref="J317:J318"/>
    <mergeCell ref="T318:T319"/>
    <mergeCell ref="G320:G321"/>
    <mergeCell ref="H334:H335"/>
    <mergeCell ref="H324:H325"/>
    <mergeCell ref="G332:G333"/>
    <mergeCell ref="I334:N335"/>
    <mergeCell ref="E335:E336"/>
    <mergeCell ref="I336:N337"/>
    <mergeCell ref="E332:E333"/>
    <mergeCell ref="R292:S292"/>
    <mergeCell ref="K293:M293"/>
    <mergeCell ref="O293:Q293"/>
    <mergeCell ref="Q17:Q18"/>
    <mergeCell ref="Q19:Q20"/>
    <mergeCell ref="R17:R18"/>
    <mergeCell ref="R19:R20"/>
    <mergeCell ref="M27:M28"/>
    <mergeCell ref="E350:E351"/>
    <mergeCell ref="F350:F351"/>
    <mergeCell ref="K294:M294"/>
    <mergeCell ref="O294:Q294"/>
    <mergeCell ref="R294:S294"/>
    <mergeCell ref="R293:S293"/>
    <mergeCell ref="E289:G289"/>
    <mergeCell ref="K289:M289"/>
    <mergeCell ref="O289:Q289"/>
    <mergeCell ref="R289:S289"/>
    <mergeCell ref="O279:Q280"/>
    <mergeCell ref="R279:S280"/>
    <mergeCell ref="E276:G276"/>
    <mergeCell ref="K276:M276"/>
    <mergeCell ref="O276:Q276"/>
    <mergeCell ref="R276:S276"/>
    <mergeCell ref="E338:E339"/>
    <mergeCell ref="F338:F339"/>
    <mergeCell ref="O320:P321"/>
    <mergeCell ref="L9:L10"/>
    <mergeCell ref="M9:M10"/>
    <mergeCell ref="L11:L12"/>
    <mergeCell ref="M11:M12"/>
    <mergeCell ref="L25:L26"/>
    <mergeCell ref="L27:L28"/>
    <mergeCell ref="M25:M26"/>
    <mergeCell ref="K292:M292"/>
    <mergeCell ref="O292:Q292"/>
    <mergeCell ref="K238:M238"/>
    <mergeCell ref="O238:Q238"/>
    <mergeCell ref="K236:M236"/>
    <mergeCell ref="O236:Q236"/>
    <mergeCell ref="K210:M210"/>
    <mergeCell ref="O210:Q210"/>
    <mergeCell ref="O208:Q208"/>
    <mergeCell ref="E198:G198"/>
    <mergeCell ref="E200:G200"/>
    <mergeCell ref="E204:G204"/>
    <mergeCell ref="E199:G199"/>
    <mergeCell ref="K182:M182"/>
    <mergeCell ref="V329:W330"/>
    <mergeCell ref="Q344:R345"/>
    <mergeCell ref="S344:S345"/>
    <mergeCell ref="O312:S312"/>
    <mergeCell ref="O336:S336"/>
    <mergeCell ref="U316:AA317"/>
    <mergeCell ref="U318:AA319"/>
    <mergeCell ref="U340:AA341"/>
    <mergeCell ref="U342:AA343"/>
    <mergeCell ref="U329:U330"/>
    <mergeCell ref="AA331:AC332"/>
    <mergeCell ref="AA333:AC334"/>
    <mergeCell ref="U332:U333"/>
    <mergeCell ref="U335:U336"/>
    <mergeCell ref="X329:Y330"/>
    <mergeCell ref="V335:W336"/>
    <mergeCell ref="X335:Y336"/>
    <mergeCell ref="Z331:Z332"/>
    <mergeCell ref="Z333:Z334"/>
    <mergeCell ref="Q320:R321"/>
    <mergeCell ref="S320:S321"/>
    <mergeCell ref="Q338:R339"/>
    <mergeCell ref="S338:S339"/>
    <mergeCell ref="V31:V32"/>
    <mergeCell ref="W31:W32"/>
    <mergeCell ref="L59:L60"/>
    <mergeCell ref="M57:M58"/>
    <mergeCell ref="M59:M60"/>
    <mergeCell ref="Q49:Q50"/>
    <mergeCell ref="R49:R50"/>
    <mergeCell ref="Q51:Q52"/>
    <mergeCell ref="R51:R52"/>
    <mergeCell ref="L41:L42"/>
    <mergeCell ref="M41:M42"/>
    <mergeCell ref="L43:L44"/>
    <mergeCell ref="M43:M44"/>
    <mergeCell ref="L57:L58"/>
    <mergeCell ref="K70:M70"/>
    <mergeCell ref="K71:M71"/>
    <mergeCell ref="I69:I70"/>
    <mergeCell ref="J69:J70"/>
    <mergeCell ref="I71:I72"/>
    <mergeCell ref="J71:J72"/>
    <mergeCell ref="V33:V34"/>
    <mergeCell ref="W33:W34"/>
    <mergeCell ref="N70:S70"/>
    <mergeCell ref="N71:S71"/>
  </mergeCells>
  <printOptions horizontalCentered="1" verticalCentered="1"/>
  <pageMargins left="0" right="0" top="0.59055118110236227" bottom="0.59055118110236227" header="0.31496062992125984" footer="0.31496062992125984"/>
  <pageSetup paperSize="9" scale="82" orientation="landscape" horizontalDpi="360" verticalDpi="360" r:id="rId1"/>
  <headerFooter alignWithMargins="0"/>
  <rowBreaks count="11" manualBreakCount="11">
    <brk id="34" max="16383" man="1"/>
    <brk id="73" max="16383" man="1"/>
    <brk id="101" max="16383" man="1"/>
    <brk id="129" max="16383" man="1"/>
    <brk id="157" max="16383" man="1"/>
    <brk id="185" max="16383" man="1"/>
    <brk id="213" max="16383" man="1"/>
    <brk id="241" max="16383" man="1"/>
    <brk id="269" max="16383" man="1"/>
    <brk id="297" max="16383" man="1"/>
    <brk id="328" max="16383" man="1"/>
  </rowBreaks>
  <ignoredErrors>
    <ignoredError sqref="H82:H87" formula="1"/>
  </ignoredError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7C354-EB0C-4A9F-8F61-26883EF2F8D5}">
  <dimension ref="A1:Y212"/>
  <sheetViews>
    <sheetView topLeftCell="A201" zoomScale="90" zoomScaleNormal="90" workbookViewId="0">
      <selection activeCell="B184" sqref="B184:B186"/>
    </sheetView>
  </sheetViews>
  <sheetFormatPr defaultColWidth="9.109375" defaultRowHeight="13.2" x14ac:dyDescent="0.3"/>
  <cols>
    <col min="1" max="1" width="3.33203125" style="3" bestFit="1" customWidth="1"/>
    <col min="2" max="2" width="6.88671875" style="3" customWidth="1"/>
    <col min="3" max="3" width="7" style="3" bestFit="1" customWidth="1"/>
    <col min="4" max="4" width="28.109375" style="3" customWidth="1"/>
    <col min="5" max="7" width="8.44140625" style="3" customWidth="1"/>
    <col min="8" max="9" width="5.77734375" style="3" customWidth="1"/>
    <col min="10" max="10" width="5.5546875" style="3" customWidth="1"/>
    <col min="11" max="14" width="3" style="3" customWidth="1"/>
    <col min="15" max="16" width="5.5546875" style="3" customWidth="1"/>
    <col min="17" max="20" width="5.44140625" style="3" customWidth="1"/>
    <col min="21" max="22" width="6.44140625" style="3" customWidth="1"/>
    <col min="23" max="25" width="6.88671875" style="3" customWidth="1"/>
    <col min="26" max="26" width="4.44140625" style="3" customWidth="1"/>
    <col min="27" max="260" width="9.109375" style="3"/>
    <col min="261" max="261" width="3.33203125" style="3" bestFit="1" customWidth="1"/>
    <col min="262" max="262" width="6.88671875" style="3" customWidth="1"/>
    <col min="263" max="263" width="7" style="3" bestFit="1" customWidth="1"/>
    <col min="264" max="264" width="28.109375" style="3" customWidth="1"/>
    <col min="265" max="265" width="26.44140625" style="3" customWidth="1"/>
    <col min="266" max="267" width="8.44140625" style="3" customWidth="1"/>
    <col min="268" max="268" width="6.88671875" style="3" bestFit="1" customWidth="1"/>
    <col min="269" max="271" width="5.109375" style="3" customWidth="1"/>
    <col min="272" max="272" width="2.33203125" style="3" customWidth="1"/>
    <col min="273" max="273" width="5.109375" style="3" customWidth="1"/>
    <col min="274" max="274" width="3.44140625" style="3" bestFit="1" customWidth="1"/>
    <col min="275" max="275" width="9.109375" style="3"/>
    <col min="276" max="276" width="5.88671875" style="3" bestFit="1" customWidth="1"/>
    <col min="277" max="277" width="8.88671875" style="3" bestFit="1" customWidth="1"/>
    <col min="278" max="281" width="6.88671875" style="3" customWidth="1"/>
    <col min="282" max="282" width="4.44140625" style="3" customWidth="1"/>
    <col min="283" max="516" width="9.109375" style="3"/>
    <col min="517" max="517" width="3.33203125" style="3" bestFit="1" customWidth="1"/>
    <col min="518" max="518" width="6.88671875" style="3" customWidth="1"/>
    <col min="519" max="519" width="7" style="3" bestFit="1" customWidth="1"/>
    <col min="520" max="520" width="28.109375" style="3" customWidth="1"/>
    <col min="521" max="521" width="26.44140625" style="3" customWidth="1"/>
    <col min="522" max="523" width="8.44140625" style="3" customWidth="1"/>
    <col min="524" max="524" width="6.88671875" style="3" bestFit="1" customWidth="1"/>
    <col min="525" max="527" width="5.109375" style="3" customWidth="1"/>
    <col min="528" max="528" width="2.33203125" style="3" customWidth="1"/>
    <col min="529" max="529" width="5.109375" style="3" customWidth="1"/>
    <col min="530" max="530" width="3.44140625" style="3" bestFit="1" customWidth="1"/>
    <col min="531" max="531" width="9.109375" style="3"/>
    <col min="532" max="532" width="5.88671875" style="3" bestFit="1" customWidth="1"/>
    <col min="533" max="533" width="8.88671875" style="3" bestFit="1" customWidth="1"/>
    <col min="534" max="537" width="6.88671875" style="3" customWidth="1"/>
    <col min="538" max="538" width="4.44140625" style="3" customWidth="1"/>
    <col min="539" max="772" width="9.109375" style="3"/>
    <col min="773" max="773" width="3.33203125" style="3" bestFit="1" customWidth="1"/>
    <col min="774" max="774" width="6.88671875" style="3" customWidth="1"/>
    <col min="775" max="775" width="7" style="3" bestFit="1" customWidth="1"/>
    <col min="776" max="776" width="28.109375" style="3" customWidth="1"/>
    <col min="777" max="777" width="26.44140625" style="3" customWidth="1"/>
    <col min="778" max="779" width="8.44140625" style="3" customWidth="1"/>
    <col min="780" max="780" width="6.88671875" style="3" bestFit="1" customWidth="1"/>
    <col min="781" max="783" width="5.109375" style="3" customWidth="1"/>
    <col min="784" max="784" width="2.33203125" style="3" customWidth="1"/>
    <col min="785" max="785" width="5.109375" style="3" customWidth="1"/>
    <col min="786" max="786" width="3.44140625" style="3" bestFit="1" customWidth="1"/>
    <col min="787" max="787" width="9.109375" style="3"/>
    <col min="788" max="788" width="5.88671875" style="3" bestFit="1" customWidth="1"/>
    <col min="789" max="789" width="8.88671875" style="3" bestFit="1" customWidth="1"/>
    <col min="790" max="793" width="6.88671875" style="3" customWidth="1"/>
    <col min="794" max="794" width="4.44140625" style="3" customWidth="1"/>
    <col min="795" max="1028" width="9.109375" style="3"/>
    <col min="1029" max="1029" width="3.33203125" style="3" bestFit="1" customWidth="1"/>
    <col min="1030" max="1030" width="6.88671875" style="3" customWidth="1"/>
    <col min="1031" max="1031" width="7" style="3" bestFit="1" customWidth="1"/>
    <col min="1032" max="1032" width="28.109375" style="3" customWidth="1"/>
    <col min="1033" max="1033" width="26.44140625" style="3" customWidth="1"/>
    <col min="1034" max="1035" width="8.44140625" style="3" customWidth="1"/>
    <col min="1036" max="1036" width="6.88671875" style="3" bestFit="1" customWidth="1"/>
    <col min="1037" max="1039" width="5.109375" style="3" customWidth="1"/>
    <col min="1040" max="1040" width="2.33203125" style="3" customWidth="1"/>
    <col min="1041" max="1041" width="5.109375" style="3" customWidth="1"/>
    <col min="1042" max="1042" width="3.44140625" style="3" bestFit="1" customWidth="1"/>
    <col min="1043" max="1043" width="9.109375" style="3"/>
    <col min="1044" max="1044" width="5.88671875" style="3" bestFit="1" customWidth="1"/>
    <col min="1045" max="1045" width="8.88671875" style="3" bestFit="1" customWidth="1"/>
    <col min="1046" max="1049" width="6.88671875" style="3" customWidth="1"/>
    <col min="1050" max="1050" width="4.44140625" style="3" customWidth="1"/>
    <col min="1051" max="1284" width="9.109375" style="3"/>
    <col min="1285" max="1285" width="3.33203125" style="3" bestFit="1" customWidth="1"/>
    <col min="1286" max="1286" width="6.88671875" style="3" customWidth="1"/>
    <col min="1287" max="1287" width="7" style="3" bestFit="1" customWidth="1"/>
    <col min="1288" max="1288" width="28.109375" style="3" customWidth="1"/>
    <col min="1289" max="1289" width="26.44140625" style="3" customWidth="1"/>
    <col min="1290" max="1291" width="8.44140625" style="3" customWidth="1"/>
    <col min="1292" max="1292" width="6.88671875" style="3" bestFit="1" customWidth="1"/>
    <col min="1293" max="1295" width="5.109375" style="3" customWidth="1"/>
    <col min="1296" max="1296" width="2.33203125" style="3" customWidth="1"/>
    <col min="1297" max="1297" width="5.109375" style="3" customWidth="1"/>
    <col min="1298" max="1298" width="3.44140625" style="3" bestFit="1" customWidth="1"/>
    <col min="1299" max="1299" width="9.109375" style="3"/>
    <col min="1300" max="1300" width="5.88671875" style="3" bestFit="1" customWidth="1"/>
    <col min="1301" max="1301" width="8.88671875" style="3" bestFit="1" customWidth="1"/>
    <col min="1302" max="1305" width="6.88671875" style="3" customWidth="1"/>
    <col min="1306" max="1306" width="4.44140625" style="3" customWidth="1"/>
    <col min="1307" max="1540" width="9.109375" style="3"/>
    <col min="1541" max="1541" width="3.33203125" style="3" bestFit="1" customWidth="1"/>
    <col min="1542" max="1542" width="6.88671875" style="3" customWidth="1"/>
    <col min="1543" max="1543" width="7" style="3" bestFit="1" customWidth="1"/>
    <col min="1544" max="1544" width="28.109375" style="3" customWidth="1"/>
    <col min="1545" max="1545" width="26.44140625" style="3" customWidth="1"/>
    <col min="1546" max="1547" width="8.44140625" style="3" customWidth="1"/>
    <col min="1548" max="1548" width="6.88671875" style="3" bestFit="1" customWidth="1"/>
    <col min="1549" max="1551" width="5.109375" style="3" customWidth="1"/>
    <col min="1552" max="1552" width="2.33203125" style="3" customWidth="1"/>
    <col min="1553" max="1553" width="5.109375" style="3" customWidth="1"/>
    <col min="1554" max="1554" width="3.44140625" style="3" bestFit="1" customWidth="1"/>
    <col min="1555" max="1555" width="9.109375" style="3"/>
    <col min="1556" max="1556" width="5.88671875" style="3" bestFit="1" customWidth="1"/>
    <col min="1557" max="1557" width="8.88671875" style="3" bestFit="1" customWidth="1"/>
    <col min="1558" max="1561" width="6.88671875" style="3" customWidth="1"/>
    <col min="1562" max="1562" width="4.44140625" style="3" customWidth="1"/>
    <col min="1563" max="1796" width="9.109375" style="3"/>
    <col min="1797" max="1797" width="3.33203125" style="3" bestFit="1" customWidth="1"/>
    <col min="1798" max="1798" width="6.88671875" style="3" customWidth="1"/>
    <col min="1799" max="1799" width="7" style="3" bestFit="1" customWidth="1"/>
    <col min="1800" max="1800" width="28.109375" style="3" customWidth="1"/>
    <col min="1801" max="1801" width="26.44140625" style="3" customWidth="1"/>
    <col min="1802" max="1803" width="8.44140625" style="3" customWidth="1"/>
    <col min="1804" max="1804" width="6.88671875" style="3" bestFit="1" customWidth="1"/>
    <col min="1805" max="1807" width="5.109375" style="3" customWidth="1"/>
    <col min="1808" max="1808" width="2.33203125" style="3" customWidth="1"/>
    <col min="1809" max="1809" width="5.109375" style="3" customWidth="1"/>
    <col min="1810" max="1810" width="3.44140625" style="3" bestFit="1" customWidth="1"/>
    <col min="1811" max="1811" width="9.109375" style="3"/>
    <col min="1812" max="1812" width="5.88671875" style="3" bestFit="1" customWidth="1"/>
    <col min="1813" max="1813" width="8.88671875" style="3" bestFit="1" customWidth="1"/>
    <col min="1814" max="1817" width="6.88671875" style="3" customWidth="1"/>
    <col min="1818" max="1818" width="4.44140625" style="3" customWidth="1"/>
    <col min="1819" max="2052" width="9.109375" style="3"/>
    <col min="2053" max="2053" width="3.33203125" style="3" bestFit="1" customWidth="1"/>
    <col min="2054" max="2054" width="6.88671875" style="3" customWidth="1"/>
    <col min="2055" max="2055" width="7" style="3" bestFit="1" customWidth="1"/>
    <col min="2056" max="2056" width="28.109375" style="3" customWidth="1"/>
    <col min="2057" max="2057" width="26.44140625" style="3" customWidth="1"/>
    <col min="2058" max="2059" width="8.44140625" style="3" customWidth="1"/>
    <col min="2060" max="2060" width="6.88671875" style="3" bestFit="1" customWidth="1"/>
    <col min="2061" max="2063" width="5.109375" style="3" customWidth="1"/>
    <col min="2064" max="2064" width="2.33203125" style="3" customWidth="1"/>
    <col min="2065" max="2065" width="5.109375" style="3" customWidth="1"/>
    <col min="2066" max="2066" width="3.44140625" style="3" bestFit="1" customWidth="1"/>
    <col min="2067" max="2067" width="9.109375" style="3"/>
    <col min="2068" max="2068" width="5.88671875" style="3" bestFit="1" customWidth="1"/>
    <col min="2069" max="2069" width="8.88671875" style="3" bestFit="1" customWidth="1"/>
    <col min="2070" max="2073" width="6.88671875" style="3" customWidth="1"/>
    <col min="2074" max="2074" width="4.44140625" style="3" customWidth="1"/>
    <col min="2075" max="2308" width="9.109375" style="3"/>
    <col min="2309" max="2309" width="3.33203125" style="3" bestFit="1" customWidth="1"/>
    <col min="2310" max="2310" width="6.88671875" style="3" customWidth="1"/>
    <col min="2311" max="2311" width="7" style="3" bestFit="1" customWidth="1"/>
    <col min="2312" max="2312" width="28.109375" style="3" customWidth="1"/>
    <col min="2313" max="2313" width="26.44140625" style="3" customWidth="1"/>
    <col min="2314" max="2315" width="8.44140625" style="3" customWidth="1"/>
    <col min="2316" max="2316" width="6.88671875" style="3" bestFit="1" customWidth="1"/>
    <col min="2317" max="2319" width="5.109375" style="3" customWidth="1"/>
    <col min="2320" max="2320" width="2.33203125" style="3" customWidth="1"/>
    <col min="2321" max="2321" width="5.109375" style="3" customWidth="1"/>
    <col min="2322" max="2322" width="3.44140625" style="3" bestFit="1" customWidth="1"/>
    <col min="2323" max="2323" width="9.109375" style="3"/>
    <col min="2324" max="2324" width="5.88671875" style="3" bestFit="1" customWidth="1"/>
    <col min="2325" max="2325" width="8.88671875" style="3" bestFit="1" customWidth="1"/>
    <col min="2326" max="2329" width="6.88671875" style="3" customWidth="1"/>
    <col min="2330" max="2330" width="4.44140625" style="3" customWidth="1"/>
    <col min="2331" max="2564" width="9.109375" style="3"/>
    <col min="2565" max="2565" width="3.33203125" style="3" bestFit="1" customWidth="1"/>
    <col min="2566" max="2566" width="6.88671875" style="3" customWidth="1"/>
    <col min="2567" max="2567" width="7" style="3" bestFit="1" customWidth="1"/>
    <col min="2568" max="2568" width="28.109375" style="3" customWidth="1"/>
    <col min="2569" max="2569" width="26.44140625" style="3" customWidth="1"/>
    <col min="2570" max="2571" width="8.44140625" style="3" customWidth="1"/>
    <col min="2572" max="2572" width="6.88671875" style="3" bestFit="1" customWidth="1"/>
    <col min="2573" max="2575" width="5.109375" style="3" customWidth="1"/>
    <col min="2576" max="2576" width="2.33203125" style="3" customWidth="1"/>
    <col min="2577" max="2577" width="5.109375" style="3" customWidth="1"/>
    <col min="2578" max="2578" width="3.44140625" style="3" bestFit="1" customWidth="1"/>
    <col min="2579" max="2579" width="9.109375" style="3"/>
    <col min="2580" max="2580" width="5.88671875" style="3" bestFit="1" customWidth="1"/>
    <col min="2581" max="2581" width="8.88671875" style="3" bestFit="1" customWidth="1"/>
    <col min="2582" max="2585" width="6.88671875" style="3" customWidth="1"/>
    <col min="2586" max="2586" width="4.44140625" style="3" customWidth="1"/>
    <col min="2587" max="2820" width="9.109375" style="3"/>
    <col min="2821" max="2821" width="3.33203125" style="3" bestFit="1" customWidth="1"/>
    <col min="2822" max="2822" width="6.88671875" style="3" customWidth="1"/>
    <col min="2823" max="2823" width="7" style="3" bestFit="1" customWidth="1"/>
    <col min="2824" max="2824" width="28.109375" style="3" customWidth="1"/>
    <col min="2825" max="2825" width="26.44140625" style="3" customWidth="1"/>
    <col min="2826" max="2827" width="8.44140625" style="3" customWidth="1"/>
    <col min="2828" max="2828" width="6.88671875" style="3" bestFit="1" customWidth="1"/>
    <col min="2829" max="2831" width="5.109375" style="3" customWidth="1"/>
    <col min="2832" max="2832" width="2.33203125" style="3" customWidth="1"/>
    <col min="2833" max="2833" width="5.109375" style="3" customWidth="1"/>
    <col min="2834" max="2834" width="3.44140625" style="3" bestFit="1" customWidth="1"/>
    <col min="2835" max="2835" width="9.109375" style="3"/>
    <col min="2836" max="2836" width="5.88671875" style="3" bestFit="1" customWidth="1"/>
    <col min="2837" max="2837" width="8.88671875" style="3" bestFit="1" customWidth="1"/>
    <col min="2838" max="2841" width="6.88671875" style="3" customWidth="1"/>
    <col min="2842" max="2842" width="4.44140625" style="3" customWidth="1"/>
    <col min="2843" max="3076" width="9.109375" style="3"/>
    <col min="3077" max="3077" width="3.33203125" style="3" bestFit="1" customWidth="1"/>
    <col min="3078" max="3078" width="6.88671875" style="3" customWidth="1"/>
    <col min="3079" max="3079" width="7" style="3" bestFit="1" customWidth="1"/>
    <col min="3080" max="3080" width="28.109375" style="3" customWidth="1"/>
    <col min="3081" max="3081" width="26.44140625" style="3" customWidth="1"/>
    <col min="3082" max="3083" width="8.44140625" style="3" customWidth="1"/>
    <col min="3084" max="3084" width="6.88671875" style="3" bestFit="1" customWidth="1"/>
    <col min="3085" max="3087" width="5.109375" style="3" customWidth="1"/>
    <col min="3088" max="3088" width="2.33203125" style="3" customWidth="1"/>
    <col min="3089" max="3089" width="5.109375" style="3" customWidth="1"/>
    <col min="3090" max="3090" width="3.44140625" style="3" bestFit="1" customWidth="1"/>
    <col min="3091" max="3091" width="9.109375" style="3"/>
    <col min="3092" max="3092" width="5.88671875" style="3" bestFit="1" customWidth="1"/>
    <col min="3093" max="3093" width="8.88671875" style="3" bestFit="1" customWidth="1"/>
    <col min="3094" max="3097" width="6.88671875" style="3" customWidth="1"/>
    <col min="3098" max="3098" width="4.44140625" style="3" customWidth="1"/>
    <col min="3099" max="3332" width="9.109375" style="3"/>
    <col min="3333" max="3333" width="3.33203125" style="3" bestFit="1" customWidth="1"/>
    <col min="3334" max="3334" width="6.88671875" style="3" customWidth="1"/>
    <col min="3335" max="3335" width="7" style="3" bestFit="1" customWidth="1"/>
    <col min="3336" max="3336" width="28.109375" style="3" customWidth="1"/>
    <col min="3337" max="3337" width="26.44140625" style="3" customWidth="1"/>
    <col min="3338" max="3339" width="8.44140625" style="3" customWidth="1"/>
    <col min="3340" max="3340" width="6.88671875" style="3" bestFit="1" customWidth="1"/>
    <col min="3341" max="3343" width="5.109375" style="3" customWidth="1"/>
    <col min="3344" max="3344" width="2.33203125" style="3" customWidth="1"/>
    <col min="3345" max="3345" width="5.109375" style="3" customWidth="1"/>
    <col min="3346" max="3346" width="3.44140625" style="3" bestFit="1" customWidth="1"/>
    <col min="3347" max="3347" width="9.109375" style="3"/>
    <col min="3348" max="3348" width="5.88671875" style="3" bestFit="1" customWidth="1"/>
    <col min="3349" max="3349" width="8.88671875" style="3" bestFit="1" customWidth="1"/>
    <col min="3350" max="3353" width="6.88671875" style="3" customWidth="1"/>
    <col min="3354" max="3354" width="4.44140625" style="3" customWidth="1"/>
    <col min="3355" max="3588" width="9.109375" style="3"/>
    <col min="3589" max="3589" width="3.33203125" style="3" bestFit="1" customWidth="1"/>
    <col min="3590" max="3590" width="6.88671875" style="3" customWidth="1"/>
    <col min="3591" max="3591" width="7" style="3" bestFit="1" customWidth="1"/>
    <col min="3592" max="3592" width="28.109375" style="3" customWidth="1"/>
    <col min="3593" max="3593" width="26.44140625" style="3" customWidth="1"/>
    <col min="3594" max="3595" width="8.44140625" style="3" customWidth="1"/>
    <col min="3596" max="3596" width="6.88671875" style="3" bestFit="1" customWidth="1"/>
    <col min="3597" max="3599" width="5.109375" style="3" customWidth="1"/>
    <col min="3600" max="3600" width="2.33203125" style="3" customWidth="1"/>
    <col min="3601" max="3601" width="5.109375" style="3" customWidth="1"/>
    <col min="3602" max="3602" width="3.44140625" style="3" bestFit="1" customWidth="1"/>
    <col min="3603" max="3603" width="9.109375" style="3"/>
    <col min="3604" max="3604" width="5.88671875" style="3" bestFit="1" customWidth="1"/>
    <col min="3605" max="3605" width="8.88671875" style="3" bestFit="1" customWidth="1"/>
    <col min="3606" max="3609" width="6.88671875" style="3" customWidth="1"/>
    <col min="3610" max="3610" width="4.44140625" style="3" customWidth="1"/>
    <col min="3611" max="3844" width="9.109375" style="3"/>
    <col min="3845" max="3845" width="3.33203125" style="3" bestFit="1" customWidth="1"/>
    <col min="3846" max="3846" width="6.88671875" style="3" customWidth="1"/>
    <col min="3847" max="3847" width="7" style="3" bestFit="1" customWidth="1"/>
    <col min="3848" max="3848" width="28.109375" style="3" customWidth="1"/>
    <col min="3849" max="3849" width="26.44140625" style="3" customWidth="1"/>
    <col min="3850" max="3851" width="8.44140625" style="3" customWidth="1"/>
    <col min="3852" max="3852" width="6.88671875" style="3" bestFit="1" customWidth="1"/>
    <col min="3853" max="3855" width="5.109375" style="3" customWidth="1"/>
    <col min="3856" max="3856" width="2.33203125" style="3" customWidth="1"/>
    <col min="3857" max="3857" width="5.109375" style="3" customWidth="1"/>
    <col min="3858" max="3858" width="3.44140625" style="3" bestFit="1" customWidth="1"/>
    <col min="3859" max="3859" width="9.109375" style="3"/>
    <col min="3860" max="3860" width="5.88671875" style="3" bestFit="1" customWidth="1"/>
    <col min="3861" max="3861" width="8.88671875" style="3" bestFit="1" customWidth="1"/>
    <col min="3862" max="3865" width="6.88671875" style="3" customWidth="1"/>
    <col min="3866" max="3866" width="4.44140625" style="3" customWidth="1"/>
    <col min="3867" max="4100" width="9.109375" style="3"/>
    <col min="4101" max="4101" width="3.33203125" style="3" bestFit="1" customWidth="1"/>
    <col min="4102" max="4102" width="6.88671875" style="3" customWidth="1"/>
    <col min="4103" max="4103" width="7" style="3" bestFit="1" customWidth="1"/>
    <col min="4104" max="4104" width="28.109375" style="3" customWidth="1"/>
    <col min="4105" max="4105" width="26.44140625" style="3" customWidth="1"/>
    <col min="4106" max="4107" width="8.44140625" style="3" customWidth="1"/>
    <col min="4108" max="4108" width="6.88671875" style="3" bestFit="1" customWidth="1"/>
    <col min="4109" max="4111" width="5.109375" style="3" customWidth="1"/>
    <col min="4112" max="4112" width="2.33203125" style="3" customWidth="1"/>
    <col min="4113" max="4113" width="5.109375" style="3" customWidth="1"/>
    <col min="4114" max="4114" width="3.44140625" style="3" bestFit="1" customWidth="1"/>
    <col min="4115" max="4115" width="9.109375" style="3"/>
    <col min="4116" max="4116" width="5.88671875" style="3" bestFit="1" customWidth="1"/>
    <col min="4117" max="4117" width="8.88671875" style="3" bestFit="1" customWidth="1"/>
    <col min="4118" max="4121" width="6.88671875" style="3" customWidth="1"/>
    <col min="4122" max="4122" width="4.44140625" style="3" customWidth="1"/>
    <col min="4123" max="4356" width="9.109375" style="3"/>
    <col min="4357" max="4357" width="3.33203125" style="3" bestFit="1" customWidth="1"/>
    <col min="4358" max="4358" width="6.88671875" style="3" customWidth="1"/>
    <col min="4359" max="4359" width="7" style="3" bestFit="1" customWidth="1"/>
    <col min="4360" max="4360" width="28.109375" style="3" customWidth="1"/>
    <col min="4361" max="4361" width="26.44140625" style="3" customWidth="1"/>
    <col min="4362" max="4363" width="8.44140625" style="3" customWidth="1"/>
    <col min="4364" max="4364" width="6.88671875" style="3" bestFit="1" customWidth="1"/>
    <col min="4365" max="4367" width="5.109375" style="3" customWidth="1"/>
    <col min="4368" max="4368" width="2.33203125" style="3" customWidth="1"/>
    <col min="4369" max="4369" width="5.109375" style="3" customWidth="1"/>
    <col min="4370" max="4370" width="3.44140625" style="3" bestFit="1" customWidth="1"/>
    <col min="4371" max="4371" width="9.109375" style="3"/>
    <col min="4372" max="4372" width="5.88671875" style="3" bestFit="1" customWidth="1"/>
    <col min="4373" max="4373" width="8.88671875" style="3" bestFit="1" customWidth="1"/>
    <col min="4374" max="4377" width="6.88671875" style="3" customWidth="1"/>
    <col min="4378" max="4378" width="4.44140625" style="3" customWidth="1"/>
    <col min="4379" max="4612" width="9.109375" style="3"/>
    <col min="4613" max="4613" width="3.33203125" style="3" bestFit="1" customWidth="1"/>
    <col min="4614" max="4614" width="6.88671875" style="3" customWidth="1"/>
    <col min="4615" max="4615" width="7" style="3" bestFit="1" customWidth="1"/>
    <col min="4616" max="4616" width="28.109375" style="3" customWidth="1"/>
    <col min="4617" max="4617" width="26.44140625" style="3" customWidth="1"/>
    <col min="4618" max="4619" width="8.44140625" style="3" customWidth="1"/>
    <col min="4620" max="4620" width="6.88671875" style="3" bestFit="1" customWidth="1"/>
    <col min="4621" max="4623" width="5.109375" style="3" customWidth="1"/>
    <col min="4624" max="4624" width="2.33203125" style="3" customWidth="1"/>
    <col min="4625" max="4625" width="5.109375" style="3" customWidth="1"/>
    <col min="4626" max="4626" width="3.44140625" style="3" bestFit="1" customWidth="1"/>
    <col min="4627" max="4627" width="9.109375" style="3"/>
    <col min="4628" max="4628" width="5.88671875" style="3" bestFit="1" customWidth="1"/>
    <col min="4629" max="4629" width="8.88671875" style="3" bestFit="1" customWidth="1"/>
    <col min="4630" max="4633" width="6.88671875" style="3" customWidth="1"/>
    <col min="4634" max="4634" width="4.44140625" style="3" customWidth="1"/>
    <col min="4635" max="4868" width="9.109375" style="3"/>
    <col min="4869" max="4869" width="3.33203125" style="3" bestFit="1" customWidth="1"/>
    <col min="4870" max="4870" width="6.88671875" style="3" customWidth="1"/>
    <col min="4871" max="4871" width="7" style="3" bestFit="1" customWidth="1"/>
    <col min="4872" max="4872" width="28.109375" style="3" customWidth="1"/>
    <col min="4873" max="4873" width="26.44140625" style="3" customWidth="1"/>
    <col min="4874" max="4875" width="8.44140625" style="3" customWidth="1"/>
    <col min="4876" max="4876" width="6.88671875" style="3" bestFit="1" customWidth="1"/>
    <col min="4877" max="4879" width="5.109375" style="3" customWidth="1"/>
    <col min="4880" max="4880" width="2.33203125" style="3" customWidth="1"/>
    <col min="4881" max="4881" width="5.109375" style="3" customWidth="1"/>
    <col min="4882" max="4882" width="3.44140625" style="3" bestFit="1" customWidth="1"/>
    <col min="4883" max="4883" width="9.109375" style="3"/>
    <col min="4884" max="4884" width="5.88671875" style="3" bestFit="1" customWidth="1"/>
    <col min="4885" max="4885" width="8.88671875" style="3" bestFit="1" customWidth="1"/>
    <col min="4886" max="4889" width="6.88671875" style="3" customWidth="1"/>
    <col min="4890" max="4890" width="4.44140625" style="3" customWidth="1"/>
    <col min="4891" max="5124" width="9.109375" style="3"/>
    <col min="5125" max="5125" width="3.33203125" style="3" bestFit="1" customWidth="1"/>
    <col min="5126" max="5126" width="6.88671875" style="3" customWidth="1"/>
    <col min="5127" max="5127" width="7" style="3" bestFit="1" customWidth="1"/>
    <col min="5128" max="5128" width="28.109375" style="3" customWidth="1"/>
    <col min="5129" max="5129" width="26.44140625" style="3" customWidth="1"/>
    <col min="5130" max="5131" width="8.44140625" style="3" customWidth="1"/>
    <col min="5132" max="5132" width="6.88671875" style="3" bestFit="1" customWidth="1"/>
    <col min="5133" max="5135" width="5.109375" style="3" customWidth="1"/>
    <col min="5136" max="5136" width="2.33203125" style="3" customWidth="1"/>
    <col min="5137" max="5137" width="5.109375" style="3" customWidth="1"/>
    <col min="5138" max="5138" width="3.44140625" style="3" bestFit="1" customWidth="1"/>
    <col min="5139" max="5139" width="9.109375" style="3"/>
    <col min="5140" max="5140" width="5.88671875" style="3" bestFit="1" customWidth="1"/>
    <col min="5141" max="5141" width="8.88671875" style="3" bestFit="1" customWidth="1"/>
    <col min="5142" max="5145" width="6.88671875" style="3" customWidth="1"/>
    <col min="5146" max="5146" width="4.44140625" style="3" customWidth="1"/>
    <col min="5147" max="5380" width="9.109375" style="3"/>
    <col min="5381" max="5381" width="3.33203125" style="3" bestFit="1" customWidth="1"/>
    <col min="5382" max="5382" width="6.88671875" style="3" customWidth="1"/>
    <col min="5383" max="5383" width="7" style="3" bestFit="1" customWidth="1"/>
    <col min="5384" max="5384" width="28.109375" style="3" customWidth="1"/>
    <col min="5385" max="5385" width="26.44140625" style="3" customWidth="1"/>
    <col min="5386" max="5387" width="8.44140625" style="3" customWidth="1"/>
    <col min="5388" max="5388" width="6.88671875" style="3" bestFit="1" customWidth="1"/>
    <col min="5389" max="5391" width="5.109375" style="3" customWidth="1"/>
    <col min="5392" max="5392" width="2.33203125" style="3" customWidth="1"/>
    <col min="5393" max="5393" width="5.109375" style="3" customWidth="1"/>
    <col min="5394" max="5394" width="3.44140625" style="3" bestFit="1" customWidth="1"/>
    <col min="5395" max="5395" width="9.109375" style="3"/>
    <col min="5396" max="5396" width="5.88671875" style="3" bestFit="1" customWidth="1"/>
    <col min="5397" max="5397" width="8.88671875" style="3" bestFit="1" customWidth="1"/>
    <col min="5398" max="5401" width="6.88671875" style="3" customWidth="1"/>
    <col min="5402" max="5402" width="4.44140625" style="3" customWidth="1"/>
    <col min="5403" max="5636" width="9.109375" style="3"/>
    <col min="5637" max="5637" width="3.33203125" style="3" bestFit="1" customWidth="1"/>
    <col min="5638" max="5638" width="6.88671875" style="3" customWidth="1"/>
    <col min="5639" max="5639" width="7" style="3" bestFit="1" customWidth="1"/>
    <col min="5640" max="5640" width="28.109375" style="3" customWidth="1"/>
    <col min="5641" max="5641" width="26.44140625" style="3" customWidth="1"/>
    <col min="5642" max="5643" width="8.44140625" style="3" customWidth="1"/>
    <col min="5644" max="5644" width="6.88671875" style="3" bestFit="1" customWidth="1"/>
    <col min="5645" max="5647" width="5.109375" style="3" customWidth="1"/>
    <col min="5648" max="5648" width="2.33203125" style="3" customWidth="1"/>
    <col min="5649" max="5649" width="5.109375" style="3" customWidth="1"/>
    <col min="5650" max="5650" width="3.44140625" style="3" bestFit="1" customWidth="1"/>
    <col min="5651" max="5651" width="9.109375" style="3"/>
    <col min="5652" max="5652" width="5.88671875" style="3" bestFit="1" customWidth="1"/>
    <col min="5653" max="5653" width="8.88671875" style="3" bestFit="1" customWidth="1"/>
    <col min="5654" max="5657" width="6.88671875" style="3" customWidth="1"/>
    <col min="5658" max="5658" width="4.44140625" style="3" customWidth="1"/>
    <col min="5659" max="5892" width="9.109375" style="3"/>
    <col min="5893" max="5893" width="3.33203125" style="3" bestFit="1" customWidth="1"/>
    <col min="5894" max="5894" width="6.88671875" style="3" customWidth="1"/>
    <col min="5895" max="5895" width="7" style="3" bestFit="1" customWidth="1"/>
    <col min="5896" max="5896" width="28.109375" style="3" customWidth="1"/>
    <col min="5897" max="5897" width="26.44140625" style="3" customWidth="1"/>
    <col min="5898" max="5899" width="8.44140625" style="3" customWidth="1"/>
    <col min="5900" max="5900" width="6.88671875" style="3" bestFit="1" customWidth="1"/>
    <col min="5901" max="5903" width="5.109375" style="3" customWidth="1"/>
    <col min="5904" max="5904" width="2.33203125" style="3" customWidth="1"/>
    <col min="5905" max="5905" width="5.109375" style="3" customWidth="1"/>
    <col min="5906" max="5906" width="3.44140625" style="3" bestFit="1" customWidth="1"/>
    <col min="5907" max="5907" width="9.109375" style="3"/>
    <col min="5908" max="5908" width="5.88671875" style="3" bestFit="1" customWidth="1"/>
    <col min="5909" max="5909" width="8.88671875" style="3" bestFit="1" customWidth="1"/>
    <col min="5910" max="5913" width="6.88671875" style="3" customWidth="1"/>
    <col min="5914" max="5914" width="4.44140625" style="3" customWidth="1"/>
    <col min="5915" max="6148" width="9.109375" style="3"/>
    <col min="6149" max="6149" width="3.33203125" style="3" bestFit="1" customWidth="1"/>
    <col min="6150" max="6150" width="6.88671875" style="3" customWidth="1"/>
    <col min="6151" max="6151" width="7" style="3" bestFit="1" customWidth="1"/>
    <col min="6152" max="6152" width="28.109375" style="3" customWidth="1"/>
    <col min="6153" max="6153" width="26.44140625" style="3" customWidth="1"/>
    <col min="6154" max="6155" width="8.44140625" style="3" customWidth="1"/>
    <col min="6156" max="6156" width="6.88671875" style="3" bestFit="1" customWidth="1"/>
    <col min="6157" max="6159" width="5.109375" style="3" customWidth="1"/>
    <col min="6160" max="6160" width="2.33203125" style="3" customWidth="1"/>
    <col min="6161" max="6161" width="5.109375" style="3" customWidth="1"/>
    <col min="6162" max="6162" width="3.44140625" style="3" bestFit="1" customWidth="1"/>
    <col min="6163" max="6163" width="9.109375" style="3"/>
    <col min="6164" max="6164" width="5.88671875" style="3" bestFit="1" customWidth="1"/>
    <col min="6165" max="6165" width="8.88671875" style="3" bestFit="1" customWidth="1"/>
    <col min="6166" max="6169" width="6.88671875" style="3" customWidth="1"/>
    <col min="6170" max="6170" width="4.44140625" style="3" customWidth="1"/>
    <col min="6171" max="6404" width="9.109375" style="3"/>
    <col min="6405" max="6405" width="3.33203125" style="3" bestFit="1" customWidth="1"/>
    <col min="6406" max="6406" width="6.88671875" style="3" customWidth="1"/>
    <col min="6407" max="6407" width="7" style="3" bestFit="1" customWidth="1"/>
    <col min="6408" max="6408" width="28.109375" style="3" customWidth="1"/>
    <col min="6409" max="6409" width="26.44140625" style="3" customWidth="1"/>
    <col min="6410" max="6411" width="8.44140625" style="3" customWidth="1"/>
    <col min="6412" max="6412" width="6.88671875" style="3" bestFit="1" customWidth="1"/>
    <col min="6413" max="6415" width="5.109375" style="3" customWidth="1"/>
    <col min="6416" max="6416" width="2.33203125" style="3" customWidth="1"/>
    <col min="6417" max="6417" width="5.109375" style="3" customWidth="1"/>
    <col min="6418" max="6418" width="3.44140625" style="3" bestFit="1" customWidth="1"/>
    <col min="6419" max="6419" width="9.109375" style="3"/>
    <col min="6420" max="6420" width="5.88671875" style="3" bestFit="1" customWidth="1"/>
    <col min="6421" max="6421" width="8.88671875" style="3" bestFit="1" customWidth="1"/>
    <col min="6422" max="6425" width="6.88671875" style="3" customWidth="1"/>
    <col min="6426" max="6426" width="4.44140625" style="3" customWidth="1"/>
    <col min="6427" max="6660" width="9.109375" style="3"/>
    <col min="6661" max="6661" width="3.33203125" style="3" bestFit="1" customWidth="1"/>
    <col min="6662" max="6662" width="6.88671875" style="3" customWidth="1"/>
    <col min="6663" max="6663" width="7" style="3" bestFit="1" customWidth="1"/>
    <col min="6664" max="6664" width="28.109375" style="3" customWidth="1"/>
    <col min="6665" max="6665" width="26.44140625" style="3" customWidth="1"/>
    <col min="6666" max="6667" width="8.44140625" style="3" customWidth="1"/>
    <col min="6668" max="6668" width="6.88671875" style="3" bestFit="1" customWidth="1"/>
    <col min="6669" max="6671" width="5.109375" style="3" customWidth="1"/>
    <col min="6672" max="6672" width="2.33203125" style="3" customWidth="1"/>
    <col min="6673" max="6673" width="5.109375" style="3" customWidth="1"/>
    <col min="6674" max="6674" width="3.44140625" style="3" bestFit="1" customWidth="1"/>
    <col min="6675" max="6675" width="9.109375" style="3"/>
    <col min="6676" max="6676" width="5.88671875" style="3" bestFit="1" customWidth="1"/>
    <col min="6677" max="6677" width="8.88671875" style="3" bestFit="1" customWidth="1"/>
    <col min="6678" max="6681" width="6.88671875" style="3" customWidth="1"/>
    <col min="6682" max="6682" width="4.44140625" style="3" customWidth="1"/>
    <col min="6683" max="6916" width="9.109375" style="3"/>
    <col min="6917" max="6917" width="3.33203125" style="3" bestFit="1" customWidth="1"/>
    <col min="6918" max="6918" width="6.88671875" style="3" customWidth="1"/>
    <col min="6919" max="6919" width="7" style="3" bestFit="1" customWidth="1"/>
    <col min="6920" max="6920" width="28.109375" style="3" customWidth="1"/>
    <col min="6921" max="6921" width="26.44140625" style="3" customWidth="1"/>
    <col min="6922" max="6923" width="8.44140625" style="3" customWidth="1"/>
    <col min="6924" max="6924" width="6.88671875" style="3" bestFit="1" customWidth="1"/>
    <col min="6925" max="6927" width="5.109375" style="3" customWidth="1"/>
    <col min="6928" max="6928" width="2.33203125" style="3" customWidth="1"/>
    <col min="6929" max="6929" width="5.109375" style="3" customWidth="1"/>
    <col min="6930" max="6930" width="3.44140625" style="3" bestFit="1" customWidth="1"/>
    <col min="6931" max="6931" width="9.109375" style="3"/>
    <col min="6932" max="6932" width="5.88671875" style="3" bestFit="1" customWidth="1"/>
    <col min="6933" max="6933" width="8.88671875" style="3" bestFit="1" customWidth="1"/>
    <col min="6934" max="6937" width="6.88671875" style="3" customWidth="1"/>
    <col min="6938" max="6938" width="4.44140625" style="3" customWidth="1"/>
    <col min="6939" max="7172" width="9.109375" style="3"/>
    <col min="7173" max="7173" width="3.33203125" style="3" bestFit="1" customWidth="1"/>
    <col min="7174" max="7174" width="6.88671875" style="3" customWidth="1"/>
    <col min="7175" max="7175" width="7" style="3" bestFit="1" customWidth="1"/>
    <col min="7176" max="7176" width="28.109375" style="3" customWidth="1"/>
    <col min="7177" max="7177" width="26.44140625" style="3" customWidth="1"/>
    <col min="7178" max="7179" width="8.44140625" style="3" customWidth="1"/>
    <col min="7180" max="7180" width="6.88671875" style="3" bestFit="1" customWidth="1"/>
    <col min="7181" max="7183" width="5.109375" style="3" customWidth="1"/>
    <col min="7184" max="7184" width="2.33203125" style="3" customWidth="1"/>
    <col min="7185" max="7185" width="5.109375" style="3" customWidth="1"/>
    <col min="7186" max="7186" width="3.44140625" style="3" bestFit="1" customWidth="1"/>
    <col min="7187" max="7187" width="9.109375" style="3"/>
    <col min="7188" max="7188" width="5.88671875" style="3" bestFit="1" customWidth="1"/>
    <col min="7189" max="7189" width="8.88671875" style="3" bestFit="1" customWidth="1"/>
    <col min="7190" max="7193" width="6.88671875" style="3" customWidth="1"/>
    <col min="7194" max="7194" width="4.44140625" style="3" customWidth="1"/>
    <col min="7195" max="7428" width="9.109375" style="3"/>
    <col min="7429" max="7429" width="3.33203125" style="3" bestFit="1" customWidth="1"/>
    <col min="7430" max="7430" width="6.88671875" style="3" customWidth="1"/>
    <col min="7431" max="7431" width="7" style="3" bestFit="1" customWidth="1"/>
    <col min="7432" max="7432" width="28.109375" style="3" customWidth="1"/>
    <col min="7433" max="7433" width="26.44140625" style="3" customWidth="1"/>
    <col min="7434" max="7435" width="8.44140625" style="3" customWidth="1"/>
    <col min="7436" max="7436" width="6.88671875" style="3" bestFit="1" customWidth="1"/>
    <col min="7437" max="7439" width="5.109375" style="3" customWidth="1"/>
    <col min="7440" max="7440" width="2.33203125" style="3" customWidth="1"/>
    <col min="7441" max="7441" width="5.109375" style="3" customWidth="1"/>
    <col min="7442" max="7442" width="3.44140625" style="3" bestFit="1" customWidth="1"/>
    <col min="7443" max="7443" width="9.109375" style="3"/>
    <col min="7444" max="7444" width="5.88671875" style="3" bestFit="1" customWidth="1"/>
    <col min="7445" max="7445" width="8.88671875" style="3" bestFit="1" customWidth="1"/>
    <col min="7446" max="7449" width="6.88671875" style="3" customWidth="1"/>
    <col min="7450" max="7450" width="4.44140625" style="3" customWidth="1"/>
    <col min="7451" max="7684" width="9.109375" style="3"/>
    <col min="7685" max="7685" width="3.33203125" style="3" bestFit="1" customWidth="1"/>
    <col min="7686" max="7686" width="6.88671875" style="3" customWidth="1"/>
    <col min="7687" max="7687" width="7" style="3" bestFit="1" customWidth="1"/>
    <col min="7688" max="7688" width="28.109375" style="3" customWidth="1"/>
    <col min="7689" max="7689" width="26.44140625" style="3" customWidth="1"/>
    <col min="7690" max="7691" width="8.44140625" style="3" customWidth="1"/>
    <col min="7692" max="7692" width="6.88671875" style="3" bestFit="1" customWidth="1"/>
    <col min="7693" max="7695" width="5.109375" style="3" customWidth="1"/>
    <col min="7696" max="7696" width="2.33203125" style="3" customWidth="1"/>
    <col min="7697" max="7697" width="5.109375" style="3" customWidth="1"/>
    <col min="7698" max="7698" width="3.44140625" style="3" bestFit="1" customWidth="1"/>
    <col min="7699" max="7699" width="9.109375" style="3"/>
    <col min="7700" max="7700" width="5.88671875" style="3" bestFit="1" customWidth="1"/>
    <col min="7701" max="7701" width="8.88671875" style="3" bestFit="1" customWidth="1"/>
    <col min="7702" max="7705" width="6.88671875" style="3" customWidth="1"/>
    <col min="7706" max="7706" width="4.44140625" style="3" customWidth="1"/>
    <col min="7707" max="7940" width="9.109375" style="3"/>
    <col min="7941" max="7941" width="3.33203125" style="3" bestFit="1" customWidth="1"/>
    <col min="7942" max="7942" width="6.88671875" style="3" customWidth="1"/>
    <col min="7943" max="7943" width="7" style="3" bestFit="1" customWidth="1"/>
    <col min="7944" max="7944" width="28.109375" style="3" customWidth="1"/>
    <col min="7945" max="7945" width="26.44140625" style="3" customWidth="1"/>
    <col min="7946" max="7947" width="8.44140625" style="3" customWidth="1"/>
    <col min="7948" max="7948" width="6.88671875" style="3" bestFit="1" customWidth="1"/>
    <col min="7949" max="7951" width="5.109375" style="3" customWidth="1"/>
    <col min="7952" max="7952" width="2.33203125" style="3" customWidth="1"/>
    <col min="7953" max="7953" width="5.109375" style="3" customWidth="1"/>
    <col min="7954" max="7954" width="3.44140625" style="3" bestFit="1" customWidth="1"/>
    <col min="7955" max="7955" width="9.109375" style="3"/>
    <col min="7956" max="7956" width="5.88671875" style="3" bestFit="1" customWidth="1"/>
    <col min="7957" max="7957" width="8.88671875" style="3" bestFit="1" customWidth="1"/>
    <col min="7958" max="7961" width="6.88671875" style="3" customWidth="1"/>
    <col min="7962" max="7962" width="4.44140625" style="3" customWidth="1"/>
    <col min="7963" max="8196" width="9.109375" style="3"/>
    <col min="8197" max="8197" width="3.33203125" style="3" bestFit="1" customWidth="1"/>
    <col min="8198" max="8198" width="6.88671875" style="3" customWidth="1"/>
    <col min="8199" max="8199" width="7" style="3" bestFit="1" customWidth="1"/>
    <col min="8200" max="8200" width="28.109375" style="3" customWidth="1"/>
    <col min="8201" max="8201" width="26.44140625" style="3" customWidth="1"/>
    <col min="8202" max="8203" width="8.44140625" style="3" customWidth="1"/>
    <col min="8204" max="8204" width="6.88671875" style="3" bestFit="1" customWidth="1"/>
    <col min="8205" max="8207" width="5.109375" style="3" customWidth="1"/>
    <col min="8208" max="8208" width="2.33203125" style="3" customWidth="1"/>
    <col min="8209" max="8209" width="5.109375" style="3" customWidth="1"/>
    <col min="8210" max="8210" width="3.44140625" style="3" bestFit="1" customWidth="1"/>
    <col min="8211" max="8211" width="9.109375" style="3"/>
    <col min="8212" max="8212" width="5.88671875" style="3" bestFit="1" customWidth="1"/>
    <col min="8213" max="8213" width="8.88671875" style="3" bestFit="1" customWidth="1"/>
    <col min="8214" max="8217" width="6.88671875" style="3" customWidth="1"/>
    <col min="8218" max="8218" width="4.44140625" style="3" customWidth="1"/>
    <col min="8219" max="8452" width="9.109375" style="3"/>
    <col min="8453" max="8453" width="3.33203125" style="3" bestFit="1" customWidth="1"/>
    <col min="8454" max="8454" width="6.88671875" style="3" customWidth="1"/>
    <col min="8455" max="8455" width="7" style="3" bestFit="1" customWidth="1"/>
    <col min="8456" max="8456" width="28.109375" style="3" customWidth="1"/>
    <col min="8457" max="8457" width="26.44140625" style="3" customWidth="1"/>
    <col min="8458" max="8459" width="8.44140625" style="3" customWidth="1"/>
    <col min="8460" max="8460" width="6.88671875" style="3" bestFit="1" customWidth="1"/>
    <col min="8461" max="8463" width="5.109375" style="3" customWidth="1"/>
    <col min="8464" max="8464" width="2.33203125" style="3" customWidth="1"/>
    <col min="8465" max="8465" width="5.109375" style="3" customWidth="1"/>
    <col min="8466" max="8466" width="3.44140625" style="3" bestFit="1" customWidth="1"/>
    <col min="8467" max="8467" width="9.109375" style="3"/>
    <col min="8468" max="8468" width="5.88671875" style="3" bestFit="1" customWidth="1"/>
    <col min="8469" max="8469" width="8.88671875" style="3" bestFit="1" customWidth="1"/>
    <col min="8470" max="8473" width="6.88671875" style="3" customWidth="1"/>
    <col min="8474" max="8474" width="4.44140625" style="3" customWidth="1"/>
    <col min="8475" max="8708" width="9.109375" style="3"/>
    <col min="8709" max="8709" width="3.33203125" style="3" bestFit="1" customWidth="1"/>
    <col min="8710" max="8710" width="6.88671875" style="3" customWidth="1"/>
    <col min="8711" max="8711" width="7" style="3" bestFit="1" customWidth="1"/>
    <col min="8712" max="8712" width="28.109375" style="3" customWidth="1"/>
    <col min="8713" max="8713" width="26.44140625" style="3" customWidth="1"/>
    <col min="8714" max="8715" width="8.44140625" style="3" customWidth="1"/>
    <col min="8716" max="8716" width="6.88671875" style="3" bestFit="1" customWidth="1"/>
    <col min="8717" max="8719" width="5.109375" style="3" customWidth="1"/>
    <col min="8720" max="8720" width="2.33203125" style="3" customWidth="1"/>
    <col min="8721" max="8721" width="5.109375" style="3" customWidth="1"/>
    <col min="8722" max="8722" width="3.44140625" style="3" bestFit="1" customWidth="1"/>
    <col min="8723" max="8723" width="9.109375" style="3"/>
    <col min="8724" max="8724" width="5.88671875" style="3" bestFit="1" customWidth="1"/>
    <col min="8725" max="8725" width="8.88671875" style="3" bestFit="1" customWidth="1"/>
    <col min="8726" max="8729" width="6.88671875" style="3" customWidth="1"/>
    <col min="8730" max="8730" width="4.44140625" style="3" customWidth="1"/>
    <col min="8731" max="8964" width="9.109375" style="3"/>
    <col min="8965" max="8965" width="3.33203125" style="3" bestFit="1" customWidth="1"/>
    <col min="8966" max="8966" width="6.88671875" style="3" customWidth="1"/>
    <col min="8967" max="8967" width="7" style="3" bestFit="1" customWidth="1"/>
    <col min="8968" max="8968" width="28.109375" style="3" customWidth="1"/>
    <col min="8969" max="8969" width="26.44140625" style="3" customWidth="1"/>
    <col min="8970" max="8971" width="8.44140625" style="3" customWidth="1"/>
    <col min="8972" max="8972" width="6.88671875" style="3" bestFit="1" customWidth="1"/>
    <col min="8973" max="8975" width="5.109375" style="3" customWidth="1"/>
    <col min="8976" max="8976" width="2.33203125" style="3" customWidth="1"/>
    <col min="8977" max="8977" width="5.109375" style="3" customWidth="1"/>
    <col min="8978" max="8978" width="3.44140625" style="3" bestFit="1" customWidth="1"/>
    <col min="8979" max="8979" width="9.109375" style="3"/>
    <col min="8980" max="8980" width="5.88671875" style="3" bestFit="1" customWidth="1"/>
    <col min="8981" max="8981" width="8.88671875" style="3" bestFit="1" customWidth="1"/>
    <col min="8982" max="8985" width="6.88671875" style="3" customWidth="1"/>
    <col min="8986" max="8986" width="4.44140625" style="3" customWidth="1"/>
    <col min="8987" max="9220" width="9.109375" style="3"/>
    <col min="9221" max="9221" width="3.33203125" style="3" bestFit="1" customWidth="1"/>
    <col min="9222" max="9222" width="6.88671875" style="3" customWidth="1"/>
    <col min="9223" max="9223" width="7" style="3" bestFit="1" customWidth="1"/>
    <col min="9224" max="9224" width="28.109375" style="3" customWidth="1"/>
    <col min="9225" max="9225" width="26.44140625" style="3" customWidth="1"/>
    <col min="9226" max="9227" width="8.44140625" style="3" customWidth="1"/>
    <col min="9228" max="9228" width="6.88671875" style="3" bestFit="1" customWidth="1"/>
    <col min="9229" max="9231" width="5.109375" style="3" customWidth="1"/>
    <col min="9232" max="9232" width="2.33203125" style="3" customWidth="1"/>
    <col min="9233" max="9233" width="5.109375" style="3" customWidth="1"/>
    <col min="9234" max="9234" width="3.44140625" style="3" bestFit="1" customWidth="1"/>
    <col min="9235" max="9235" width="9.109375" style="3"/>
    <col min="9236" max="9236" width="5.88671875" style="3" bestFit="1" customWidth="1"/>
    <col min="9237" max="9237" width="8.88671875" style="3" bestFit="1" customWidth="1"/>
    <col min="9238" max="9241" width="6.88671875" style="3" customWidth="1"/>
    <col min="9242" max="9242" width="4.44140625" style="3" customWidth="1"/>
    <col min="9243" max="9476" width="9.109375" style="3"/>
    <col min="9477" max="9477" width="3.33203125" style="3" bestFit="1" customWidth="1"/>
    <col min="9478" max="9478" width="6.88671875" style="3" customWidth="1"/>
    <col min="9479" max="9479" width="7" style="3" bestFit="1" customWidth="1"/>
    <col min="9480" max="9480" width="28.109375" style="3" customWidth="1"/>
    <col min="9481" max="9481" width="26.44140625" style="3" customWidth="1"/>
    <col min="9482" max="9483" width="8.44140625" style="3" customWidth="1"/>
    <col min="9484" max="9484" width="6.88671875" style="3" bestFit="1" customWidth="1"/>
    <col min="9485" max="9487" width="5.109375" style="3" customWidth="1"/>
    <col min="9488" max="9488" width="2.33203125" style="3" customWidth="1"/>
    <col min="9489" max="9489" width="5.109375" style="3" customWidth="1"/>
    <col min="9490" max="9490" width="3.44140625" style="3" bestFit="1" customWidth="1"/>
    <col min="9491" max="9491" width="9.109375" style="3"/>
    <col min="9492" max="9492" width="5.88671875" style="3" bestFit="1" customWidth="1"/>
    <col min="9493" max="9493" width="8.88671875" style="3" bestFit="1" customWidth="1"/>
    <col min="9494" max="9497" width="6.88671875" style="3" customWidth="1"/>
    <col min="9498" max="9498" width="4.44140625" style="3" customWidth="1"/>
    <col min="9499" max="9732" width="9.109375" style="3"/>
    <col min="9733" max="9733" width="3.33203125" style="3" bestFit="1" customWidth="1"/>
    <col min="9734" max="9734" width="6.88671875" style="3" customWidth="1"/>
    <col min="9735" max="9735" width="7" style="3" bestFit="1" customWidth="1"/>
    <col min="9736" max="9736" width="28.109375" style="3" customWidth="1"/>
    <col min="9737" max="9737" width="26.44140625" style="3" customWidth="1"/>
    <col min="9738" max="9739" width="8.44140625" style="3" customWidth="1"/>
    <col min="9740" max="9740" width="6.88671875" style="3" bestFit="1" customWidth="1"/>
    <col min="9741" max="9743" width="5.109375" style="3" customWidth="1"/>
    <col min="9744" max="9744" width="2.33203125" style="3" customWidth="1"/>
    <col min="9745" max="9745" width="5.109375" style="3" customWidth="1"/>
    <col min="9746" max="9746" width="3.44140625" style="3" bestFit="1" customWidth="1"/>
    <col min="9747" max="9747" width="9.109375" style="3"/>
    <col min="9748" max="9748" width="5.88671875" style="3" bestFit="1" customWidth="1"/>
    <col min="9749" max="9749" width="8.88671875" style="3" bestFit="1" customWidth="1"/>
    <col min="9750" max="9753" width="6.88671875" style="3" customWidth="1"/>
    <col min="9754" max="9754" width="4.44140625" style="3" customWidth="1"/>
    <col min="9755" max="9988" width="9.109375" style="3"/>
    <col min="9989" max="9989" width="3.33203125" style="3" bestFit="1" customWidth="1"/>
    <col min="9990" max="9990" width="6.88671875" style="3" customWidth="1"/>
    <col min="9991" max="9991" width="7" style="3" bestFit="1" customWidth="1"/>
    <col min="9992" max="9992" width="28.109375" style="3" customWidth="1"/>
    <col min="9993" max="9993" width="26.44140625" style="3" customWidth="1"/>
    <col min="9994" max="9995" width="8.44140625" style="3" customWidth="1"/>
    <col min="9996" max="9996" width="6.88671875" style="3" bestFit="1" customWidth="1"/>
    <col min="9997" max="9999" width="5.109375" style="3" customWidth="1"/>
    <col min="10000" max="10000" width="2.33203125" style="3" customWidth="1"/>
    <col min="10001" max="10001" width="5.109375" style="3" customWidth="1"/>
    <col min="10002" max="10002" width="3.44140625" style="3" bestFit="1" customWidth="1"/>
    <col min="10003" max="10003" width="9.109375" style="3"/>
    <col min="10004" max="10004" width="5.88671875" style="3" bestFit="1" customWidth="1"/>
    <col min="10005" max="10005" width="8.88671875" style="3" bestFit="1" customWidth="1"/>
    <col min="10006" max="10009" width="6.88671875" style="3" customWidth="1"/>
    <col min="10010" max="10010" width="4.44140625" style="3" customWidth="1"/>
    <col min="10011" max="10244" width="9.109375" style="3"/>
    <col min="10245" max="10245" width="3.33203125" style="3" bestFit="1" customWidth="1"/>
    <col min="10246" max="10246" width="6.88671875" style="3" customWidth="1"/>
    <col min="10247" max="10247" width="7" style="3" bestFit="1" customWidth="1"/>
    <col min="10248" max="10248" width="28.109375" style="3" customWidth="1"/>
    <col min="10249" max="10249" width="26.44140625" style="3" customWidth="1"/>
    <col min="10250" max="10251" width="8.44140625" style="3" customWidth="1"/>
    <col min="10252" max="10252" width="6.88671875" style="3" bestFit="1" customWidth="1"/>
    <col min="10253" max="10255" width="5.109375" style="3" customWidth="1"/>
    <col min="10256" max="10256" width="2.33203125" style="3" customWidth="1"/>
    <col min="10257" max="10257" width="5.109375" style="3" customWidth="1"/>
    <col min="10258" max="10258" width="3.44140625" style="3" bestFit="1" customWidth="1"/>
    <col min="10259" max="10259" width="9.109375" style="3"/>
    <col min="10260" max="10260" width="5.88671875" style="3" bestFit="1" customWidth="1"/>
    <col min="10261" max="10261" width="8.88671875" style="3" bestFit="1" customWidth="1"/>
    <col min="10262" max="10265" width="6.88671875" style="3" customWidth="1"/>
    <col min="10266" max="10266" width="4.44140625" style="3" customWidth="1"/>
    <col min="10267" max="10500" width="9.109375" style="3"/>
    <col min="10501" max="10501" width="3.33203125" style="3" bestFit="1" customWidth="1"/>
    <col min="10502" max="10502" width="6.88671875" style="3" customWidth="1"/>
    <col min="10503" max="10503" width="7" style="3" bestFit="1" customWidth="1"/>
    <col min="10504" max="10504" width="28.109375" style="3" customWidth="1"/>
    <col min="10505" max="10505" width="26.44140625" style="3" customWidth="1"/>
    <col min="10506" max="10507" width="8.44140625" style="3" customWidth="1"/>
    <col min="10508" max="10508" width="6.88671875" style="3" bestFit="1" customWidth="1"/>
    <col min="10509" max="10511" width="5.109375" style="3" customWidth="1"/>
    <col min="10512" max="10512" width="2.33203125" style="3" customWidth="1"/>
    <col min="10513" max="10513" width="5.109375" style="3" customWidth="1"/>
    <col min="10514" max="10514" width="3.44140625" style="3" bestFit="1" customWidth="1"/>
    <col min="10515" max="10515" width="9.109375" style="3"/>
    <col min="10516" max="10516" width="5.88671875" style="3" bestFit="1" customWidth="1"/>
    <col min="10517" max="10517" width="8.88671875" style="3" bestFit="1" customWidth="1"/>
    <col min="10518" max="10521" width="6.88671875" style="3" customWidth="1"/>
    <col min="10522" max="10522" width="4.44140625" style="3" customWidth="1"/>
    <col min="10523" max="10756" width="9.109375" style="3"/>
    <col min="10757" max="10757" width="3.33203125" style="3" bestFit="1" customWidth="1"/>
    <col min="10758" max="10758" width="6.88671875" style="3" customWidth="1"/>
    <col min="10759" max="10759" width="7" style="3" bestFit="1" customWidth="1"/>
    <col min="10760" max="10760" width="28.109375" style="3" customWidth="1"/>
    <col min="10761" max="10761" width="26.44140625" style="3" customWidth="1"/>
    <col min="10762" max="10763" width="8.44140625" style="3" customWidth="1"/>
    <col min="10764" max="10764" width="6.88671875" style="3" bestFit="1" customWidth="1"/>
    <col min="10765" max="10767" width="5.109375" style="3" customWidth="1"/>
    <col min="10768" max="10768" width="2.33203125" style="3" customWidth="1"/>
    <col min="10769" max="10769" width="5.109375" style="3" customWidth="1"/>
    <col min="10770" max="10770" width="3.44140625" style="3" bestFit="1" customWidth="1"/>
    <col min="10771" max="10771" width="9.109375" style="3"/>
    <col min="10772" max="10772" width="5.88671875" style="3" bestFit="1" customWidth="1"/>
    <col min="10773" max="10773" width="8.88671875" style="3" bestFit="1" customWidth="1"/>
    <col min="10774" max="10777" width="6.88671875" style="3" customWidth="1"/>
    <col min="10778" max="10778" width="4.44140625" style="3" customWidth="1"/>
    <col min="10779" max="11012" width="9.109375" style="3"/>
    <col min="11013" max="11013" width="3.33203125" style="3" bestFit="1" customWidth="1"/>
    <col min="11014" max="11014" width="6.88671875" style="3" customWidth="1"/>
    <col min="11015" max="11015" width="7" style="3" bestFit="1" customWidth="1"/>
    <col min="11016" max="11016" width="28.109375" style="3" customWidth="1"/>
    <col min="11017" max="11017" width="26.44140625" style="3" customWidth="1"/>
    <col min="11018" max="11019" width="8.44140625" style="3" customWidth="1"/>
    <col min="11020" max="11020" width="6.88671875" style="3" bestFit="1" customWidth="1"/>
    <col min="11021" max="11023" width="5.109375" style="3" customWidth="1"/>
    <col min="11024" max="11024" width="2.33203125" style="3" customWidth="1"/>
    <col min="11025" max="11025" width="5.109375" style="3" customWidth="1"/>
    <col min="11026" max="11026" width="3.44140625" style="3" bestFit="1" customWidth="1"/>
    <col min="11027" max="11027" width="9.109375" style="3"/>
    <col min="11028" max="11028" width="5.88671875" style="3" bestFit="1" customWidth="1"/>
    <col min="11029" max="11029" width="8.88671875" style="3" bestFit="1" customWidth="1"/>
    <col min="11030" max="11033" width="6.88671875" style="3" customWidth="1"/>
    <col min="11034" max="11034" width="4.44140625" style="3" customWidth="1"/>
    <col min="11035" max="11268" width="9.109375" style="3"/>
    <col min="11269" max="11269" width="3.33203125" style="3" bestFit="1" customWidth="1"/>
    <col min="11270" max="11270" width="6.88671875" style="3" customWidth="1"/>
    <col min="11271" max="11271" width="7" style="3" bestFit="1" customWidth="1"/>
    <col min="11272" max="11272" width="28.109375" style="3" customWidth="1"/>
    <col min="11273" max="11273" width="26.44140625" style="3" customWidth="1"/>
    <col min="11274" max="11275" width="8.44140625" style="3" customWidth="1"/>
    <col min="11276" max="11276" width="6.88671875" style="3" bestFit="1" customWidth="1"/>
    <col min="11277" max="11279" width="5.109375" style="3" customWidth="1"/>
    <col min="11280" max="11280" width="2.33203125" style="3" customWidth="1"/>
    <col min="11281" max="11281" width="5.109375" style="3" customWidth="1"/>
    <col min="11282" max="11282" width="3.44140625" style="3" bestFit="1" customWidth="1"/>
    <col min="11283" max="11283" width="9.109375" style="3"/>
    <col min="11284" max="11284" width="5.88671875" style="3" bestFit="1" customWidth="1"/>
    <col min="11285" max="11285" width="8.88671875" style="3" bestFit="1" customWidth="1"/>
    <col min="11286" max="11289" width="6.88671875" style="3" customWidth="1"/>
    <col min="11290" max="11290" width="4.44140625" style="3" customWidth="1"/>
    <col min="11291" max="11524" width="9.109375" style="3"/>
    <col min="11525" max="11525" width="3.33203125" style="3" bestFit="1" customWidth="1"/>
    <col min="11526" max="11526" width="6.88671875" style="3" customWidth="1"/>
    <col min="11527" max="11527" width="7" style="3" bestFit="1" customWidth="1"/>
    <col min="11528" max="11528" width="28.109375" style="3" customWidth="1"/>
    <col min="11529" max="11529" width="26.44140625" style="3" customWidth="1"/>
    <col min="11530" max="11531" width="8.44140625" style="3" customWidth="1"/>
    <col min="11532" max="11532" width="6.88671875" style="3" bestFit="1" customWidth="1"/>
    <col min="11533" max="11535" width="5.109375" style="3" customWidth="1"/>
    <col min="11536" max="11536" width="2.33203125" style="3" customWidth="1"/>
    <col min="11537" max="11537" width="5.109375" style="3" customWidth="1"/>
    <col min="11538" max="11538" width="3.44140625" style="3" bestFit="1" customWidth="1"/>
    <col min="11539" max="11539" width="9.109375" style="3"/>
    <col min="11540" max="11540" width="5.88671875" style="3" bestFit="1" customWidth="1"/>
    <col min="11541" max="11541" width="8.88671875" style="3" bestFit="1" customWidth="1"/>
    <col min="11542" max="11545" width="6.88671875" style="3" customWidth="1"/>
    <col min="11546" max="11546" width="4.44140625" style="3" customWidth="1"/>
    <col min="11547" max="11780" width="9.109375" style="3"/>
    <col min="11781" max="11781" width="3.33203125" style="3" bestFit="1" customWidth="1"/>
    <col min="11782" max="11782" width="6.88671875" style="3" customWidth="1"/>
    <col min="11783" max="11783" width="7" style="3" bestFit="1" customWidth="1"/>
    <col min="11784" max="11784" width="28.109375" style="3" customWidth="1"/>
    <col min="11785" max="11785" width="26.44140625" style="3" customWidth="1"/>
    <col min="11786" max="11787" width="8.44140625" style="3" customWidth="1"/>
    <col min="11788" max="11788" width="6.88671875" style="3" bestFit="1" customWidth="1"/>
    <col min="11789" max="11791" width="5.109375" style="3" customWidth="1"/>
    <col min="11792" max="11792" width="2.33203125" style="3" customWidth="1"/>
    <col min="11793" max="11793" width="5.109375" style="3" customWidth="1"/>
    <col min="11794" max="11794" width="3.44140625" style="3" bestFit="1" customWidth="1"/>
    <col min="11795" max="11795" width="9.109375" style="3"/>
    <col min="11796" max="11796" width="5.88671875" style="3" bestFit="1" customWidth="1"/>
    <col min="11797" max="11797" width="8.88671875" style="3" bestFit="1" customWidth="1"/>
    <col min="11798" max="11801" width="6.88671875" style="3" customWidth="1"/>
    <col min="11802" max="11802" width="4.44140625" style="3" customWidth="1"/>
    <col min="11803" max="12036" width="9.109375" style="3"/>
    <col min="12037" max="12037" width="3.33203125" style="3" bestFit="1" customWidth="1"/>
    <col min="12038" max="12038" width="6.88671875" style="3" customWidth="1"/>
    <col min="12039" max="12039" width="7" style="3" bestFit="1" customWidth="1"/>
    <col min="12040" max="12040" width="28.109375" style="3" customWidth="1"/>
    <col min="12041" max="12041" width="26.44140625" style="3" customWidth="1"/>
    <col min="12042" max="12043" width="8.44140625" style="3" customWidth="1"/>
    <col min="12044" max="12044" width="6.88671875" style="3" bestFit="1" customWidth="1"/>
    <col min="12045" max="12047" width="5.109375" style="3" customWidth="1"/>
    <col min="12048" max="12048" width="2.33203125" style="3" customWidth="1"/>
    <col min="12049" max="12049" width="5.109375" style="3" customWidth="1"/>
    <col min="12050" max="12050" width="3.44140625" style="3" bestFit="1" customWidth="1"/>
    <col min="12051" max="12051" width="9.109375" style="3"/>
    <col min="12052" max="12052" width="5.88671875" style="3" bestFit="1" customWidth="1"/>
    <col min="12053" max="12053" width="8.88671875" style="3" bestFit="1" customWidth="1"/>
    <col min="12054" max="12057" width="6.88671875" style="3" customWidth="1"/>
    <col min="12058" max="12058" width="4.44140625" style="3" customWidth="1"/>
    <col min="12059" max="12292" width="9.109375" style="3"/>
    <col min="12293" max="12293" width="3.33203125" style="3" bestFit="1" customWidth="1"/>
    <col min="12294" max="12294" width="6.88671875" style="3" customWidth="1"/>
    <col min="12295" max="12295" width="7" style="3" bestFit="1" customWidth="1"/>
    <col min="12296" max="12296" width="28.109375" style="3" customWidth="1"/>
    <col min="12297" max="12297" width="26.44140625" style="3" customWidth="1"/>
    <col min="12298" max="12299" width="8.44140625" style="3" customWidth="1"/>
    <col min="12300" max="12300" width="6.88671875" style="3" bestFit="1" customWidth="1"/>
    <col min="12301" max="12303" width="5.109375" style="3" customWidth="1"/>
    <col min="12304" max="12304" width="2.33203125" style="3" customWidth="1"/>
    <col min="12305" max="12305" width="5.109375" style="3" customWidth="1"/>
    <col min="12306" max="12306" width="3.44140625" style="3" bestFit="1" customWidth="1"/>
    <col min="12307" max="12307" width="9.109375" style="3"/>
    <col min="12308" max="12308" width="5.88671875" style="3" bestFit="1" customWidth="1"/>
    <col min="12309" max="12309" width="8.88671875" style="3" bestFit="1" customWidth="1"/>
    <col min="12310" max="12313" width="6.88671875" style="3" customWidth="1"/>
    <col min="12314" max="12314" width="4.44140625" style="3" customWidth="1"/>
    <col min="12315" max="12548" width="9.109375" style="3"/>
    <col min="12549" max="12549" width="3.33203125" style="3" bestFit="1" customWidth="1"/>
    <col min="12550" max="12550" width="6.88671875" style="3" customWidth="1"/>
    <col min="12551" max="12551" width="7" style="3" bestFit="1" customWidth="1"/>
    <col min="12552" max="12552" width="28.109375" style="3" customWidth="1"/>
    <col min="12553" max="12553" width="26.44140625" style="3" customWidth="1"/>
    <col min="12554" max="12555" width="8.44140625" style="3" customWidth="1"/>
    <col min="12556" max="12556" width="6.88671875" style="3" bestFit="1" customWidth="1"/>
    <col min="12557" max="12559" width="5.109375" style="3" customWidth="1"/>
    <col min="12560" max="12560" width="2.33203125" style="3" customWidth="1"/>
    <col min="12561" max="12561" width="5.109375" style="3" customWidth="1"/>
    <col min="12562" max="12562" width="3.44140625" style="3" bestFit="1" customWidth="1"/>
    <col min="12563" max="12563" width="9.109375" style="3"/>
    <col min="12564" max="12564" width="5.88671875" style="3" bestFit="1" customWidth="1"/>
    <col min="12565" max="12565" width="8.88671875" style="3" bestFit="1" customWidth="1"/>
    <col min="12566" max="12569" width="6.88671875" style="3" customWidth="1"/>
    <col min="12570" max="12570" width="4.44140625" style="3" customWidth="1"/>
    <col min="12571" max="12804" width="9.109375" style="3"/>
    <col min="12805" max="12805" width="3.33203125" style="3" bestFit="1" customWidth="1"/>
    <col min="12806" max="12806" width="6.88671875" style="3" customWidth="1"/>
    <col min="12807" max="12807" width="7" style="3" bestFit="1" customWidth="1"/>
    <col min="12808" max="12808" width="28.109375" style="3" customWidth="1"/>
    <col min="12809" max="12809" width="26.44140625" style="3" customWidth="1"/>
    <col min="12810" max="12811" width="8.44140625" style="3" customWidth="1"/>
    <col min="12812" max="12812" width="6.88671875" style="3" bestFit="1" customWidth="1"/>
    <col min="12813" max="12815" width="5.109375" style="3" customWidth="1"/>
    <col min="12816" max="12816" width="2.33203125" style="3" customWidth="1"/>
    <col min="12817" max="12817" width="5.109375" style="3" customWidth="1"/>
    <col min="12818" max="12818" width="3.44140625" style="3" bestFit="1" customWidth="1"/>
    <col min="12819" max="12819" width="9.109375" style="3"/>
    <col min="12820" max="12820" width="5.88671875" style="3" bestFit="1" customWidth="1"/>
    <col min="12821" max="12821" width="8.88671875" style="3" bestFit="1" customWidth="1"/>
    <col min="12822" max="12825" width="6.88671875" style="3" customWidth="1"/>
    <col min="12826" max="12826" width="4.44140625" style="3" customWidth="1"/>
    <col min="12827" max="13060" width="9.109375" style="3"/>
    <col min="13061" max="13061" width="3.33203125" style="3" bestFit="1" customWidth="1"/>
    <col min="13062" max="13062" width="6.88671875" style="3" customWidth="1"/>
    <col min="13063" max="13063" width="7" style="3" bestFit="1" customWidth="1"/>
    <col min="13064" max="13064" width="28.109375" style="3" customWidth="1"/>
    <col min="13065" max="13065" width="26.44140625" style="3" customWidth="1"/>
    <col min="13066" max="13067" width="8.44140625" style="3" customWidth="1"/>
    <col min="13068" max="13068" width="6.88671875" style="3" bestFit="1" customWidth="1"/>
    <col min="13069" max="13071" width="5.109375" style="3" customWidth="1"/>
    <col min="13072" max="13072" width="2.33203125" style="3" customWidth="1"/>
    <col min="13073" max="13073" width="5.109375" style="3" customWidth="1"/>
    <col min="13074" max="13074" width="3.44140625" style="3" bestFit="1" customWidth="1"/>
    <col min="13075" max="13075" width="9.109375" style="3"/>
    <col min="13076" max="13076" width="5.88671875" style="3" bestFit="1" customWidth="1"/>
    <col min="13077" max="13077" width="8.88671875" style="3" bestFit="1" customWidth="1"/>
    <col min="13078" max="13081" width="6.88671875" style="3" customWidth="1"/>
    <col min="13082" max="13082" width="4.44140625" style="3" customWidth="1"/>
    <col min="13083" max="13316" width="9.109375" style="3"/>
    <col min="13317" max="13317" width="3.33203125" style="3" bestFit="1" customWidth="1"/>
    <col min="13318" max="13318" width="6.88671875" style="3" customWidth="1"/>
    <col min="13319" max="13319" width="7" style="3" bestFit="1" customWidth="1"/>
    <col min="13320" max="13320" width="28.109375" style="3" customWidth="1"/>
    <col min="13321" max="13321" width="26.44140625" style="3" customWidth="1"/>
    <col min="13322" max="13323" width="8.44140625" style="3" customWidth="1"/>
    <col min="13324" max="13324" width="6.88671875" style="3" bestFit="1" customWidth="1"/>
    <col min="13325" max="13327" width="5.109375" style="3" customWidth="1"/>
    <col min="13328" max="13328" width="2.33203125" style="3" customWidth="1"/>
    <col min="13329" max="13329" width="5.109375" style="3" customWidth="1"/>
    <col min="13330" max="13330" width="3.44140625" style="3" bestFit="1" customWidth="1"/>
    <col min="13331" max="13331" width="9.109375" style="3"/>
    <col min="13332" max="13332" width="5.88671875" style="3" bestFit="1" customWidth="1"/>
    <col min="13333" max="13333" width="8.88671875" style="3" bestFit="1" customWidth="1"/>
    <col min="13334" max="13337" width="6.88671875" style="3" customWidth="1"/>
    <col min="13338" max="13338" width="4.44140625" style="3" customWidth="1"/>
    <col min="13339" max="13572" width="9.109375" style="3"/>
    <col min="13573" max="13573" width="3.33203125" style="3" bestFit="1" customWidth="1"/>
    <col min="13574" max="13574" width="6.88671875" style="3" customWidth="1"/>
    <col min="13575" max="13575" width="7" style="3" bestFit="1" customWidth="1"/>
    <col min="13576" max="13576" width="28.109375" style="3" customWidth="1"/>
    <col min="13577" max="13577" width="26.44140625" style="3" customWidth="1"/>
    <col min="13578" max="13579" width="8.44140625" style="3" customWidth="1"/>
    <col min="13580" max="13580" width="6.88671875" style="3" bestFit="1" customWidth="1"/>
    <col min="13581" max="13583" width="5.109375" style="3" customWidth="1"/>
    <col min="13584" max="13584" width="2.33203125" style="3" customWidth="1"/>
    <col min="13585" max="13585" width="5.109375" style="3" customWidth="1"/>
    <col min="13586" max="13586" width="3.44140625" style="3" bestFit="1" customWidth="1"/>
    <col min="13587" max="13587" width="9.109375" style="3"/>
    <col min="13588" max="13588" width="5.88671875" style="3" bestFit="1" customWidth="1"/>
    <col min="13589" max="13589" width="8.88671875" style="3" bestFit="1" customWidth="1"/>
    <col min="13590" max="13593" width="6.88671875" style="3" customWidth="1"/>
    <col min="13594" max="13594" width="4.44140625" style="3" customWidth="1"/>
    <col min="13595" max="13828" width="9.109375" style="3"/>
    <col min="13829" max="13829" width="3.33203125" style="3" bestFit="1" customWidth="1"/>
    <col min="13830" max="13830" width="6.88671875" style="3" customWidth="1"/>
    <col min="13831" max="13831" width="7" style="3" bestFit="1" customWidth="1"/>
    <col min="13832" max="13832" width="28.109375" style="3" customWidth="1"/>
    <col min="13833" max="13833" width="26.44140625" style="3" customWidth="1"/>
    <col min="13834" max="13835" width="8.44140625" style="3" customWidth="1"/>
    <col min="13836" max="13836" width="6.88671875" style="3" bestFit="1" customWidth="1"/>
    <col min="13837" max="13839" width="5.109375" style="3" customWidth="1"/>
    <col min="13840" max="13840" width="2.33203125" style="3" customWidth="1"/>
    <col min="13841" max="13841" width="5.109375" style="3" customWidth="1"/>
    <col min="13842" max="13842" width="3.44140625" style="3" bestFit="1" customWidth="1"/>
    <col min="13843" max="13843" width="9.109375" style="3"/>
    <col min="13844" max="13844" width="5.88671875" style="3" bestFit="1" customWidth="1"/>
    <col min="13845" max="13845" width="8.88671875" style="3" bestFit="1" customWidth="1"/>
    <col min="13846" max="13849" width="6.88671875" style="3" customWidth="1"/>
    <col min="13850" max="13850" width="4.44140625" style="3" customWidth="1"/>
    <col min="13851" max="14084" width="9.109375" style="3"/>
    <col min="14085" max="14085" width="3.33203125" style="3" bestFit="1" customWidth="1"/>
    <col min="14086" max="14086" width="6.88671875" style="3" customWidth="1"/>
    <col min="14087" max="14087" width="7" style="3" bestFit="1" customWidth="1"/>
    <col min="14088" max="14088" width="28.109375" style="3" customWidth="1"/>
    <col min="14089" max="14089" width="26.44140625" style="3" customWidth="1"/>
    <col min="14090" max="14091" width="8.44140625" style="3" customWidth="1"/>
    <col min="14092" max="14092" width="6.88671875" style="3" bestFit="1" customWidth="1"/>
    <col min="14093" max="14095" width="5.109375" style="3" customWidth="1"/>
    <col min="14096" max="14096" width="2.33203125" style="3" customWidth="1"/>
    <col min="14097" max="14097" width="5.109375" style="3" customWidth="1"/>
    <col min="14098" max="14098" width="3.44140625" style="3" bestFit="1" customWidth="1"/>
    <col min="14099" max="14099" width="9.109375" style="3"/>
    <col min="14100" max="14100" width="5.88671875" style="3" bestFit="1" customWidth="1"/>
    <col min="14101" max="14101" width="8.88671875" style="3" bestFit="1" customWidth="1"/>
    <col min="14102" max="14105" width="6.88671875" style="3" customWidth="1"/>
    <col min="14106" max="14106" width="4.44140625" style="3" customWidth="1"/>
    <col min="14107" max="14340" width="9.109375" style="3"/>
    <col min="14341" max="14341" width="3.33203125" style="3" bestFit="1" customWidth="1"/>
    <col min="14342" max="14342" width="6.88671875" style="3" customWidth="1"/>
    <col min="14343" max="14343" width="7" style="3" bestFit="1" customWidth="1"/>
    <col min="14344" max="14344" width="28.109375" style="3" customWidth="1"/>
    <col min="14345" max="14345" width="26.44140625" style="3" customWidth="1"/>
    <col min="14346" max="14347" width="8.44140625" style="3" customWidth="1"/>
    <col min="14348" max="14348" width="6.88671875" style="3" bestFit="1" customWidth="1"/>
    <col min="14349" max="14351" width="5.109375" style="3" customWidth="1"/>
    <col min="14352" max="14352" width="2.33203125" style="3" customWidth="1"/>
    <col min="14353" max="14353" width="5.109375" style="3" customWidth="1"/>
    <col min="14354" max="14354" width="3.44140625" style="3" bestFit="1" customWidth="1"/>
    <col min="14355" max="14355" width="9.109375" style="3"/>
    <col min="14356" max="14356" width="5.88671875" style="3" bestFit="1" customWidth="1"/>
    <col min="14357" max="14357" width="8.88671875" style="3" bestFit="1" customWidth="1"/>
    <col min="14358" max="14361" width="6.88671875" style="3" customWidth="1"/>
    <col min="14362" max="14362" width="4.44140625" style="3" customWidth="1"/>
    <col min="14363" max="14596" width="9.109375" style="3"/>
    <col min="14597" max="14597" width="3.33203125" style="3" bestFit="1" customWidth="1"/>
    <col min="14598" max="14598" width="6.88671875" style="3" customWidth="1"/>
    <col min="14599" max="14599" width="7" style="3" bestFit="1" customWidth="1"/>
    <col min="14600" max="14600" width="28.109375" style="3" customWidth="1"/>
    <col min="14601" max="14601" width="26.44140625" style="3" customWidth="1"/>
    <col min="14602" max="14603" width="8.44140625" style="3" customWidth="1"/>
    <col min="14604" max="14604" width="6.88671875" style="3" bestFit="1" customWidth="1"/>
    <col min="14605" max="14607" width="5.109375" style="3" customWidth="1"/>
    <col min="14608" max="14608" width="2.33203125" style="3" customWidth="1"/>
    <col min="14609" max="14609" width="5.109375" style="3" customWidth="1"/>
    <col min="14610" max="14610" width="3.44140625" style="3" bestFit="1" customWidth="1"/>
    <col min="14611" max="14611" width="9.109375" style="3"/>
    <col min="14612" max="14612" width="5.88671875" style="3" bestFit="1" customWidth="1"/>
    <col min="14613" max="14613" width="8.88671875" style="3" bestFit="1" customWidth="1"/>
    <col min="14614" max="14617" width="6.88671875" style="3" customWidth="1"/>
    <col min="14618" max="14618" width="4.44140625" style="3" customWidth="1"/>
    <col min="14619" max="14852" width="9.109375" style="3"/>
    <col min="14853" max="14853" width="3.33203125" style="3" bestFit="1" customWidth="1"/>
    <col min="14854" max="14854" width="6.88671875" style="3" customWidth="1"/>
    <col min="14855" max="14855" width="7" style="3" bestFit="1" customWidth="1"/>
    <col min="14856" max="14856" width="28.109375" style="3" customWidth="1"/>
    <col min="14857" max="14857" width="26.44140625" style="3" customWidth="1"/>
    <col min="14858" max="14859" width="8.44140625" style="3" customWidth="1"/>
    <col min="14860" max="14860" width="6.88671875" style="3" bestFit="1" customWidth="1"/>
    <col min="14861" max="14863" width="5.109375" style="3" customWidth="1"/>
    <col min="14864" max="14864" width="2.33203125" style="3" customWidth="1"/>
    <col min="14865" max="14865" width="5.109375" style="3" customWidth="1"/>
    <col min="14866" max="14866" width="3.44140625" style="3" bestFit="1" customWidth="1"/>
    <col min="14867" max="14867" width="9.109375" style="3"/>
    <col min="14868" max="14868" width="5.88671875" style="3" bestFit="1" customWidth="1"/>
    <col min="14869" max="14869" width="8.88671875" style="3" bestFit="1" customWidth="1"/>
    <col min="14870" max="14873" width="6.88671875" style="3" customWidth="1"/>
    <col min="14874" max="14874" width="4.44140625" style="3" customWidth="1"/>
    <col min="14875" max="15108" width="9.109375" style="3"/>
    <col min="15109" max="15109" width="3.33203125" style="3" bestFit="1" customWidth="1"/>
    <col min="15110" max="15110" width="6.88671875" style="3" customWidth="1"/>
    <col min="15111" max="15111" width="7" style="3" bestFit="1" customWidth="1"/>
    <col min="15112" max="15112" width="28.109375" style="3" customWidth="1"/>
    <col min="15113" max="15113" width="26.44140625" style="3" customWidth="1"/>
    <col min="15114" max="15115" width="8.44140625" style="3" customWidth="1"/>
    <col min="15116" max="15116" width="6.88671875" style="3" bestFit="1" customWidth="1"/>
    <col min="15117" max="15119" width="5.109375" style="3" customWidth="1"/>
    <col min="15120" max="15120" width="2.33203125" style="3" customWidth="1"/>
    <col min="15121" max="15121" width="5.109375" style="3" customWidth="1"/>
    <col min="15122" max="15122" width="3.44140625" style="3" bestFit="1" customWidth="1"/>
    <col min="15123" max="15123" width="9.109375" style="3"/>
    <col min="15124" max="15124" width="5.88671875" style="3" bestFit="1" customWidth="1"/>
    <col min="15125" max="15125" width="8.88671875" style="3" bestFit="1" customWidth="1"/>
    <col min="15126" max="15129" width="6.88671875" style="3" customWidth="1"/>
    <col min="15130" max="15130" width="4.44140625" style="3" customWidth="1"/>
    <col min="15131" max="15364" width="9.109375" style="3"/>
    <col min="15365" max="15365" width="3.33203125" style="3" bestFit="1" customWidth="1"/>
    <col min="15366" max="15366" width="6.88671875" style="3" customWidth="1"/>
    <col min="15367" max="15367" width="7" style="3" bestFit="1" customWidth="1"/>
    <col min="15368" max="15368" width="28.109375" style="3" customWidth="1"/>
    <col min="15369" max="15369" width="26.44140625" style="3" customWidth="1"/>
    <col min="15370" max="15371" width="8.44140625" style="3" customWidth="1"/>
    <col min="15372" max="15372" width="6.88671875" style="3" bestFit="1" customWidth="1"/>
    <col min="15373" max="15375" width="5.109375" style="3" customWidth="1"/>
    <col min="15376" max="15376" width="2.33203125" style="3" customWidth="1"/>
    <col min="15377" max="15377" width="5.109375" style="3" customWidth="1"/>
    <col min="15378" max="15378" width="3.44140625" style="3" bestFit="1" customWidth="1"/>
    <col min="15379" max="15379" width="9.109375" style="3"/>
    <col min="15380" max="15380" width="5.88671875" style="3" bestFit="1" customWidth="1"/>
    <col min="15381" max="15381" width="8.88671875" style="3" bestFit="1" customWidth="1"/>
    <col min="15382" max="15385" width="6.88671875" style="3" customWidth="1"/>
    <col min="15386" max="15386" width="4.44140625" style="3" customWidth="1"/>
    <col min="15387" max="15620" width="9.109375" style="3"/>
    <col min="15621" max="15621" width="3.33203125" style="3" bestFit="1" customWidth="1"/>
    <col min="15622" max="15622" width="6.88671875" style="3" customWidth="1"/>
    <col min="15623" max="15623" width="7" style="3" bestFit="1" customWidth="1"/>
    <col min="15624" max="15624" width="28.109375" style="3" customWidth="1"/>
    <col min="15625" max="15625" width="26.44140625" style="3" customWidth="1"/>
    <col min="15626" max="15627" width="8.44140625" style="3" customWidth="1"/>
    <col min="15628" max="15628" width="6.88671875" style="3" bestFit="1" customWidth="1"/>
    <col min="15629" max="15631" width="5.109375" style="3" customWidth="1"/>
    <col min="15632" max="15632" width="2.33203125" style="3" customWidth="1"/>
    <col min="15633" max="15633" width="5.109375" style="3" customWidth="1"/>
    <col min="15634" max="15634" width="3.44140625" style="3" bestFit="1" customWidth="1"/>
    <col min="15635" max="15635" width="9.109375" style="3"/>
    <col min="15636" max="15636" width="5.88671875" style="3" bestFit="1" customWidth="1"/>
    <col min="15637" max="15637" width="8.88671875" style="3" bestFit="1" customWidth="1"/>
    <col min="15638" max="15641" width="6.88671875" style="3" customWidth="1"/>
    <col min="15642" max="15642" width="4.44140625" style="3" customWidth="1"/>
    <col min="15643" max="15876" width="9.109375" style="3"/>
    <col min="15877" max="15877" width="3.33203125" style="3" bestFit="1" customWidth="1"/>
    <col min="15878" max="15878" width="6.88671875" style="3" customWidth="1"/>
    <col min="15879" max="15879" width="7" style="3" bestFit="1" customWidth="1"/>
    <col min="15880" max="15880" width="28.109375" style="3" customWidth="1"/>
    <col min="15881" max="15881" width="26.44140625" style="3" customWidth="1"/>
    <col min="15882" max="15883" width="8.44140625" style="3" customWidth="1"/>
    <col min="15884" max="15884" width="6.88671875" style="3" bestFit="1" customWidth="1"/>
    <col min="15885" max="15887" width="5.109375" style="3" customWidth="1"/>
    <col min="15888" max="15888" width="2.33203125" style="3" customWidth="1"/>
    <col min="15889" max="15889" width="5.109375" style="3" customWidth="1"/>
    <col min="15890" max="15890" width="3.44140625" style="3" bestFit="1" customWidth="1"/>
    <col min="15891" max="15891" width="9.109375" style="3"/>
    <col min="15892" max="15892" width="5.88671875" style="3" bestFit="1" customWidth="1"/>
    <col min="15893" max="15893" width="8.88671875" style="3" bestFit="1" customWidth="1"/>
    <col min="15894" max="15897" width="6.88671875" style="3" customWidth="1"/>
    <col min="15898" max="15898" width="4.44140625" style="3" customWidth="1"/>
    <col min="15899" max="16132" width="9.109375" style="3"/>
    <col min="16133" max="16133" width="3.33203125" style="3" bestFit="1" customWidth="1"/>
    <col min="16134" max="16134" width="6.88671875" style="3" customWidth="1"/>
    <col min="16135" max="16135" width="7" style="3" bestFit="1" customWidth="1"/>
    <col min="16136" max="16136" width="28.109375" style="3" customWidth="1"/>
    <col min="16137" max="16137" width="26.44140625" style="3" customWidth="1"/>
    <col min="16138" max="16139" width="8.44140625" style="3" customWidth="1"/>
    <col min="16140" max="16140" width="6.88671875" style="3" bestFit="1" customWidth="1"/>
    <col min="16141" max="16143" width="5.109375" style="3" customWidth="1"/>
    <col min="16144" max="16144" width="2.33203125" style="3" customWidth="1"/>
    <col min="16145" max="16145" width="5.109375" style="3" customWidth="1"/>
    <col min="16146" max="16146" width="3.44140625" style="3" bestFit="1" customWidth="1"/>
    <col min="16147" max="16147" width="9.109375" style="3"/>
    <col min="16148" max="16148" width="5.88671875" style="3" bestFit="1" customWidth="1"/>
    <col min="16149" max="16149" width="8.88671875" style="3" bestFit="1" customWidth="1"/>
    <col min="16150" max="16153" width="6.88671875" style="3" customWidth="1"/>
    <col min="16154" max="16154" width="4.44140625" style="3" customWidth="1"/>
    <col min="16155" max="16384" width="9.109375" style="3"/>
  </cols>
  <sheetData>
    <row r="1" spans="1:24" ht="24.75" customHeight="1" thickTop="1" x14ac:dyDescent="0.3">
      <c r="A1" s="1" t="s">
        <v>0</v>
      </c>
      <c r="B1" s="2" t="s">
        <v>1</v>
      </c>
      <c r="G1" s="2"/>
      <c r="J1" s="3" t="s">
        <v>73</v>
      </c>
      <c r="S1" s="463"/>
      <c r="T1" s="464"/>
      <c r="U1" s="464"/>
      <c r="V1" s="464"/>
      <c r="W1" s="464"/>
      <c r="X1" s="465"/>
    </row>
    <row r="2" spans="1:24" s="133" customFormat="1" ht="13.5" customHeight="1" thickBot="1" x14ac:dyDescent="0.35">
      <c r="A2" s="4"/>
      <c r="B2" s="135" t="s">
        <v>3</v>
      </c>
      <c r="C2" s="133" t="s">
        <v>6</v>
      </c>
      <c r="D2" s="133" t="s">
        <v>7</v>
      </c>
      <c r="E2" s="368" t="s">
        <v>8</v>
      </c>
      <c r="F2" s="368"/>
      <c r="G2" s="368"/>
      <c r="H2" s="3" t="s">
        <v>39</v>
      </c>
      <c r="I2" s="133" t="s">
        <v>3</v>
      </c>
      <c r="J2" s="3"/>
      <c r="K2" s="3"/>
      <c r="L2" s="3"/>
      <c r="M2" s="3"/>
      <c r="N2" s="3"/>
      <c r="O2" s="148"/>
      <c r="P2" s="3"/>
      <c r="Q2" s="3"/>
      <c r="S2" s="466"/>
      <c r="T2" s="467"/>
      <c r="U2" s="467"/>
      <c r="V2" s="467"/>
      <c r="W2" s="467"/>
      <c r="X2" s="468"/>
    </row>
    <row r="3" spans="1:24" ht="12.75" customHeight="1" thickTop="1" thickBot="1" x14ac:dyDescent="0.35">
      <c r="B3" s="793">
        <v>1</v>
      </c>
      <c r="C3" s="296"/>
      <c r="D3" s="297" t="str">
        <f>IF($C3=0," ",VLOOKUP($C3,[1]Inschr!$B$1:$K$65536,3,FALSE))</f>
        <v xml:space="preserve"> </v>
      </c>
      <c r="E3" s="852" t="str">
        <f>IF($C3=0," ",VLOOKUP($C3,[1]Inschr!$B$1:$K$65536,4,FALSE))</f>
        <v xml:space="preserve"> </v>
      </c>
      <c r="F3" s="852"/>
      <c r="G3" s="852"/>
      <c r="H3" s="298" t="str">
        <f>IF($C3=0," ",1+I3+IF(AND(OR($O$12=C3,$O$13=C3),OR(J$16&lt;&gt;0,J$17&lt;&gt;0)),1,0)+IF(AND(OR($T$22=C3,$T$23=C3),OR(O$32&lt;&gt;0,O$33&lt;&gt;0)),1,0))</f>
        <v xml:space="preserve"> </v>
      </c>
      <c r="I3" s="299">
        <f t="shared" ref="I3:I12" si="0">$H61</f>
        <v>0</v>
      </c>
      <c r="O3" s="148"/>
      <c r="S3" s="466"/>
      <c r="T3" s="467"/>
      <c r="U3" s="467"/>
      <c r="V3" s="467"/>
      <c r="W3" s="467"/>
      <c r="X3" s="468"/>
    </row>
    <row r="4" spans="1:24" ht="12.75" customHeight="1" thickBot="1" x14ac:dyDescent="0.35">
      <c r="B4" s="794"/>
      <c r="C4" s="247"/>
      <c r="D4" s="281" t="str">
        <f>IF($C4=0," ",VLOOKUP($C4,[1]Inschr!$B$1:$K$65536,3,FALSE))</f>
        <v xml:space="preserve"> </v>
      </c>
      <c r="E4" s="369" t="str">
        <f>IF($C4=0," ",VLOOKUP($C4,[1]Inschr!$B$1:$K$65536,4,FALSE))</f>
        <v xml:space="preserve"> </v>
      </c>
      <c r="F4" s="369"/>
      <c r="G4" s="369"/>
      <c r="H4" s="295" t="str">
        <f t="shared" ref="H4:H12" si="1">IF($C4=0," ",1+I4+IF(AND(OR($O$12=C4,$O$13=C4),OR(J$16&lt;&gt;0,J$17&lt;&gt;0)),1,0)+IF(AND(OR($T$22=C4,$T$23=C4),OR(O$32&lt;&gt;0,O$33&lt;&gt;0)),1,0))</f>
        <v xml:space="preserve"> </v>
      </c>
      <c r="I4" s="300">
        <f t="shared" si="0"/>
        <v>0</v>
      </c>
      <c r="J4" s="356"/>
      <c r="K4" s="2" t="s">
        <v>4</v>
      </c>
      <c r="M4" s="2"/>
      <c r="S4" s="469"/>
      <c r="T4" s="470"/>
      <c r="U4" s="470"/>
      <c r="V4" s="470"/>
      <c r="W4" s="470"/>
      <c r="X4" s="471"/>
    </row>
    <row r="5" spans="1:24" ht="12.75" customHeight="1" thickTop="1" thickBot="1" x14ac:dyDescent="0.35">
      <c r="B5" s="794"/>
      <c r="C5" s="137"/>
      <c r="D5" s="138" t="str">
        <f>IF($C5=0," ",VLOOKUP($C5,[1]Inschr!$B$1:$K$65536,3,FALSE))</f>
        <v xml:space="preserve"> </v>
      </c>
      <c r="E5" s="796" t="str">
        <f>IF($C5=0," ",VLOOKUP($C5,[1]Inschr!$B$1:$K$65536,4,FALSE))</f>
        <v xml:space="preserve"> </v>
      </c>
      <c r="F5" s="796"/>
      <c r="G5" s="796"/>
      <c r="H5" s="139" t="str">
        <f t="shared" si="1"/>
        <v xml:space="preserve"> </v>
      </c>
      <c r="I5" s="301">
        <f t="shared" si="0"/>
        <v>0</v>
      </c>
      <c r="J5" s="358"/>
      <c r="K5" s="1"/>
      <c r="S5" s="136"/>
    </row>
    <row r="6" spans="1:24" ht="12.75" customHeight="1" thickBot="1" x14ac:dyDescent="0.35">
      <c r="B6" s="794"/>
      <c r="C6" s="144"/>
      <c r="D6" s="145" t="str">
        <f>IF($C6=0," ",VLOOKUP($C6,[1]Inschr!$B$1:$K$65536,3,FALSE))</f>
        <v xml:space="preserve"> </v>
      </c>
      <c r="E6" s="797" t="str">
        <f>IF($C6=0," ",VLOOKUP($C6,[1]Inschr!$B$1:$K$65536,4,FALSE))</f>
        <v xml:space="preserve"> </v>
      </c>
      <c r="F6" s="797"/>
      <c r="G6" s="797"/>
      <c r="H6" s="295" t="str">
        <f t="shared" si="1"/>
        <v xml:space="preserve"> </v>
      </c>
      <c r="I6" s="300">
        <f t="shared" si="0"/>
        <v>0</v>
      </c>
      <c r="S6" s="136"/>
    </row>
    <row r="7" spans="1:24" ht="12.75" customHeight="1" thickBot="1" x14ac:dyDescent="0.35">
      <c r="B7" s="794"/>
      <c r="C7" s="194"/>
      <c r="D7" s="286" t="str">
        <f>IF($C7=0," ",VLOOKUP($C7,[1]Inschr!$B$1:$K$65536,3,FALSE))</f>
        <v xml:space="preserve"> </v>
      </c>
      <c r="E7" s="370" t="str">
        <f>IF($C7=0," ",VLOOKUP($C7,[1]Inschr!$B$1:$K$65536,4,FALSE))</f>
        <v xml:space="preserve"> </v>
      </c>
      <c r="F7" s="370"/>
      <c r="G7" s="370"/>
      <c r="H7" s="139" t="str">
        <f t="shared" si="1"/>
        <v xml:space="preserve"> </v>
      </c>
      <c r="I7" s="301">
        <f t="shared" si="0"/>
        <v>0</v>
      </c>
      <c r="J7" s="3" t="s">
        <v>6</v>
      </c>
      <c r="O7" s="149" t="s">
        <v>4</v>
      </c>
      <c r="S7" s="136"/>
    </row>
    <row r="8" spans="1:24" ht="12.75" customHeight="1" thickBot="1" x14ac:dyDescent="0.35">
      <c r="B8" s="794"/>
      <c r="C8" s="247"/>
      <c r="D8" s="281" t="str">
        <f>IF($C8=0," ",VLOOKUP($C8,[1]Inschr!$B$1:$K$65536,3,FALSE))</f>
        <v xml:space="preserve"> </v>
      </c>
      <c r="E8" s="369" t="str">
        <f>IF($C8=0," ",VLOOKUP($C8,[1]Inschr!$B$1:$K$65536,4,FALSE))</f>
        <v xml:space="preserve"> </v>
      </c>
      <c r="F8" s="369"/>
      <c r="G8" s="369"/>
      <c r="H8" s="295" t="str">
        <f t="shared" si="1"/>
        <v xml:space="preserve"> </v>
      </c>
      <c r="I8" s="300">
        <f t="shared" si="0"/>
        <v>0</v>
      </c>
      <c r="J8" s="216">
        <f>C190</f>
        <v>0</v>
      </c>
      <c r="O8" s="353"/>
      <c r="S8" s="136"/>
    </row>
    <row r="9" spans="1:24" ht="12.75" customHeight="1" thickBot="1" x14ac:dyDescent="0.35">
      <c r="B9" s="794"/>
      <c r="C9" s="137"/>
      <c r="D9" s="138" t="str">
        <f>IF($C9=0," ",VLOOKUP($C9,[1]Inschr!$B$1:$K$65536,3,FALSE))</f>
        <v xml:space="preserve"> </v>
      </c>
      <c r="E9" s="796" t="str">
        <f>IF($C9=0," ",VLOOKUP($C9,[1]Inschr!$B$1:$K$65536,4,FALSE))</f>
        <v xml:space="preserve"> </v>
      </c>
      <c r="F9" s="796"/>
      <c r="G9" s="796"/>
      <c r="H9" s="139" t="str">
        <f t="shared" si="1"/>
        <v xml:space="preserve"> </v>
      </c>
      <c r="I9" s="301">
        <f t="shared" si="0"/>
        <v>0</v>
      </c>
      <c r="J9" s="216">
        <f>C191</f>
        <v>0</v>
      </c>
      <c r="K9" s="281"/>
      <c r="M9" s="4"/>
      <c r="O9" s="354"/>
      <c r="S9" s="136"/>
    </row>
    <row r="10" spans="1:24" ht="13.5" customHeight="1" thickBot="1" x14ac:dyDescent="0.35">
      <c r="B10" s="794"/>
      <c r="C10" s="144"/>
      <c r="D10" s="145" t="str">
        <f>IF($C10=0," ",VLOOKUP($C10,[1]Inschr!$B$1:$K$65536,3,FALSE))</f>
        <v xml:space="preserve"> </v>
      </c>
      <c r="E10" s="797" t="str">
        <f>IF($C10=0," ",VLOOKUP($C10,[1]Inschr!$B$1:$K$65536,4,FALSE))</f>
        <v xml:space="preserve"> </v>
      </c>
      <c r="F10" s="797"/>
      <c r="G10" s="797"/>
      <c r="H10" s="295" t="str">
        <f t="shared" si="1"/>
        <v xml:space="preserve"> </v>
      </c>
      <c r="I10" s="300">
        <f t="shared" si="0"/>
        <v>0</v>
      </c>
      <c r="K10" s="289"/>
      <c r="L10" s="364" t="s">
        <v>42</v>
      </c>
      <c r="M10" s="364"/>
      <c r="N10" s="364"/>
    </row>
    <row r="11" spans="1:24" ht="12.75" customHeight="1" x14ac:dyDescent="0.3">
      <c r="B11" s="794"/>
      <c r="C11" s="194"/>
      <c r="D11" s="286" t="str">
        <f>IF($C11=0," ",VLOOKUP($C11,[1]Inschr!$B$1:$K$65536,3,FALSE))</f>
        <v xml:space="preserve"> </v>
      </c>
      <c r="E11" s="370" t="str">
        <f>IF($C11=0," ",VLOOKUP($C11,[1]Inschr!$B$1:$K$65536,4,FALSE))</f>
        <v xml:space="preserve"> </v>
      </c>
      <c r="F11" s="370"/>
      <c r="G11" s="370"/>
      <c r="H11" s="139" t="str">
        <f t="shared" si="1"/>
        <v xml:space="preserve"> </v>
      </c>
      <c r="I11" s="301">
        <f t="shared" si="0"/>
        <v>0</v>
      </c>
      <c r="L11" s="367">
        <f>E191</f>
        <v>0</v>
      </c>
      <c r="M11" s="367">
        <f t="shared" ref="M11:N11" si="2">F191</f>
        <v>0</v>
      </c>
      <c r="N11" s="367">
        <f t="shared" si="2"/>
        <v>0</v>
      </c>
      <c r="O11" s="3" t="s">
        <v>6</v>
      </c>
      <c r="Q11" s="4"/>
    </row>
    <row r="12" spans="1:24" ht="12.75" customHeight="1" thickBot="1" x14ac:dyDescent="0.35">
      <c r="B12" s="795"/>
      <c r="C12" s="302"/>
      <c r="D12" s="303" t="str">
        <f>IF($C12=0," ",VLOOKUP($C12,[1]Inschr!$B$1:$K$65536,3,FALSE))</f>
        <v xml:space="preserve"> </v>
      </c>
      <c r="E12" s="853" t="str">
        <f>IF($C12=0," ",VLOOKUP($C12,[1]Inschr!$B$1:$K$65536,4,FALSE))</f>
        <v xml:space="preserve"> </v>
      </c>
      <c r="F12" s="853"/>
      <c r="G12" s="853"/>
      <c r="H12" s="304" t="str">
        <f t="shared" si="1"/>
        <v xml:space="preserve"> </v>
      </c>
      <c r="I12" s="305">
        <f t="shared" si="0"/>
        <v>0</v>
      </c>
      <c r="L12" s="367"/>
      <c r="M12" s="367"/>
      <c r="N12" s="367"/>
      <c r="O12" s="216" t="str">
        <f>H193</f>
        <v xml:space="preserve"> </v>
      </c>
      <c r="P12" s="214"/>
      <c r="Q12" s="4"/>
    </row>
    <row r="13" spans="1:24" ht="12.75" customHeight="1" thickTop="1" x14ac:dyDescent="0.3">
      <c r="B13" s="793">
        <v>2</v>
      </c>
      <c r="C13" s="296"/>
      <c r="D13" s="297" t="str">
        <f>IF($C13=0," ",VLOOKUP($C13,[1]Inschr!$B$1:$K$65536,3,FALSE))</f>
        <v xml:space="preserve"> </v>
      </c>
      <c r="E13" s="852" t="str">
        <f>IF($C13=0," ",VLOOKUP($C13,[1]Inschr!$B$1:$K$65536,4,FALSE))</f>
        <v xml:space="preserve"> </v>
      </c>
      <c r="F13" s="852"/>
      <c r="G13" s="852"/>
      <c r="H13" s="298" t="str">
        <f>IF($C13=0," ",1+I13+IF(AND(OR($O$12=C13,$O$13=C13),OR(J$8&lt;&gt;0,J$9&lt;&gt;0)),1,0)+IF(AND(OR($T$22=C13,$T$23=C13),OR(O$32&lt;&gt;0,O$33&lt;&gt;0)),1,0))</f>
        <v xml:space="preserve"> </v>
      </c>
      <c r="I13" s="299">
        <f>$H93</f>
        <v>0</v>
      </c>
      <c r="L13" s="367">
        <f>E197</f>
        <v>0</v>
      </c>
      <c r="M13" s="367">
        <f t="shared" ref="M13:N13" si="3">F197</f>
        <v>0</v>
      </c>
      <c r="N13" s="367">
        <f t="shared" si="3"/>
        <v>0</v>
      </c>
      <c r="O13" s="216" t="str">
        <f>H195</f>
        <v xml:space="preserve"> </v>
      </c>
      <c r="Q13" s="230"/>
      <c r="R13" s="133"/>
    </row>
    <row r="14" spans="1:24" ht="13.5" customHeight="1" thickBot="1" x14ac:dyDescent="0.35">
      <c r="B14" s="794"/>
      <c r="C14" s="247"/>
      <c r="D14" s="281" t="str">
        <f>IF($C14=0," ",VLOOKUP($C14,[1]Inschr!$B$1:$K$65536,3,FALSE))</f>
        <v xml:space="preserve"> </v>
      </c>
      <c r="E14" s="369" t="str">
        <f>IF($C14=0," ",VLOOKUP($C14,[1]Inschr!$B$1:$K$65536,4,FALSE))</f>
        <v xml:space="preserve"> </v>
      </c>
      <c r="F14" s="369"/>
      <c r="G14" s="369"/>
      <c r="H14" s="295" t="str">
        <f t="shared" ref="H14:H22" si="4">IF($C14=0," ",1+I14+IF(AND(OR($O$12=C14,$O$13=C14),OR(J$8&lt;&gt;0,J$9&lt;&gt;0)),1,0)+IF(AND(OR($T$22=C14,$T$23=C14),OR(O$32&lt;&gt;0,O$33&lt;&gt;0)),1,0))</f>
        <v xml:space="preserve"> </v>
      </c>
      <c r="I14" s="300">
        <f t="shared" ref="I14:I22" si="5">$H94</f>
        <v>0</v>
      </c>
      <c r="L14" s="367"/>
      <c r="M14" s="367"/>
      <c r="N14" s="367"/>
      <c r="Q14" s="230"/>
    </row>
    <row r="15" spans="1:24" ht="12.75" customHeight="1" x14ac:dyDescent="0.3">
      <c r="B15" s="794"/>
      <c r="C15" s="137"/>
      <c r="D15" s="138" t="str">
        <f>IF($C15=0," ",VLOOKUP($C15,[1]Inschr!$B$1:$K$65536,3,FALSE))</f>
        <v xml:space="preserve"> </v>
      </c>
      <c r="E15" s="796" t="str">
        <f>IF($C15=0," ",VLOOKUP($C15,[1]Inschr!$B$1:$K$65536,4,FALSE))</f>
        <v xml:space="preserve"> </v>
      </c>
      <c r="F15" s="796"/>
      <c r="G15" s="796"/>
      <c r="H15" s="139" t="str">
        <f t="shared" si="4"/>
        <v xml:space="preserve"> </v>
      </c>
      <c r="I15" s="301">
        <f t="shared" si="5"/>
        <v>0</v>
      </c>
      <c r="J15" s="3" t="s">
        <v>6</v>
      </c>
      <c r="K15" s="289"/>
      <c r="M15" s="4"/>
      <c r="Q15" s="230"/>
    </row>
    <row r="16" spans="1:24" ht="12.75" customHeight="1" thickBot="1" x14ac:dyDescent="0.35">
      <c r="B16" s="794"/>
      <c r="C16" s="144"/>
      <c r="D16" s="145" t="str">
        <f>IF($C16=0," ",VLOOKUP($C16,[1]Inschr!$B$1:$K$65536,3,FALSE))</f>
        <v xml:space="preserve"> </v>
      </c>
      <c r="E16" s="797" t="str">
        <f>IF($C16=0," ",VLOOKUP($C16,[1]Inschr!$B$1:$K$65536,4,FALSE))</f>
        <v xml:space="preserve"> </v>
      </c>
      <c r="F16" s="797"/>
      <c r="G16" s="797"/>
      <c r="H16" s="295" t="str">
        <f t="shared" si="4"/>
        <v xml:space="preserve"> </v>
      </c>
      <c r="I16" s="300">
        <f t="shared" si="5"/>
        <v>0</v>
      </c>
      <c r="J16" s="294">
        <f>C198</f>
        <v>0</v>
      </c>
      <c r="K16" s="286"/>
      <c r="M16" s="4"/>
      <c r="Q16" s="230"/>
    </row>
    <row r="17" spans="2:22" ht="12.75" customHeight="1" x14ac:dyDescent="0.3">
      <c r="B17" s="794"/>
      <c r="C17" s="194"/>
      <c r="D17" s="286" t="str">
        <f>IF($C17=0," ",VLOOKUP($C17,[1]Inschr!$B$1:$K$65536,3,FALSE))</f>
        <v xml:space="preserve"> </v>
      </c>
      <c r="E17" s="370" t="str">
        <f>IF($C17=0," ",VLOOKUP($C17,[1]Inschr!$B$1:$K$65536,4,FALSE))</f>
        <v xml:space="preserve"> </v>
      </c>
      <c r="F17" s="370"/>
      <c r="G17" s="370"/>
      <c r="H17" s="139" t="str">
        <f t="shared" si="4"/>
        <v xml:space="preserve"> </v>
      </c>
      <c r="I17" s="301">
        <f t="shared" si="5"/>
        <v>0</v>
      </c>
      <c r="J17" s="294">
        <f>C199</f>
        <v>0</v>
      </c>
      <c r="K17" s="213"/>
      <c r="L17" s="4"/>
      <c r="M17" s="4"/>
      <c r="Q17" s="230"/>
    </row>
    <row r="18" spans="2:22" ht="12.75" customHeight="1" thickBot="1" x14ac:dyDescent="0.35">
      <c r="B18" s="794"/>
      <c r="C18" s="247"/>
      <c r="D18" s="281" t="str">
        <f>IF($C18=0," ",VLOOKUP($C18,[1]Inschr!$B$1:$K$65536,3,FALSE))</f>
        <v xml:space="preserve"> </v>
      </c>
      <c r="E18" s="369" t="str">
        <f>IF($C18=0," ",VLOOKUP($C18,[1]Inschr!$B$1:$K$65536,4,FALSE))</f>
        <v xml:space="preserve"> </v>
      </c>
      <c r="F18" s="369"/>
      <c r="G18" s="369"/>
      <c r="H18" s="295" t="str">
        <f t="shared" si="4"/>
        <v xml:space="preserve"> </v>
      </c>
      <c r="I18" s="300">
        <f t="shared" si="5"/>
        <v>0</v>
      </c>
      <c r="Q18" s="290"/>
    </row>
    <row r="19" spans="2:22" ht="12.75" customHeight="1" thickBot="1" x14ac:dyDescent="0.35">
      <c r="B19" s="794"/>
      <c r="C19" s="137"/>
      <c r="D19" s="138" t="str">
        <f>IF($C19=0," ",VLOOKUP($C19,[1]Inschr!$B$1:$K$65536,3,FALSE))</f>
        <v xml:space="preserve"> </v>
      </c>
      <c r="E19" s="796" t="str">
        <f>IF($C19=0," ",VLOOKUP($C19,[1]Inschr!$B$1:$K$65536,4,FALSE))</f>
        <v xml:space="preserve"> </v>
      </c>
      <c r="F19" s="796"/>
      <c r="G19" s="796"/>
      <c r="H19" s="139" t="str">
        <f t="shared" si="4"/>
        <v xml:space="preserve"> </v>
      </c>
      <c r="I19" s="301">
        <f t="shared" si="5"/>
        <v>0</v>
      </c>
      <c r="Q19" s="196"/>
    </row>
    <row r="20" spans="2:22" ht="13.5" customHeight="1" thickBot="1" x14ac:dyDescent="0.35">
      <c r="B20" s="794"/>
      <c r="C20" s="144"/>
      <c r="D20" s="145" t="str">
        <f>IF($C20=0," ",VLOOKUP($C20,[1]Inschr!$B$1:$K$65536,3,FALSE))</f>
        <v xml:space="preserve"> </v>
      </c>
      <c r="E20" s="797" t="str">
        <f>IF($C20=0," ",VLOOKUP($C20,[1]Inschr!$B$1:$K$65536,4,FALSE))</f>
        <v xml:space="preserve"> </v>
      </c>
      <c r="F20" s="797"/>
      <c r="G20" s="797"/>
      <c r="H20" s="295" t="str">
        <f t="shared" si="4"/>
        <v xml:space="preserve"> </v>
      </c>
      <c r="I20" s="300">
        <f t="shared" si="5"/>
        <v>0</v>
      </c>
      <c r="J20" s="356"/>
      <c r="K20" s="2" t="s">
        <v>4</v>
      </c>
      <c r="M20" s="2"/>
      <c r="Q20" s="196"/>
    </row>
    <row r="21" spans="2:22" ht="12.75" customHeight="1" thickBot="1" x14ac:dyDescent="0.35">
      <c r="B21" s="794"/>
      <c r="C21" s="194"/>
      <c r="D21" s="286" t="str">
        <f>IF($C21=0," ",VLOOKUP($C21,[1]Inschr!$B$1:$K$65536,3,FALSE))</f>
        <v xml:space="preserve"> </v>
      </c>
      <c r="E21" s="370" t="str">
        <f>IF($C21=0," ",VLOOKUP($C21,[1]Inschr!$B$1:$K$65536,4,FALSE))</f>
        <v xml:space="preserve"> </v>
      </c>
      <c r="F21" s="370"/>
      <c r="G21" s="370"/>
      <c r="H21" s="139" t="str">
        <f t="shared" si="4"/>
        <v xml:space="preserve"> </v>
      </c>
      <c r="I21" s="301">
        <f t="shared" si="5"/>
        <v>0</v>
      </c>
      <c r="J21" s="358"/>
      <c r="K21" s="1"/>
      <c r="Q21" s="369">
        <f>P197</f>
        <v>0</v>
      </c>
      <c r="R21" s="369">
        <f t="shared" ref="R21:S21" si="6">Q197</f>
        <v>0</v>
      </c>
      <c r="S21" s="369">
        <f t="shared" si="6"/>
        <v>0</v>
      </c>
      <c r="T21" s="3" t="s">
        <v>40</v>
      </c>
      <c r="V21" s="149" t="s">
        <v>4</v>
      </c>
    </row>
    <row r="22" spans="2:22" ht="12.75" customHeight="1" thickBot="1" x14ac:dyDescent="0.35">
      <c r="B22" s="795"/>
      <c r="C22" s="302"/>
      <c r="D22" s="303" t="str">
        <f>IF($C22=0," ",VLOOKUP($C22,[1]Inschr!$B$1:$K$65536,3,FALSE))</f>
        <v xml:space="preserve"> </v>
      </c>
      <c r="E22" s="853" t="str">
        <f>IF($C22=0," ",VLOOKUP($C22,[1]Inschr!$B$1:$K$65536,4,FALSE))</f>
        <v xml:space="preserve"> </v>
      </c>
      <c r="F22" s="853"/>
      <c r="G22" s="853"/>
      <c r="H22" s="304" t="str">
        <f t="shared" si="4"/>
        <v xml:space="preserve"> </v>
      </c>
      <c r="I22" s="305">
        <f t="shared" si="5"/>
        <v>0</v>
      </c>
      <c r="Q22" s="370"/>
      <c r="R22" s="370"/>
      <c r="S22" s="370"/>
      <c r="T22" s="216" t="str">
        <f>S199</f>
        <v xml:space="preserve"> </v>
      </c>
      <c r="V22" s="353"/>
    </row>
    <row r="23" spans="2:22" ht="12.75" customHeight="1" thickTop="1" thickBot="1" x14ac:dyDescent="0.35">
      <c r="B23" s="793">
        <v>3</v>
      </c>
      <c r="C23" s="296"/>
      <c r="D23" s="297" t="str">
        <f>IF($C23=0," ",VLOOKUP($C23,[1]Inschr!$B$1:$K$65536,3,FALSE))</f>
        <v xml:space="preserve"> </v>
      </c>
      <c r="E23" s="852" t="str">
        <f>IF($C23=0," ",VLOOKUP($C23,[1]Inschr!$B$1:$K$65536,4,FALSE))</f>
        <v xml:space="preserve"> </v>
      </c>
      <c r="F23" s="852"/>
      <c r="G23" s="852"/>
      <c r="H23" s="298" t="str">
        <f>IF($C23=0," ",1+I23+IF(AND(OR(O$32=C23,O$33=C23),OR(J$36&lt;&gt;0,J$37&lt;&gt;0)),1,0)+IF(AND(OR($T$22=C23,$T$23=C23),OR(O$12&lt;&gt;0,O$13&lt;&gt;0)),1,0))</f>
        <v xml:space="preserve"> </v>
      </c>
      <c r="I23" s="299">
        <f>$H125</f>
        <v>0</v>
      </c>
      <c r="Q23" s="369">
        <f>P203</f>
        <v>0</v>
      </c>
      <c r="R23" s="369">
        <f t="shared" ref="R23:S23" si="7">Q203</f>
        <v>0</v>
      </c>
      <c r="S23" s="369">
        <f t="shared" si="7"/>
        <v>0</v>
      </c>
      <c r="T23" s="216" t="str">
        <f>S201</f>
        <v xml:space="preserve"> </v>
      </c>
      <c r="V23" s="354"/>
    </row>
    <row r="24" spans="2:22" ht="13.5" customHeight="1" thickBot="1" x14ac:dyDescent="0.35">
      <c r="B24" s="794"/>
      <c r="C24" s="247"/>
      <c r="D24" s="281" t="str">
        <f>IF($C24=0," ",VLOOKUP($C24,[1]Inschr!$B$1:$K$65536,3,FALSE))</f>
        <v xml:space="preserve"> </v>
      </c>
      <c r="E24" s="369" t="str">
        <f>IF($C24=0," ",VLOOKUP($C24,[1]Inschr!$B$1:$K$65536,4,FALSE))</f>
        <v xml:space="preserve"> </v>
      </c>
      <c r="F24" s="369"/>
      <c r="G24" s="369"/>
      <c r="H24" s="295" t="str">
        <f t="shared" ref="H24:H32" si="8">IF($C24=0," ",1+I24+IF(AND(OR(O$32=C24,O$33=C24),OR(J$36&lt;&gt;0,J$37&lt;&gt;0)),1,0)+IF(AND(OR($T$22=C24,$T$23=C24),OR(O$12&lt;&gt;0,O$13&lt;&gt;0)),1,0))</f>
        <v xml:space="preserve"> </v>
      </c>
      <c r="I24" s="300">
        <f t="shared" ref="I24:I32" si="9">$H126</f>
        <v>0</v>
      </c>
      <c r="J24" s="356"/>
      <c r="K24" s="2" t="s">
        <v>4</v>
      </c>
      <c r="M24" s="2"/>
      <c r="Q24" s="370"/>
      <c r="R24" s="370"/>
      <c r="S24" s="370"/>
    </row>
    <row r="25" spans="2:22" ht="12.75" customHeight="1" thickBot="1" x14ac:dyDescent="0.35">
      <c r="B25" s="794"/>
      <c r="C25" s="137"/>
      <c r="D25" s="138" t="str">
        <f>IF($C25=0," ",VLOOKUP($C25,[1]Inschr!$B$1:$K$65536,3,FALSE))</f>
        <v xml:space="preserve"> </v>
      </c>
      <c r="E25" s="796" t="str">
        <f>IF($C25=0," ",VLOOKUP($C25,[1]Inschr!$B$1:$K$65536,4,FALSE))</f>
        <v xml:space="preserve"> </v>
      </c>
      <c r="F25" s="796"/>
      <c r="G25" s="796"/>
      <c r="H25" s="139" t="str">
        <f t="shared" si="8"/>
        <v xml:space="preserve"> </v>
      </c>
      <c r="I25" s="301">
        <f t="shared" si="9"/>
        <v>0</v>
      </c>
      <c r="J25" s="358"/>
      <c r="K25" s="1"/>
      <c r="Q25" s="196"/>
    </row>
    <row r="26" spans="2:22" ht="12.75" customHeight="1" thickBot="1" x14ac:dyDescent="0.35">
      <c r="B26" s="794"/>
      <c r="C26" s="144"/>
      <c r="D26" s="145" t="str">
        <f>IF($C26=0," ",VLOOKUP($C26,[1]Inschr!$B$1:$K$65536,3,FALSE))</f>
        <v xml:space="preserve"> </v>
      </c>
      <c r="E26" s="797" t="str">
        <f>IF($C26=0," ",VLOOKUP($C26,[1]Inschr!$B$1:$K$65536,4,FALSE))</f>
        <v xml:space="preserve"> </v>
      </c>
      <c r="F26" s="797"/>
      <c r="G26" s="797"/>
      <c r="H26" s="295" t="str">
        <f t="shared" si="8"/>
        <v xml:space="preserve"> </v>
      </c>
      <c r="I26" s="300">
        <f t="shared" si="9"/>
        <v>0</v>
      </c>
      <c r="N26" s="4"/>
      <c r="O26" s="4"/>
      <c r="Q26" s="196"/>
    </row>
    <row r="27" spans="2:22" ht="12.75" customHeight="1" x14ac:dyDescent="0.3">
      <c r="B27" s="794"/>
      <c r="C27" s="194"/>
      <c r="D27" s="286" t="str">
        <f>IF($C27=0," ",VLOOKUP($C27,[1]Inschr!$B$1:$K$65536,3,FALSE))</f>
        <v xml:space="preserve"> </v>
      </c>
      <c r="E27" s="370" t="str">
        <f>IF($C27=0," ",VLOOKUP($C27,[1]Inschr!$B$1:$K$65536,4,FALSE))</f>
        <v xml:space="preserve"> </v>
      </c>
      <c r="F27" s="370"/>
      <c r="G27" s="370"/>
      <c r="H27" s="139" t="str">
        <f t="shared" si="8"/>
        <v xml:space="preserve"> </v>
      </c>
      <c r="I27" s="301">
        <f t="shared" si="9"/>
        <v>0</v>
      </c>
      <c r="J27" s="3" t="s">
        <v>6</v>
      </c>
      <c r="N27" s="4"/>
      <c r="O27" s="4"/>
      <c r="Q27" s="196"/>
    </row>
    <row r="28" spans="2:22" ht="12.75" customHeight="1" thickBot="1" x14ac:dyDescent="0.35">
      <c r="B28" s="794"/>
      <c r="C28" s="247"/>
      <c r="D28" s="281" t="str">
        <f>IF($C28=0," ",VLOOKUP($C28,[1]Inschr!$B$1:$K$65536,3,FALSE))</f>
        <v xml:space="preserve"> </v>
      </c>
      <c r="E28" s="369" t="str">
        <f>IF($C28=0," ",VLOOKUP($C28,[1]Inschr!$B$1:$K$65536,4,FALSE))</f>
        <v xml:space="preserve"> </v>
      </c>
      <c r="F28" s="369"/>
      <c r="G28" s="369"/>
      <c r="H28" s="295" t="str">
        <f t="shared" si="8"/>
        <v xml:space="preserve"> </v>
      </c>
      <c r="I28" s="300">
        <f t="shared" si="9"/>
        <v>0</v>
      </c>
      <c r="J28" s="216">
        <f>C202</f>
        <v>0</v>
      </c>
      <c r="N28" s="4"/>
      <c r="O28" s="4"/>
      <c r="Q28" s="196"/>
    </row>
    <row r="29" spans="2:22" ht="12.75" customHeight="1" x14ac:dyDescent="0.3">
      <c r="B29" s="794"/>
      <c r="C29" s="137"/>
      <c r="D29" s="138" t="str">
        <f>IF($C29=0," ",VLOOKUP($C29,[1]Inschr!$B$1:$K$65536,3,FALSE))</f>
        <v xml:space="preserve"> </v>
      </c>
      <c r="E29" s="796" t="str">
        <f>IF($C29=0," ",VLOOKUP($C29,[1]Inschr!$B$1:$K$65536,4,FALSE))</f>
        <v xml:space="preserve"> </v>
      </c>
      <c r="F29" s="796"/>
      <c r="G29" s="796"/>
      <c r="H29" s="139" t="str">
        <f t="shared" si="8"/>
        <v xml:space="preserve"> </v>
      </c>
      <c r="I29" s="301">
        <f t="shared" si="9"/>
        <v>0</v>
      </c>
      <c r="J29" s="216">
        <f>C203</f>
        <v>0</v>
      </c>
      <c r="K29" s="281"/>
      <c r="M29" s="4"/>
      <c r="N29" s="4"/>
      <c r="O29" s="4"/>
      <c r="Q29" s="196"/>
    </row>
    <row r="30" spans="2:22" ht="12.75" customHeight="1" thickBot="1" x14ac:dyDescent="0.35">
      <c r="B30" s="794"/>
      <c r="C30" s="144"/>
      <c r="D30" s="145" t="str">
        <f>IF($C30=0," ",VLOOKUP($C30,[1]Inschr!$B$1:$K$65536,3,FALSE))</f>
        <v xml:space="preserve"> </v>
      </c>
      <c r="E30" s="797" t="str">
        <f>IF($C30=0," ",VLOOKUP($C30,[1]Inschr!$B$1:$K$65536,4,FALSE))</f>
        <v xml:space="preserve"> </v>
      </c>
      <c r="F30" s="797"/>
      <c r="G30" s="797"/>
      <c r="H30" s="295" t="str">
        <f t="shared" si="8"/>
        <v xml:space="preserve"> </v>
      </c>
      <c r="I30" s="300">
        <f t="shared" si="9"/>
        <v>0</v>
      </c>
      <c r="K30" s="289"/>
      <c r="L30" s="364" t="s">
        <v>42</v>
      </c>
      <c r="M30" s="364"/>
      <c r="N30" s="364"/>
      <c r="Q30" s="196"/>
    </row>
    <row r="31" spans="2:22" ht="12.75" customHeight="1" x14ac:dyDescent="0.3">
      <c r="B31" s="794"/>
      <c r="C31" s="194"/>
      <c r="D31" s="286" t="str">
        <f>IF($C31=0," ",VLOOKUP($C31,[1]Inschr!$B$1:$K$65536,3,FALSE))</f>
        <v xml:space="preserve"> </v>
      </c>
      <c r="E31" s="370" t="str">
        <f>IF($C31=0," ",VLOOKUP($C31,[1]Inschr!$B$1:$K$65536,4,FALSE))</f>
        <v xml:space="preserve"> </v>
      </c>
      <c r="F31" s="370"/>
      <c r="G31" s="370"/>
      <c r="H31" s="139" t="str">
        <f t="shared" si="8"/>
        <v xml:space="preserve"> </v>
      </c>
      <c r="I31" s="301">
        <f t="shared" si="9"/>
        <v>0</v>
      </c>
      <c r="L31" s="367">
        <f>E203</f>
        <v>0</v>
      </c>
      <c r="M31" s="367">
        <f t="shared" ref="M31:N31" si="10">F203</f>
        <v>0</v>
      </c>
      <c r="N31" s="367">
        <f t="shared" si="10"/>
        <v>0</v>
      </c>
      <c r="O31" s="3" t="s">
        <v>40</v>
      </c>
      <c r="Q31" s="196"/>
    </row>
    <row r="32" spans="2:22" ht="12.75" customHeight="1" thickBot="1" x14ac:dyDescent="0.35">
      <c r="B32" s="795"/>
      <c r="C32" s="302"/>
      <c r="D32" s="303" t="str">
        <f>IF($C32=0," ",VLOOKUP($C32,[1]Inschr!$B$1:$K$65536,3,FALSE))</f>
        <v xml:space="preserve"> </v>
      </c>
      <c r="E32" s="853" t="str">
        <f>IF($C32=0," ",VLOOKUP($C32,[1]Inschr!$B$1:$K$65536,4,FALSE))</f>
        <v xml:space="preserve"> </v>
      </c>
      <c r="F32" s="853"/>
      <c r="G32" s="853"/>
      <c r="H32" s="304" t="str">
        <f t="shared" si="8"/>
        <v xml:space="preserve"> </v>
      </c>
      <c r="I32" s="305">
        <f t="shared" si="9"/>
        <v>0</v>
      </c>
      <c r="L32" s="367"/>
      <c r="M32" s="367"/>
      <c r="N32" s="367"/>
      <c r="O32" s="216" t="str">
        <f>H205</f>
        <v xml:space="preserve"> </v>
      </c>
      <c r="P32" s="214"/>
      <c r="Q32" s="196"/>
    </row>
    <row r="33" spans="2:19" ht="12.75" customHeight="1" thickTop="1" x14ac:dyDescent="0.3">
      <c r="B33" s="793">
        <v>4</v>
      </c>
      <c r="C33" s="296"/>
      <c r="D33" s="297" t="str">
        <f>IF($C33=0," ",VLOOKUP($C33,[1]Inschr!$B$1:$K$65536,3,FALSE))</f>
        <v xml:space="preserve"> </v>
      </c>
      <c r="E33" s="852" t="str">
        <f>IF($C33=0," ",VLOOKUP($C33,[1]Inschr!$B$1:$K$65536,4,FALSE))</f>
        <v xml:space="preserve"> </v>
      </c>
      <c r="F33" s="852"/>
      <c r="G33" s="852"/>
      <c r="H33" s="298" t="str">
        <f>IF($C33=0," ",1+I33+IF(AND(OR(O$32=C33,O$33=C33),OR(J$28&lt;&gt;0,J$29&lt;&gt;0)),1,0)+IF(AND(OR($T$22=C33,$T$23=C33),OR(O$12&lt;&gt;0,O$13&lt;&gt;0)),1,0))</f>
        <v xml:space="preserve"> </v>
      </c>
      <c r="I33" s="299">
        <f>$H157</f>
        <v>0</v>
      </c>
      <c r="L33" s="367">
        <f>E209</f>
        <v>0</v>
      </c>
      <c r="M33" s="367">
        <f t="shared" ref="M33:N33" si="11">F209</f>
        <v>0</v>
      </c>
      <c r="N33" s="367">
        <f t="shared" si="11"/>
        <v>0</v>
      </c>
      <c r="O33" s="216" t="str">
        <f>H207</f>
        <v xml:space="preserve"> </v>
      </c>
    </row>
    <row r="34" spans="2:19" ht="12.75" customHeight="1" thickBot="1" x14ac:dyDescent="0.35">
      <c r="B34" s="794"/>
      <c r="C34" s="247"/>
      <c r="D34" s="281" t="str">
        <f>IF($C34=0," ",VLOOKUP($C34,[1]Inschr!$B$1:$K$65536,3,FALSE))</f>
        <v xml:space="preserve"> </v>
      </c>
      <c r="E34" s="369" t="str">
        <f>IF($C34=0," ",VLOOKUP($C34,[1]Inschr!$B$1:$K$65536,4,FALSE))</f>
        <v xml:space="preserve"> </v>
      </c>
      <c r="F34" s="369"/>
      <c r="G34" s="369"/>
      <c r="H34" s="295" t="str">
        <f t="shared" ref="H34:H42" si="12">IF($C34=0," ",1+I34+IF(AND(OR(O$32=C34,O$33=C34),OR(J$28&lt;&gt;0,J$29&lt;&gt;0)),1,0)+IF(AND(OR($T$22=C34,$T$23=C34),OR(O$12&lt;&gt;0,O$13&lt;&gt;0)),1,0))</f>
        <v xml:space="preserve"> </v>
      </c>
      <c r="I34" s="300">
        <f t="shared" ref="I34:I42" si="13">$H158</f>
        <v>0</v>
      </c>
      <c r="L34" s="367"/>
      <c r="M34" s="367"/>
      <c r="N34" s="367"/>
    </row>
    <row r="35" spans="2:19" ht="12.75" customHeight="1" x14ac:dyDescent="0.3">
      <c r="B35" s="794"/>
      <c r="C35" s="137"/>
      <c r="D35" s="138" t="str">
        <f>IF($C35=0," ",VLOOKUP($C35,[1]Inschr!$B$1:$K$65536,3,FALSE))</f>
        <v xml:space="preserve"> </v>
      </c>
      <c r="E35" s="796" t="str">
        <f>IF($C35=0," ",VLOOKUP($C35,[1]Inschr!$B$1:$K$65536,4,FALSE))</f>
        <v xml:space="preserve"> </v>
      </c>
      <c r="F35" s="796"/>
      <c r="G35" s="796"/>
      <c r="H35" s="139" t="str">
        <f t="shared" si="12"/>
        <v xml:space="preserve"> </v>
      </c>
      <c r="I35" s="301">
        <f t="shared" si="13"/>
        <v>0</v>
      </c>
      <c r="J35" s="3" t="s">
        <v>6</v>
      </c>
      <c r="K35" s="289"/>
      <c r="M35" s="4"/>
    </row>
    <row r="36" spans="2:19" ht="12.75" customHeight="1" thickBot="1" x14ac:dyDescent="0.35">
      <c r="B36" s="794"/>
      <c r="C36" s="144"/>
      <c r="D36" s="145" t="str">
        <f>IF($C36=0," ",VLOOKUP($C36,[1]Inschr!$B$1:$K$65536,3,FALSE))</f>
        <v xml:space="preserve"> </v>
      </c>
      <c r="E36" s="797" t="str">
        <f>IF($C36=0," ",VLOOKUP($C36,[1]Inschr!$B$1:$K$65536,4,FALSE))</f>
        <v xml:space="preserve"> </v>
      </c>
      <c r="F36" s="797"/>
      <c r="G36" s="797"/>
      <c r="H36" s="295" t="str">
        <f t="shared" si="12"/>
        <v xml:space="preserve"> </v>
      </c>
      <c r="I36" s="300">
        <f t="shared" si="13"/>
        <v>0</v>
      </c>
      <c r="J36" s="294">
        <f>C210</f>
        <v>0</v>
      </c>
      <c r="K36" s="286"/>
      <c r="M36" s="4"/>
      <c r="O36" s="149" t="s">
        <v>4</v>
      </c>
    </row>
    <row r="37" spans="2:19" ht="12.75" customHeight="1" x14ac:dyDescent="0.3">
      <c r="B37" s="794"/>
      <c r="C37" s="194"/>
      <c r="D37" s="286" t="str">
        <f>IF($C37=0," ",VLOOKUP($C37,[1]Inschr!$B$1:$K$65536,3,FALSE))</f>
        <v xml:space="preserve"> </v>
      </c>
      <c r="E37" s="370" t="str">
        <f>IF($C37=0," ",VLOOKUP($C37,[1]Inschr!$B$1:$K$65536,4,FALSE))</f>
        <v xml:space="preserve"> </v>
      </c>
      <c r="F37" s="370"/>
      <c r="G37" s="370"/>
      <c r="H37" s="139" t="str">
        <f t="shared" si="12"/>
        <v xml:space="preserve"> </v>
      </c>
      <c r="I37" s="301">
        <f t="shared" si="13"/>
        <v>0</v>
      </c>
      <c r="J37" s="294">
        <f>C211</f>
        <v>0</v>
      </c>
      <c r="K37" s="213"/>
      <c r="L37" s="4"/>
      <c r="M37" s="4"/>
      <c r="O37" s="353"/>
    </row>
    <row r="38" spans="2:19" ht="12.75" customHeight="1" thickBot="1" x14ac:dyDescent="0.35">
      <c r="B38" s="794"/>
      <c r="C38" s="247"/>
      <c r="D38" s="281" t="str">
        <f>IF($C38=0," ",VLOOKUP($C38,[1]Inschr!$B$1:$K$65536,3,FALSE))</f>
        <v xml:space="preserve"> </v>
      </c>
      <c r="E38" s="369" t="str">
        <f>IF($C38=0," ",VLOOKUP($C38,[1]Inschr!$B$1:$K$65536,4,FALSE))</f>
        <v xml:space="preserve"> </v>
      </c>
      <c r="F38" s="369"/>
      <c r="G38" s="369"/>
      <c r="H38" s="295" t="str">
        <f t="shared" si="12"/>
        <v xml:space="preserve"> </v>
      </c>
      <c r="I38" s="300">
        <f t="shared" si="13"/>
        <v>0</v>
      </c>
      <c r="N38" s="4"/>
      <c r="O38" s="354"/>
    </row>
    <row r="39" spans="2:19" ht="12.75" customHeight="1" thickBot="1" x14ac:dyDescent="0.35">
      <c r="B39" s="794"/>
      <c r="C39" s="137"/>
      <c r="D39" s="138" t="str">
        <f>IF($C39=0," ",VLOOKUP($C39,[1]Inschr!$B$1:$K$65536,3,FALSE))</f>
        <v xml:space="preserve"> </v>
      </c>
      <c r="E39" s="796" t="str">
        <f>IF($C39=0," ",VLOOKUP($C39,[1]Inschr!$B$1:$K$65536,4,FALSE))</f>
        <v xml:space="preserve"> </v>
      </c>
      <c r="F39" s="796"/>
      <c r="G39" s="796"/>
      <c r="H39" s="139" t="str">
        <f t="shared" si="12"/>
        <v xml:space="preserve"> </v>
      </c>
      <c r="I39" s="301">
        <f t="shared" si="13"/>
        <v>0</v>
      </c>
      <c r="N39" s="4"/>
      <c r="O39" s="4"/>
    </row>
    <row r="40" spans="2:19" ht="12.75" customHeight="1" thickBot="1" x14ac:dyDescent="0.35">
      <c r="B40" s="794"/>
      <c r="C40" s="144"/>
      <c r="D40" s="145" t="str">
        <f>IF($C40=0," ",VLOOKUP($C40,[1]Inschr!$B$1:$K$65536,3,FALSE))</f>
        <v xml:space="preserve"> </v>
      </c>
      <c r="E40" s="797" t="str">
        <f>IF($C40=0," ",VLOOKUP($C40,[1]Inschr!$B$1:$K$65536,4,FALSE))</f>
        <v xml:space="preserve"> </v>
      </c>
      <c r="F40" s="797"/>
      <c r="G40" s="797"/>
      <c r="H40" s="295" t="str">
        <f t="shared" si="12"/>
        <v xml:space="preserve"> </v>
      </c>
      <c r="I40" s="300">
        <f t="shared" si="13"/>
        <v>0</v>
      </c>
      <c r="J40" s="356"/>
      <c r="K40" s="2" t="s">
        <v>4</v>
      </c>
      <c r="M40" s="2"/>
      <c r="N40" s="4"/>
      <c r="O40" s="4"/>
    </row>
    <row r="41" spans="2:19" ht="12.75" customHeight="1" thickBot="1" x14ac:dyDescent="0.35">
      <c r="B41" s="794"/>
      <c r="C41" s="194"/>
      <c r="D41" s="286" t="str">
        <f>IF($C41=0," ",VLOOKUP($C41,[1]Inschr!$B$1:$K$65536,3,FALSE))</f>
        <v xml:space="preserve"> </v>
      </c>
      <c r="E41" s="370" t="str">
        <f>IF($C41=0," ",VLOOKUP($C41,[1]Inschr!$B$1:$K$65536,4,FALSE))</f>
        <v xml:space="preserve"> </v>
      </c>
      <c r="F41" s="370"/>
      <c r="G41" s="370"/>
      <c r="H41" s="139" t="str">
        <f t="shared" si="12"/>
        <v xml:space="preserve"> </v>
      </c>
      <c r="I41" s="301">
        <f t="shared" si="13"/>
        <v>0</v>
      </c>
      <c r="J41" s="358"/>
      <c r="K41" s="1"/>
      <c r="N41" s="4"/>
      <c r="O41" s="4"/>
    </row>
    <row r="42" spans="2:19" ht="12.75" customHeight="1" thickBot="1" x14ac:dyDescent="0.35">
      <c r="B42" s="795"/>
      <c r="C42" s="302"/>
      <c r="D42" s="303" t="str">
        <f>IF($C42=0," ",VLOOKUP($C42,[1]Inschr!$B$1:$K$65536,3,FALSE))</f>
        <v xml:space="preserve"> </v>
      </c>
      <c r="E42" s="853" t="str">
        <f>IF($C42=0," ",VLOOKUP($C42,[1]Inschr!$B$1:$K$65536,4,FALSE))</f>
        <v xml:space="preserve"> </v>
      </c>
      <c r="F42" s="853"/>
      <c r="G42" s="853"/>
      <c r="H42" s="304" t="str">
        <f t="shared" si="12"/>
        <v xml:space="preserve"> </v>
      </c>
      <c r="I42" s="305">
        <f t="shared" si="13"/>
        <v>0</v>
      </c>
      <c r="O42" s="4"/>
    </row>
    <row r="43" spans="2:19" ht="12.75" customHeight="1" thickTop="1" x14ac:dyDescent="0.3">
      <c r="B43" s="148"/>
      <c r="D43" s="2"/>
      <c r="E43" s="2"/>
      <c r="F43" s="2"/>
      <c r="G43" s="2"/>
      <c r="H43" s="24"/>
      <c r="I43" s="24"/>
      <c r="O43" s="4"/>
    </row>
    <row r="44" spans="2:19" ht="12.75" customHeight="1" x14ac:dyDescent="0.3">
      <c r="B44" s="148"/>
      <c r="C44" s="6"/>
      <c r="D44" s="291" t="str">
        <f>IF(C44=0," ",VLOOKUP(C44,[1]Inschr!$B$1:$K$65536,3,FALSE))</f>
        <v xml:space="preserve"> </v>
      </c>
      <c r="E44" s="389" t="str">
        <f>IF($C44=0," ",VLOOKUP($C44,[1]Inschr!$B$1:$K$65536,4,FALSE))</f>
        <v xml:space="preserve"> </v>
      </c>
      <c r="F44" s="390"/>
      <c r="G44" s="800"/>
      <c r="H44" s="361" t="s">
        <v>9</v>
      </c>
      <c r="I44" s="364"/>
      <c r="J44" s="364"/>
    </row>
    <row r="45" spans="2:19" ht="12.75" customHeight="1" x14ac:dyDescent="0.3">
      <c r="B45" s="148"/>
      <c r="C45" s="6"/>
      <c r="D45" s="291" t="str">
        <f>IF(C45=0," ",VLOOKUP(C45,[1]Inschr!$B$1:$K$65536,3,FALSE))</f>
        <v xml:space="preserve"> </v>
      </c>
      <c r="E45" s="389" t="str">
        <f>IF($C45=0," ",VLOOKUP($C45,[1]Inschr!$B$1:$K$65536,4,FALSE))</f>
        <v xml:space="preserve"> </v>
      </c>
      <c r="F45" s="390"/>
      <c r="G45" s="390"/>
      <c r="H45" s="404"/>
      <c r="I45" s="367"/>
      <c r="J45" s="367"/>
      <c r="K45" s="3" t="s">
        <v>6</v>
      </c>
      <c r="M45" s="3" t="s">
        <v>74</v>
      </c>
    </row>
    <row r="46" spans="2:19" ht="12.75" customHeight="1" thickBot="1" x14ac:dyDescent="0.35">
      <c r="B46" s="148"/>
      <c r="D46" s="2"/>
      <c r="E46" s="2"/>
      <c r="F46" s="2"/>
      <c r="G46" s="2"/>
      <c r="H46" s="404"/>
      <c r="I46" s="367"/>
      <c r="J46" s="367"/>
      <c r="K46" s="367" t="str">
        <f>IF(IF(H45&gt;H49,1,0)+IF(I45&gt;I49,1,0)+IF(J45&gt;J49,1,0)=IF(H49&gt;H45,1,0)+IF(I49&gt;I45,1,0)+IF(J49&gt;J45,1,0)," ",IF(IF(H45&gt;H49,1,0)+IF(I45&gt;I49,1,0)+IF(J45&gt;J49,1,0)&gt;IF(H49&gt;H45,1,0)+IF(I49&gt;I45,1,0)+IF(J49&gt;J45,1,0),C44,C50))</f>
        <v xml:space="preserve"> </v>
      </c>
      <c r="L46" s="367"/>
      <c r="M46" s="367" t="str">
        <f>IF(K46=" "," ",VLOOKUP(K46,[1]Inschr!$B$1:$K$65536,3,FALSE))</f>
        <v xml:space="preserve"> </v>
      </c>
      <c r="N46" s="367"/>
      <c r="O46" s="367"/>
      <c r="P46" s="367"/>
      <c r="Q46" s="367"/>
      <c r="S46" s="149" t="s">
        <v>4</v>
      </c>
    </row>
    <row r="47" spans="2:19" ht="12.75" customHeight="1" x14ac:dyDescent="0.3">
      <c r="B47" s="148"/>
      <c r="C47" s="280" t="s">
        <v>75</v>
      </c>
      <c r="D47" s="215"/>
      <c r="E47" s="215"/>
      <c r="F47" s="215"/>
      <c r="G47" s="215"/>
      <c r="H47" s="150"/>
      <c r="K47" s="367"/>
      <c r="L47" s="367"/>
      <c r="M47" s="367"/>
      <c r="N47" s="367"/>
      <c r="O47" s="367"/>
      <c r="P47" s="367"/>
      <c r="Q47" s="367"/>
      <c r="S47" s="353"/>
    </row>
    <row r="48" spans="2:19" ht="13.5" customHeight="1" thickBot="1" x14ac:dyDescent="0.35">
      <c r="B48" s="148"/>
      <c r="C48" s="280"/>
      <c r="D48" s="215"/>
      <c r="E48" s="215"/>
      <c r="F48" s="215"/>
      <c r="G48" s="215"/>
      <c r="H48" s="150"/>
      <c r="I48" s="3" t="str">
        <f>IF(AND($H$45=0,$H$49=0)," ",IF($H$45-$H$49&gt;0,C45,C51))</f>
        <v xml:space="preserve"> </v>
      </c>
      <c r="K48" s="367" t="str">
        <f>IF(IF(H45&gt;H49,1,0)+IF(I45&gt;I49,1,0)+IF(J45&gt;J49,1,0)=IF(H49&gt;H45,1,0)+IF(I49&gt;I45,1,0)+IF(J49&gt;J45,1,0)," ",IF(IF(H45&gt;H49,1,0)+IF(I45&gt;I49,1,0)+IF(J45&gt;J49,1,0)&gt;IF(H49&gt;H45,1,0)+IF(I49&gt;I45,1,0)+IF(J49&gt;J45,1,0),C45,C51))</f>
        <v xml:space="preserve"> </v>
      </c>
      <c r="L48" s="367"/>
      <c r="M48" s="367" t="str">
        <f>IF(K48=" "," ",VLOOKUP(K48,[1]Inschr!$B$1:$K$65536,3,FALSE))</f>
        <v xml:space="preserve"> </v>
      </c>
      <c r="N48" s="367"/>
      <c r="O48" s="367"/>
      <c r="P48" s="367"/>
      <c r="Q48" s="367"/>
      <c r="S48" s="354"/>
    </row>
    <row r="49" spans="1:25" ht="12.75" customHeight="1" x14ac:dyDescent="0.3">
      <c r="B49" s="148"/>
      <c r="H49" s="404"/>
      <c r="I49" s="367"/>
      <c r="J49" s="367"/>
      <c r="K49" s="367"/>
      <c r="L49" s="367"/>
      <c r="M49" s="367"/>
      <c r="N49" s="367"/>
      <c r="O49" s="367"/>
      <c r="P49" s="367"/>
      <c r="Q49" s="367"/>
    </row>
    <row r="50" spans="1:25" ht="12.75" customHeight="1" x14ac:dyDescent="0.3">
      <c r="B50" s="148"/>
      <c r="C50" s="6"/>
      <c r="D50" s="291" t="str">
        <f>IF(C50=0," ",VLOOKUP(C50,[1]Inschr!$B$1:$K$65536,3,FALSE))</f>
        <v xml:space="preserve"> </v>
      </c>
      <c r="E50" s="389" t="str">
        <f>IF($C50=0," ",VLOOKUP($C50,[1]Inschr!$B$1:$K$65536,4,FALSE))</f>
        <v xml:space="preserve"> </v>
      </c>
      <c r="F50" s="390"/>
      <c r="G50" s="390"/>
      <c r="H50" s="404"/>
      <c r="I50" s="367"/>
      <c r="J50" s="367"/>
      <c r="O50" s="4"/>
    </row>
    <row r="51" spans="1:25" ht="12.75" customHeight="1" x14ac:dyDescent="0.3">
      <c r="B51" s="148"/>
      <c r="C51" s="6"/>
      <c r="D51" s="291" t="str">
        <f>IF(C51=0," ",VLOOKUP(C51,[1]Inschr!$B$1:$K$65536,3,FALSE))</f>
        <v xml:space="preserve"> </v>
      </c>
      <c r="E51" s="389" t="str">
        <f>IF($C51=0," ",VLOOKUP($C51,[1]Inschr!$B$1:$K$65536,4,FALSE))</f>
        <v xml:space="preserve"> </v>
      </c>
      <c r="F51" s="390"/>
      <c r="G51" s="800"/>
      <c r="H51" s="150"/>
      <c r="I51" s="24"/>
      <c r="O51" s="4"/>
    </row>
    <row r="52" spans="1:25" ht="12.75" customHeight="1" x14ac:dyDescent="0.3">
      <c r="B52" s="148"/>
      <c r="D52" s="2"/>
      <c r="E52" s="2"/>
      <c r="F52" s="2"/>
      <c r="G52" s="2"/>
      <c r="H52" s="150"/>
      <c r="I52" s="24"/>
      <c r="O52" s="4"/>
    </row>
    <row r="53" spans="1:25" ht="12.75" customHeight="1" x14ac:dyDescent="0.3">
      <c r="B53" s="148"/>
      <c r="D53" s="2"/>
      <c r="E53" s="2"/>
      <c r="F53" s="2"/>
      <c r="G53" s="2"/>
      <c r="H53" s="150"/>
      <c r="I53" s="24"/>
      <c r="O53" s="4"/>
    </row>
    <row r="54" spans="1:25" ht="21" x14ac:dyDescent="0.3">
      <c r="A54" s="1" t="s">
        <v>0</v>
      </c>
      <c r="B54" s="2" t="s">
        <v>1</v>
      </c>
      <c r="C54" s="136"/>
      <c r="D54" s="136"/>
      <c r="E54" s="136"/>
      <c r="F54" s="136"/>
      <c r="G54" s="151" t="str">
        <f>IF($G$1=0," ",$G$1)</f>
        <v xml:space="preserve"> </v>
      </c>
      <c r="H54" s="151"/>
      <c r="I54" s="136"/>
      <c r="J54" s="136"/>
      <c r="K54" s="136"/>
      <c r="L54" s="3" t="s">
        <v>73</v>
      </c>
    </row>
    <row r="55" spans="1:25" ht="13.5" customHeight="1" thickBot="1" x14ac:dyDescent="0.35">
      <c r="A55" s="1"/>
      <c r="B55" s="2"/>
      <c r="C55" s="136"/>
      <c r="D55" s="136"/>
      <c r="E55" s="136"/>
      <c r="F55" s="136"/>
      <c r="G55" s="136"/>
      <c r="H55" s="136"/>
      <c r="I55" s="136"/>
      <c r="J55" s="136"/>
      <c r="K55" s="136"/>
    </row>
    <row r="56" spans="1:25" ht="13.5" customHeight="1" thickTop="1" x14ac:dyDescent="0.25">
      <c r="B56" s="878" t="s">
        <v>81</v>
      </c>
      <c r="C56" s="2"/>
      <c r="V56" s="807" t="str">
        <f>IF($S$1=0," ",$S$1)</f>
        <v xml:space="preserve"> </v>
      </c>
      <c r="W56" s="808"/>
      <c r="X56" s="494" t="s">
        <v>3</v>
      </c>
      <c r="Y56" s="497">
        <v>1</v>
      </c>
    </row>
    <row r="57" spans="1:25" ht="12.75" customHeight="1" x14ac:dyDescent="0.25">
      <c r="A57" s="4"/>
      <c r="B57" s="878" t="s">
        <v>82</v>
      </c>
      <c r="C57" s="2"/>
      <c r="V57" s="809"/>
      <c r="W57" s="810"/>
      <c r="X57" s="496"/>
      <c r="Y57" s="499"/>
    </row>
    <row r="58" spans="1:25" ht="12.75" customHeight="1" x14ac:dyDescent="0.25">
      <c r="B58" s="878" t="s">
        <v>83</v>
      </c>
      <c r="C58" s="2"/>
      <c r="V58" s="809"/>
      <c r="W58" s="810"/>
      <c r="X58" s="500" t="s">
        <v>4</v>
      </c>
      <c r="Y58" s="502" t="str">
        <f>IF(J4=0,"",J4)</f>
        <v/>
      </c>
    </row>
    <row r="59" spans="1:25" ht="13.5" customHeight="1" thickBot="1" x14ac:dyDescent="0.35">
      <c r="V59" s="811"/>
      <c r="W59" s="812"/>
      <c r="X59" s="501"/>
      <c r="Y59" s="504"/>
    </row>
    <row r="60" spans="1:25" ht="15.6" customHeight="1" thickTop="1" thickBot="1" x14ac:dyDescent="0.35">
      <c r="B60" s="281" t="s">
        <v>5</v>
      </c>
      <c r="C60" s="213" t="s">
        <v>6</v>
      </c>
      <c r="D60" s="119" t="s">
        <v>7</v>
      </c>
      <c r="E60" s="474" t="s">
        <v>8</v>
      </c>
      <c r="F60" s="430"/>
      <c r="G60" s="430"/>
      <c r="H60" s="430" t="s">
        <v>9</v>
      </c>
      <c r="I60" s="473"/>
      <c r="J60" s="18">
        <v>1</v>
      </c>
      <c r="K60" s="394">
        <v>2</v>
      </c>
      <c r="L60" s="393"/>
      <c r="M60" s="394">
        <v>3</v>
      </c>
      <c r="N60" s="393"/>
      <c r="O60" s="18">
        <v>4</v>
      </c>
      <c r="P60" s="8">
        <v>5</v>
      </c>
      <c r="Q60" s="11" t="s">
        <v>10</v>
      </c>
      <c r="R60" s="155" t="s">
        <v>11</v>
      </c>
      <c r="S60" s="155" t="s">
        <v>12</v>
      </c>
      <c r="T60" s="796" t="s">
        <v>13</v>
      </c>
      <c r="U60" s="846"/>
    </row>
    <row r="61" spans="1:25" ht="14.4" customHeight="1" x14ac:dyDescent="0.3">
      <c r="B61" s="801">
        <v>1</v>
      </c>
      <c r="C61" s="138">
        <f>$C3</f>
        <v>0</v>
      </c>
      <c r="D61" s="237" t="str">
        <f>IF(C61=0," ",VLOOKUP(C61,[1]Inschr!B$1:K$65536,3,FALSE))</f>
        <v xml:space="preserve"> </v>
      </c>
      <c r="E61" s="422" t="str">
        <f>IF(C61=0," ",VLOOKUP(C61,[1]Inschr!B$1:K$65536,4,FALSE))</f>
        <v xml:space="preserve"> </v>
      </c>
      <c r="F61" s="400"/>
      <c r="G61" s="423"/>
      <c r="H61" s="422">
        <f>Q61</f>
        <v>0</v>
      </c>
      <c r="I61" s="401"/>
      <c r="J61" s="803"/>
      <c r="K61" s="359">
        <f>IF(U75&gt;V75,1,0)</f>
        <v>0</v>
      </c>
      <c r="L61" s="360"/>
      <c r="M61" s="359">
        <f>IF(U78&gt;V78,1,0)</f>
        <v>0</v>
      </c>
      <c r="N61" s="360"/>
      <c r="O61" s="805">
        <f>IF(U81&gt;V81,1,0)</f>
        <v>0</v>
      </c>
      <c r="P61" s="798">
        <f>IF(U83&gt;V83,1,0)</f>
        <v>0</v>
      </c>
      <c r="Q61" s="799">
        <f>SUM(J61:P61)</f>
        <v>0</v>
      </c>
      <c r="R61" s="367">
        <f>IF(Q61=0,0,IF(2&lt;IF(Q61=Q61,1,0)+IF(Q61=Q63,1,0)+IF(Q61=Q65,1,0)+IF(Q61=Q67,1,0)+IF(Q61=Q69,1,0),U75+U78+U81+U83-V75-V78-V81-V83,IF(2=IF(Q61=Q61,1,0)+IF(Q61=Q63,1,0)+IF(Q61=Q65,1,0)+IF(Q61=Q67,1,0)+IF(Q61=Q69,1,0),"-","_")))</f>
        <v>0</v>
      </c>
      <c r="S61" s="367">
        <f>IF(OR(R61=0,R61="-",R61="_"),R61,IF(2&lt;IF(R61=R61,1,0)+IF(R61=R63,1,0)+IF(R61=R65,1,0)+IF(R61=R67,1,0)+IF(R61=R69,1,0),O75+Q75+S75+O78+Q78+S78+O81+Q81+S81+O83+Q83+S83-P75-R75-T75-P78-R78-T78-P81-R81-T81-P83-R83-T83,IF(2=IF(R61=R61,1,0)+IF(R61=R63,1,0)+IF(R61=R65,1,0)+IF(R61=R67,1,0)+IF(R61=R69,1,0),"-","_")))</f>
        <v>0</v>
      </c>
      <c r="T61" s="386">
        <f>IF(Q61=0,0,IF(R61="-",IF(Q61=Q63,IF(U75&lt;V75,"Verliezer","Winnaar"),IF(Q61=Q65,IF(U78&lt;V78,"Verliezer","Winnaar"),IF(Q61=Q67,IF(U81&lt;V81,"Verliezer","Winnaar"),IF(Q61=Q69,IF(U83&lt;V83,"Verliezer","Winnaar"))))),IF(S61="-",IF(R61=R63,IF(U75&lt;V75,"Verliezer","Winnaar"),IF(R61=R65,IF(U78&lt;V78,"Verliezer","Winnaar"),IF(R61=R67,IF(U81&lt;V81,"Verliezer","Winnaar"),IF(R61=R69,IF(U83&lt;V83,"Verliezer","Winnaar"))))),"_")))</f>
        <v>0</v>
      </c>
      <c r="U61" s="640"/>
    </row>
    <row r="62" spans="1:25" ht="15" customHeight="1" thickBot="1" x14ac:dyDescent="0.35">
      <c r="B62" s="802"/>
      <c r="C62" s="281">
        <f t="shared" ref="C62:C70" si="14">$C4</f>
        <v>0</v>
      </c>
      <c r="D62" s="119" t="str">
        <f>IF(C62=0," ",VLOOKUP(C62,[1]Inschr!B$1:K$65536,3,FALSE))</f>
        <v xml:space="preserve"> </v>
      </c>
      <c r="E62" s="474" t="str">
        <f>IF(C62=0," ",VLOOKUP(C62,[1]Inschr!B$1:K$65536,4,FALSE))</f>
        <v xml:space="preserve"> </v>
      </c>
      <c r="F62" s="430"/>
      <c r="G62" s="473"/>
      <c r="H62" s="474">
        <f>Q61</f>
        <v>0</v>
      </c>
      <c r="I62" s="431"/>
      <c r="J62" s="804"/>
      <c r="K62" s="361"/>
      <c r="L62" s="362"/>
      <c r="M62" s="361"/>
      <c r="N62" s="362"/>
      <c r="O62" s="806"/>
      <c r="P62" s="438"/>
      <c r="Q62" s="799"/>
      <c r="R62" s="367"/>
      <c r="S62" s="367"/>
      <c r="T62" s="386"/>
      <c r="U62" s="640"/>
    </row>
    <row r="63" spans="1:25" ht="14.4" customHeight="1" x14ac:dyDescent="0.3">
      <c r="B63" s="801">
        <v>2</v>
      </c>
      <c r="C63" s="138">
        <f t="shared" si="14"/>
        <v>0</v>
      </c>
      <c r="D63" s="237" t="str">
        <f>IF(C63=0," ",VLOOKUP(C63,[1]Inschr!B$1:K$65536,3,FALSE))</f>
        <v xml:space="preserve"> </v>
      </c>
      <c r="E63" s="422" t="str">
        <f>IF(C63=0," ",VLOOKUP(C63,[1]Inschr!B$1:K$65536,4,FALSE))</f>
        <v xml:space="preserve"> </v>
      </c>
      <c r="F63" s="400"/>
      <c r="G63" s="423"/>
      <c r="H63" s="422">
        <f>Q63</f>
        <v>0</v>
      </c>
      <c r="I63" s="401"/>
      <c r="J63" s="813">
        <f>IF(U75&lt;V75,1,0)</f>
        <v>0</v>
      </c>
      <c r="K63" s="821"/>
      <c r="L63" s="822"/>
      <c r="M63" s="359">
        <f>IF(U82&gt;V82,1,0)</f>
        <v>0</v>
      </c>
      <c r="N63" s="360"/>
      <c r="O63" s="806">
        <f>IF(U79&gt;V79,1,0)</f>
        <v>0</v>
      </c>
      <c r="P63" s="438">
        <f>IF(U77&gt;V77,1,0)</f>
        <v>0</v>
      </c>
      <c r="Q63" s="799">
        <f>SUM(J63:P63)</f>
        <v>0</v>
      </c>
      <c r="R63" s="367">
        <f>IF(Q63=0,0,IF(2&lt;IF(Q63=Q61,1,0)+IF(Q63=Q63,1,0)+IF(Q63=Q65,1,0)+IF(Q63=Q67,1,0)+IF(Q63=Q69,1,0),V75+U77+U79+U82-U75-V77-V79-V82,IF(2=IF(Q63=Q61,1,0)+IF(Q63=Q63,1,0)+IF(Q63=Q65,1,0)+IF(Q63=Q67,1,0)+IF(Q63=Q69,1,0),"-","_")))</f>
        <v>0</v>
      </c>
      <c r="S63" s="367">
        <f>IF(OR(R63=0,R63="-",R63="_"),R63,IF(2&lt;IF(R63=R61,1,0)+IF(R63=R63,1,0)+IF(R63=R65,1,0)+IF(R63=R67,1,0)+IF(R63=R69,1,0),P75+R75+T75+O77+Q77+S77+O79+Q79+S79+O82+Q82+S82-O75-Q75-S75-P77-R77-T77-P79-R79-T79-P82-R82-T82,IF(2=IF(R63=R61,1,0)+IF(R63=R63,1,0)+IF(R63=R65,1,0)+IF(R63=R67,1,0)+IF(R63=R69,1,0),"-","_")))</f>
        <v>0</v>
      </c>
      <c r="T63" s="386">
        <f>IF(Q63=0,0,IF(R63="-",IF(Q63=Q61,IF(V75&lt;U75,"Verliezer","Winnaar"),IF(Q63=Q65,IF(U82&lt;V82,"Verliezer","Winnaar"),IF(Q63=Q67,IF(U79&lt;V79,"Verliezer","Winnaar"),IF(Q63=Q69,IF(U77&lt;V77,"Verliezer","Winnaar"))))),IF(S63="-",IF(R63=R61,IF(V75&lt;U75,"Verliezer","Winnaar"),IF(R63=R65,IF(U82&lt;V82,"Verliezer","Winnaar"),IF(R63=R67,IF(U79&lt;V79,"Verliezer","Winnaar"),IF(R63=R69,IF(U77&lt;V77,"Verliezer","Winnaar"))))),"_")))</f>
        <v>0</v>
      </c>
      <c r="U63" s="640"/>
    </row>
    <row r="64" spans="1:25" ht="15" customHeight="1" thickBot="1" x14ac:dyDescent="0.35">
      <c r="B64" s="802"/>
      <c r="C64" s="281">
        <f t="shared" si="14"/>
        <v>0</v>
      </c>
      <c r="D64" s="119" t="str">
        <f>IF(C64=0," ",VLOOKUP(C64,[1]Inschr!B$1:K$65536,3,FALSE))</f>
        <v xml:space="preserve"> </v>
      </c>
      <c r="E64" s="474" t="str">
        <f>IF(C64=0," ",VLOOKUP(C64,[1]Inschr!B$1:K$65536,4,FALSE))</f>
        <v xml:space="preserve"> </v>
      </c>
      <c r="F64" s="430"/>
      <c r="G64" s="473"/>
      <c r="H64" s="474">
        <f>Q63</f>
        <v>0</v>
      </c>
      <c r="I64" s="431"/>
      <c r="J64" s="813"/>
      <c r="K64" s="823"/>
      <c r="L64" s="824"/>
      <c r="M64" s="361"/>
      <c r="N64" s="362"/>
      <c r="O64" s="806"/>
      <c r="P64" s="438"/>
      <c r="Q64" s="799"/>
      <c r="R64" s="367"/>
      <c r="S64" s="367"/>
      <c r="T64" s="386"/>
      <c r="U64" s="640"/>
    </row>
    <row r="65" spans="2:22" ht="14.4" customHeight="1" x14ac:dyDescent="0.3">
      <c r="B65" s="801">
        <v>3</v>
      </c>
      <c r="C65" s="138">
        <f t="shared" si="14"/>
        <v>0</v>
      </c>
      <c r="D65" s="237" t="str">
        <f>IF(C65=0," ",VLOOKUP(C65,[1]Inschr!B$1:K$65536,3,FALSE))</f>
        <v xml:space="preserve"> </v>
      </c>
      <c r="E65" s="422" t="str">
        <f>IF(C65=0," ",VLOOKUP(C65,[1]Inschr!B$1:K$65536,4,FALSE))</f>
        <v xml:space="preserve"> </v>
      </c>
      <c r="F65" s="400"/>
      <c r="G65" s="423"/>
      <c r="H65" s="422">
        <f>Q65</f>
        <v>0</v>
      </c>
      <c r="I65" s="401"/>
      <c r="J65" s="813">
        <f>IF(U78&lt;V78,1,0)</f>
        <v>0</v>
      </c>
      <c r="K65" s="359">
        <f>IF(U82&lt;V82,1,0)</f>
        <v>0</v>
      </c>
      <c r="L65" s="360"/>
      <c r="M65" s="821"/>
      <c r="N65" s="822"/>
      <c r="O65" s="806">
        <f>IF(U76&gt;V76,1,0)</f>
        <v>0</v>
      </c>
      <c r="P65" s="438">
        <f>IF(U80&gt;V80,1,0)</f>
        <v>0</v>
      </c>
      <c r="Q65" s="799">
        <f>SUM(J65:P65)</f>
        <v>0</v>
      </c>
      <c r="R65" s="367">
        <f>IF(Q65=0,0,IF(2&lt;IF(Q65=Q61,1,0)+IF(Q65=Q63,1,0)+IF(Q65=Q65,1,0)+IF(Q65=Q67,1,0)+IF(Q65=Q69,1,0),U76+V78+U80+V82-V76-U78-V80-U82,IF(2=IF(Q65=Q61,1,0)+IF(Q65=Q63,1,0)+IF(Q65=Q65,1,0)+IF(Q65=Q67,1,0)+IF(Q65=Q69,1,0),"-","_")))</f>
        <v>0</v>
      </c>
      <c r="S65" s="367">
        <f>IF(OR(R65=0,R65="-",R65="_"),R65,IF(2&lt;IF(R65=R61,1,0)+IF(R65=R63,1,0)+IF(R65=R65,1,0)+IF(R65=R67,1,0)+IF(R65=R69,1,0),O76+Q76+S76+P78+R78+T78+O80+Q80+S80+P82+R82+T82-P76-R76-T76-O78-Q78-S78-P80-R80-T80-O82-Q82-S82,IF(2=IF(R65=R61,1,0)+IF(R65=R63,1,0)+IF(R65=R65,1,0)+IF(R65=R67,1,0)+IF(R65=R69,1,0),"-","_")))</f>
        <v>0</v>
      </c>
      <c r="T65" s="386">
        <f>IF(Q65=0,0,IF(R65="-",IF(Q65=Q61,IF(V78&lt;U78,"Verliezer","Winnaar"),IF(Q65=Q63,IF(V82&lt;U82,"Verliezer","Winnaar"),IF(Q65=Q67,IF(U76&lt;V76,"Verliezer","Winnaar"),IF(Q65=Q69,IF(U80&lt;V80,"Verliezer","Winnaar"))))),IF(S65="-",IF(R65=R61,IF(V78&lt;U78,"Verliezer","Winnaar"),IF(R65=R63,IF(V82&lt;U82,"Verliezer","Winnaar"),IF(R65=R67,IF(U76&lt;V76,"Verliezer","Winnaar"),IF(R65=R69,IF(U80&lt;V80,"Verliezer","Winnaar"))))),"_")))</f>
        <v>0</v>
      </c>
      <c r="U65" s="640"/>
    </row>
    <row r="66" spans="2:22" ht="15" customHeight="1" thickBot="1" x14ac:dyDescent="0.35">
      <c r="B66" s="802"/>
      <c r="C66" s="281">
        <f t="shared" si="14"/>
        <v>0</v>
      </c>
      <c r="D66" s="119" t="str">
        <f>IF(C66=0," ",VLOOKUP(C66,[1]Inschr!B$1:K$65536,3,FALSE))</f>
        <v xml:space="preserve"> </v>
      </c>
      <c r="E66" s="474" t="str">
        <f>IF(C66=0," ",VLOOKUP(C66,[1]Inschr!B$1:K$65536,4,FALSE))</f>
        <v xml:space="preserve"> </v>
      </c>
      <c r="F66" s="430"/>
      <c r="G66" s="473"/>
      <c r="H66" s="474">
        <f>Q65</f>
        <v>0</v>
      </c>
      <c r="I66" s="431"/>
      <c r="J66" s="813"/>
      <c r="K66" s="361"/>
      <c r="L66" s="362"/>
      <c r="M66" s="823"/>
      <c r="N66" s="824"/>
      <c r="O66" s="806"/>
      <c r="P66" s="438"/>
      <c r="Q66" s="799"/>
      <c r="R66" s="367"/>
      <c r="S66" s="367"/>
      <c r="T66" s="386"/>
      <c r="U66" s="640"/>
    </row>
    <row r="67" spans="2:22" ht="14.4" customHeight="1" x14ac:dyDescent="0.3">
      <c r="B67" s="801">
        <v>4</v>
      </c>
      <c r="C67" s="138">
        <f t="shared" si="14"/>
        <v>0</v>
      </c>
      <c r="D67" s="237" t="str">
        <f>IF(C67=0," ",VLOOKUP(C67,[1]Inschr!B$1:K$65536,3,FALSE))</f>
        <v xml:space="preserve"> </v>
      </c>
      <c r="E67" s="422" t="str">
        <f>IF(C67=0," ",VLOOKUP(C67,[1]Inschr!B$1:K$65536,4,FALSE))</f>
        <v xml:space="preserve"> </v>
      </c>
      <c r="F67" s="400"/>
      <c r="G67" s="423"/>
      <c r="H67" s="422">
        <f>Q67</f>
        <v>0</v>
      </c>
      <c r="I67" s="401"/>
      <c r="J67" s="813">
        <f>IF(U81&lt;V81,1,0)</f>
        <v>0</v>
      </c>
      <c r="K67" s="359">
        <f>IF(U79&lt;V79,1,0)</f>
        <v>0</v>
      </c>
      <c r="L67" s="360"/>
      <c r="M67" s="359">
        <f>IF(U76&lt;V76,1,0)</f>
        <v>0</v>
      </c>
      <c r="N67" s="360"/>
      <c r="O67" s="814"/>
      <c r="P67" s="438">
        <f>IF(U74&gt;V74,1,0)</f>
        <v>0</v>
      </c>
      <c r="Q67" s="799">
        <f>SUM(J67:P67)</f>
        <v>0</v>
      </c>
      <c r="R67" s="367">
        <f>IF(Q67=0,0,IF(2&lt;IF(Q67=Q61,1,0)+IF(Q67=Q63,1,0)+IF(Q67=Q65,1,0)+IF(Q67=Q67,1,0)+IF(Q67=Q69,1,0),U74+V76+V79+V81-V74-U76-U79-U81,IF(2=IF(Q67=Q61,1,0)+IF(Q67=Q63,1,0)+IF(Q67=Q65,1,0)+IF(Q67=Q67,1,0)+IF(Q67=Q69,1,0),"-","_")))</f>
        <v>0</v>
      </c>
      <c r="S67" s="367">
        <f>IF(OR(R67=0,R67="-",R67="_"),R67,IF(2&lt;IF(R67=R61,1,0)+IF(R67=R63,1,0)+IF(R67=R65,1,0)+IF(R67=R67,1,0)+IF(R67=R69,1,0),O74+Q74+S74+P76+R76+T76+P79+R79+T79+P81+R81+T81-P74-R74-T74-O76-Q76-S76-O79-Q79-S79-O81-Q81-S81,IF(2=IF(R67=R61,1,0)+IF(R67=R63,1,0)+IF(R67=R65,1,0)+IF(R67=R67,1,0)+IF(R67=R69,1,0),"-","_")))</f>
        <v>0</v>
      </c>
      <c r="T67" s="386">
        <f>IF(Q67=0,0,IF(R67="-",IF(Q67=Q61,IF(V81&lt;U81,"Verliezer","Winnaar"),IF(Q67=Q63,IF(V79&lt;U79,"Verliezer","Winnaar"),IF(Q67=Q65,IF(V76&lt;U76,"Verliezer","Winnaar"),IF(Q67=Q69,IF(U74&lt;V74,"Verliezer","Winnaar"))))),IF(S67="-",IF(R67=R61,IF(V81&lt;U81,"Verliezer","Winnaar"),IF(R67=R63,IF(V79&lt;U79,"Verliezer","Winnaar"),IF(R67=R65,IF(V76&lt;U76,"Verliezer","Winnaar"),IF(R67=R69,IF(U74&lt;V74,"Verliezer","Winnaar"))))),"_")))</f>
        <v>0</v>
      </c>
      <c r="U67" s="640"/>
    </row>
    <row r="68" spans="2:22" ht="15" customHeight="1" thickBot="1" x14ac:dyDescent="0.35">
      <c r="B68" s="802"/>
      <c r="C68" s="281">
        <f t="shared" si="14"/>
        <v>0</v>
      </c>
      <c r="D68" s="119" t="str">
        <f>IF(C68=0," ",VLOOKUP(C68,[1]Inschr!B$1:K$65536,3,FALSE))</f>
        <v xml:space="preserve"> </v>
      </c>
      <c r="E68" s="474" t="str">
        <f>IF(C68=0," ",VLOOKUP(C68,[1]Inschr!B$1:K$65536,4,FALSE))</f>
        <v xml:space="preserve"> </v>
      </c>
      <c r="F68" s="430"/>
      <c r="G68" s="473"/>
      <c r="H68" s="474">
        <f>Q67</f>
        <v>0</v>
      </c>
      <c r="I68" s="431"/>
      <c r="J68" s="813"/>
      <c r="K68" s="361"/>
      <c r="L68" s="362"/>
      <c r="M68" s="361"/>
      <c r="N68" s="362"/>
      <c r="O68" s="815"/>
      <c r="P68" s="438"/>
      <c r="Q68" s="799"/>
      <c r="R68" s="367"/>
      <c r="S68" s="367"/>
      <c r="T68" s="386"/>
      <c r="U68" s="640"/>
    </row>
    <row r="69" spans="2:22" ht="14.4" customHeight="1" x14ac:dyDescent="0.3">
      <c r="B69" s="801">
        <v>5</v>
      </c>
      <c r="C69" s="138">
        <f t="shared" si="14"/>
        <v>0</v>
      </c>
      <c r="D69" s="237" t="str">
        <f>IF(C69=0," ",VLOOKUP(C69,[1]Inschr!B$1:K$65536,3,FALSE))</f>
        <v xml:space="preserve"> </v>
      </c>
      <c r="E69" s="422" t="str">
        <f>IF(C69=0," ",VLOOKUP(C69,[1]Inschr!B$1:K$65536,4,FALSE))</f>
        <v xml:space="preserve"> </v>
      </c>
      <c r="F69" s="400"/>
      <c r="G69" s="423"/>
      <c r="H69" s="422">
        <f>Q69</f>
        <v>0</v>
      </c>
      <c r="I69" s="401"/>
      <c r="J69" s="813">
        <f>IF(U83&lt;V83,1,0)</f>
        <v>0</v>
      </c>
      <c r="K69" s="359">
        <f>IF(U77&lt;V77,1,0)</f>
        <v>0</v>
      </c>
      <c r="L69" s="360"/>
      <c r="M69" s="359">
        <f>IF(U80&lt;V80,1,0)</f>
        <v>0</v>
      </c>
      <c r="N69" s="360"/>
      <c r="O69" s="806">
        <f>IF(U74&lt;V74,1,0)</f>
        <v>0</v>
      </c>
      <c r="P69" s="816"/>
      <c r="Q69" s="799">
        <f>SUM(J69:P69)</f>
        <v>0</v>
      </c>
      <c r="R69" s="367">
        <f>IF(Q69=0,0,IF(2&lt;IF(Q69=Q61,1,0)+IF(Q69=Q63,1,0)+IF(Q69=Q65,1,0)+IF(Q69=Q67,1,0)+IF(Q69=Q69,1,0),V74+V77+V80+V83-U74-U77-U80-U83,IF(2=IF(Q69=Q61,1,0)+IF(Q69=Q63,1,0)+IF(Q69=Q65,1,0)+IF(Q69=Q67,1,0)+IF(Q69=Q69,1,0),"-","_")))</f>
        <v>0</v>
      </c>
      <c r="S69" s="367">
        <f>IF(OR(R69=0,R69="-",R69="_"),R69,IF(2&lt;IF(R69=R61,1,0)+IF(R69=R63,1,0)+IF(R69=R65,1,0)+IF(R69=R67,1,0)+IF(R69=R69,1,0),P74+R74+T74+P77+R77+T77+P80+R80+T80+P83+R83+T83-O74-Q74-S74-O77-Q77-S77-O80-Q80-S80-O83-Q83-S83,IF(2=IF(R69=R61,1,0)+IF(R69=R63,1,0)+IF(R69=R65,1,0)+IF(R69=R67,1,0)+IF(R69=R69,1,0),"-","_")))</f>
        <v>0</v>
      </c>
      <c r="T69" s="386">
        <f>IF(Q69=0,0,IF(R69="-",IF(Q69=Q61,IF(V83&lt;U83,"Verliezer","Winnaar"),IF(Q69=Q63,IF(V77&lt;U77,"Verliezer","Winnaar"),IF(Q69=Q65,IF(V80&lt;U80,"Verliezer","Winnaar"),IF(Q69=Q67,IF(V74&lt;U74,"Verliezer","Winnaar"))))),IF(S69="-",IF(R69=R61,IF(V83&lt;U83,"Verliezer","Winnaar"),IF(R69=R63,IF(V77&lt;U77,"Verliezer","Winnaar"),IF(R69=R65,IF(V80&lt;U80,"Verliezer","Winnaar"),IF(R69=R67,IF(V74&lt;U74,"Verliezer","Winnaar"))))),"_")))</f>
        <v>0</v>
      </c>
      <c r="U69" s="640"/>
    </row>
    <row r="70" spans="2:22" ht="15" customHeight="1" thickBot="1" x14ac:dyDescent="0.35">
      <c r="B70" s="802"/>
      <c r="C70" s="145">
        <f t="shared" si="14"/>
        <v>0</v>
      </c>
      <c r="D70" s="119" t="str">
        <f>IF(C70=0," ",VLOOKUP(C70,[1]Inschr!B$1:K$65536,3,FALSE))</f>
        <v xml:space="preserve"> </v>
      </c>
      <c r="E70" s="474" t="str">
        <f>IF(C70=0," ",VLOOKUP(C70,[1]Inschr!B$1:K$65536,4,FALSE))</f>
        <v xml:space="preserve"> </v>
      </c>
      <c r="F70" s="430"/>
      <c r="G70" s="473"/>
      <c r="H70" s="474">
        <f>Q69</f>
        <v>0</v>
      </c>
      <c r="I70" s="431"/>
      <c r="J70" s="813"/>
      <c r="K70" s="361"/>
      <c r="L70" s="362"/>
      <c r="M70" s="361"/>
      <c r="N70" s="362"/>
      <c r="O70" s="806"/>
      <c r="P70" s="817"/>
      <c r="Q70" s="818"/>
      <c r="R70" s="797"/>
      <c r="S70" s="797"/>
      <c r="T70" s="641"/>
      <c r="U70" s="642"/>
    </row>
    <row r="71" spans="2:22" x14ac:dyDescent="0.3">
      <c r="D71" s="4"/>
      <c r="E71" s="4"/>
      <c r="F71" s="4"/>
      <c r="G71" s="4"/>
      <c r="H71" s="4"/>
    </row>
    <row r="72" spans="2:22" ht="21.75" customHeight="1" thickBot="1" x14ac:dyDescent="0.35">
      <c r="D72" s="4" t="s">
        <v>45</v>
      </c>
      <c r="E72" s="4"/>
      <c r="F72" s="4"/>
      <c r="G72" s="4"/>
      <c r="H72" s="4"/>
      <c r="J72" s="26" t="s">
        <v>14</v>
      </c>
      <c r="K72" s="26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</row>
    <row r="73" spans="2:22" ht="21.75" customHeight="1" x14ac:dyDescent="0.3">
      <c r="C73" s="141"/>
      <c r="D73" s="18" t="str">
        <f>IF(C73=0," ",VLOOKUP(C73,[1]Inschr!B$1:K$65536,3,FALSE))</f>
        <v xml:space="preserve"> </v>
      </c>
      <c r="E73" s="394" t="str">
        <f>IF($C73=0," ",VLOOKUP($C73,[1]Inschr!$B$1:$K$65536,4,FALSE))</f>
        <v xml:space="preserve"> </v>
      </c>
      <c r="F73" s="395"/>
      <c r="G73" s="393"/>
      <c r="H73" s="4"/>
      <c r="J73" s="40" t="s">
        <v>15</v>
      </c>
      <c r="K73" s="842" t="s">
        <v>16</v>
      </c>
      <c r="L73" s="843"/>
      <c r="M73" s="844" t="s">
        <v>17</v>
      </c>
      <c r="N73" s="845"/>
      <c r="O73" s="819" t="s">
        <v>19</v>
      </c>
      <c r="P73" s="820"/>
      <c r="Q73" s="481" t="s">
        <v>20</v>
      </c>
      <c r="R73" s="483"/>
      <c r="S73" s="481" t="s">
        <v>21</v>
      </c>
      <c r="T73" s="483"/>
      <c r="U73" s="481" t="s">
        <v>22</v>
      </c>
      <c r="V73" s="483"/>
    </row>
    <row r="74" spans="2:22" ht="21.75" customHeight="1" x14ac:dyDescent="0.25">
      <c r="C74" s="141"/>
      <c r="D74" s="18" t="str">
        <f>IF(C74=0," ",VLOOKUP(C74,[1]Inschr!B$1:K$65536,3,FALSE))</f>
        <v xml:space="preserve"> </v>
      </c>
      <c r="E74" s="394" t="str">
        <f>IF($C74=0," ",VLOOKUP($C74,[1]Inschr!$B$1:$K$65536,4,FALSE))</f>
        <v xml:space="preserve"> </v>
      </c>
      <c r="F74" s="395"/>
      <c r="G74" s="393"/>
      <c r="H74" s="4"/>
      <c r="J74" s="39"/>
      <c r="K74" s="39"/>
      <c r="L74" s="39"/>
      <c r="M74" s="842" t="s">
        <v>25</v>
      </c>
      <c r="N74" s="847"/>
      <c r="O74" s="252"/>
      <c r="P74" s="253"/>
      <c r="Q74" s="252"/>
      <c r="R74" s="253"/>
      <c r="S74" s="252"/>
      <c r="T74" s="253"/>
      <c r="U74" s="32">
        <f>IF(O74&gt;P74,1,0)+IF(Q74&gt;R74,1,0)+IF(S74&gt;T74,1,0)</f>
        <v>0</v>
      </c>
      <c r="V74" s="33">
        <f>IF(O74&lt;P74,1,0)+IF(Q74&lt;R74,1,0)+IF(S74&lt;T74,1,0)</f>
        <v>0</v>
      </c>
    </row>
    <row r="75" spans="2:22" ht="21.75" customHeight="1" x14ac:dyDescent="0.25">
      <c r="C75" s="20"/>
      <c r="D75" s="4" t="str">
        <f>IF(C75=0," ",VLOOKUP(C75,[1]Inschr!B$1:K$65536,3,FALSE))</f>
        <v xml:space="preserve"> </v>
      </c>
      <c r="E75" s="4"/>
      <c r="F75" s="4"/>
      <c r="G75" s="4"/>
      <c r="H75" s="4"/>
      <c r="J75" s="40" t="s">
        <v>26</v>
      </c>
      <c r="K75" s="844" t="s">
        <v>26</v>
      </c>
      <c r="L75" s="851"/>
      <c r="M75" s="848" t="s">
        <v>26</v>
      </c>
      <c r="N75" s="849"/>
      <c r="O75" s="252"/>
      <c r="P75" s="253"/>
      <c r="Q75" s="252"/>
      <c r="R75" s="253"/>
      <c r="S75" s="252"/>
      <c r="T75" s="253"/>
      <c r="U75" s="32">
        <f t="shared" ref="U75:U83" si="15">IF(O75&gt;P75,1,0)+IF(Q75&gt;R75,1,0)+IF(S75&gt;T75,1,0)</f>
        <v>0</v>
      </c>
      <c r="V75" s="33">
        <f t="shared" ref="V75:V83" si="16">IF(O75&lt;P75,1,0)+IF(Q75&lt;R75,1,0)+IF(S75&lt;T75,1,0)</f>
        <v>0</v>
      </c>
    </row>
    <row r="76" spans="2:22" ht="21.75" customHeight="1" x14ac:dyDescent="0.25">
      <c r="C76" s="20"/>
      <c r="D76" s="4" t="s">
        <v>47</v>
      </c>
      <c r="E76" s="4"/>
      <c r="F76" s="4"/>
      <c r="G76" s="4"/>
      <c r="H76" s="4"/>
      <c r="J76" s="39"/>
      <c r="K76" s="842" t="s">
        <v>28</v>
      </c>
      <c r="L76" s="843"/>
      <c r="M76" s="844" t="s">
        <v>28</v>
      </c>
      <c r="N76" s="845"/>
      <c r="O76" s="252"/>
      <c r="P76" s="253"/>
      <c r="Q76" s="252"/>
      <c r="R76" s="253"/>
      <c r="S76" s="252"/>
      <c r="T76" s="253"/>
      <c r="U76" s="32">
        <f t="shared" si="15"/>
        <v>0</v>
      </c>
      <c r="V76" s="33">
        <f t="shared" si="16"/>
        <v>0</v>
      </c>
    </row>
    <row r="77" spans="2:22" ht="21.75" customHeight="1" x14ac:dyDescent="0.25">
      <c r="C77" s="141"/>
      <c r="D77" s="18" t="str">
        <f>IF(C77=0," ",VLOOKUP(C77,[1]Inschr!B$1:K$65536,3,FALSE))</f>
        <v xml:space="preserve"> </v>
      </c>
      <c r="E77" s="394" t="str">
        <f>IF($C77=0," ",VLOOKUP($C77,[1]Inschr!$B$1:$K$65536,4,FALSE))</f>
        <v xml:space="preserve"> </v>
      </c>
      <c r="F77" s="395"/>
      <c r="G77" s="393"/>
      <c r="H77" s="4"/>
      <c r="J77" s="39"/>
      <c r="K77" s="39"/>
      <c r="L77" s="20"/>
      <c r="M77" s="842" t="s">
        <v>29</v>
      </c>
      <c r="N77" s="847"/>
      <c r="O77" s="252"/>
      <c r="P77" s="253"/>
      <c r="Q77" s="252"/>
      <c r="R77" s="253"/>
      <c r="S77" s="252"/>
      <c r="T77" s="253"/>
      <c r="U77" s="32">
        <f t="shared" si="15"/>
        <v>0</v>
      </c>
      <c r="V77" s="33">
        <f t="shared" si="16"/>
        <v>0</v>
      </c>
    </row>
    <row r="78" spans="2:22" ht="21.75" customHeight="1" x14ac:dyDescent="0.25">
      <c r="C78" s="141"/>
      <c r="D78" s="18" t="str">
        <f>IF(C78=0," ",VLOOKUP(C78,[1]Inschr!B$1:K$65536,3,FALSE))</f>
        <v xml:space="preserve"> </v>
      </c>
      <c r="E78" s="394" t="str">
        <f>IF($C78=0," ",VLOOKUP($C78,[1]Inschr!$B$1:$K$65536,4,FALSE))</f>
        <v xml:space="preserve"> </v>
      </c>
      <c r="F78" s="395"/>
      <c r="G78" s="393"/>
      <c r="H78" s="4"/>
      <c r="J78" s="40" t="s">
        <v>31</v>
      </c>
      <c r="K78" s="844" t="s">
        <v>31</v>
      </c>
      <c r="L78" s="851"/>
      <c r="M78" s="848" t="s">
        <v>31</v>
      </c>
      <c r="N78" s="849"/>
      <c r="O78" s="252"/>
      <c r="P78" s="253"/>
      <c r="Q78" s="252"/>
      <c r="R78" s="253"/>
      <c r="S78" s="252"/>
      <c r="T78" s="253"/>
      <c r="U78" s="32">
        <f t="shared" si="15"/>
        <v>0</v>
      </c>
      <c r="V78" s="33">
        <f t="shared" si="16"/>
        <v>0</v>
      </c>
    </row>
    <row r="79" spans="2:22" ht="21.75" customHeight="1" x14ac:dyDescent="0.25">
      <c r="J79" s="39"/>
      <c r="K79" s="842" t="s">
        <v>32</v>
      </c>
      <c r="L79" s="843"/>
      <c r="M79" s="844" t="s">
        <v>32</v>
      </c>
      <c r="N79" s="845"/>
      <c r="O79" s="252"/>
      <c r="P79" s="253"/>
      <c r="Q79" s="252"/>
      <c r="R79" s="253"/>
      <c r="S79" s="252"/>
      <c r="T79" s="253"/>
      <c r="U79" s="32">
        <f t="shared" si="15"/>
        <v>0</v>
      </c>
      <c r="V79" s="33">
        <f t="shared" si="16"/>
        <v>0</v>
      </c>
    </row>
    <row r="80" spans="2:22" ht="21.75" customHeight="1" x14ac:dyDescent="0.25">
      <c r="J80" s="39"/>
      <c r="K80" s="39"/>
      <c r="L80" s="20"/>
      <c r="M80" s="842" t="s">
        <v>34</v>
      </c>
      <c r="N80" s="847"/>
      <c r="O80" s="252"/>
      <c r="P80" s="253"/>
      <c r="Q80" s="252"/>
      <c r="R80" s="253"/>
      <c r="S80" s="252"/>
      <c r="T80" s="253"/>
      <c r="U80" s="32">
        <f t="shared" si="15"/>
        <v>0</v>
      </c>
      <c r="V80" s="33">
        <f t="shared" si="16"/>
        <v>0</v>
      </c>
    </row>
    <row r="81" spans="1:25" ht="21.75" customHeight="1" x14ac:dyDescent="0.25">
      <c r="B81" s="41"/>
      <c r="J81" s="20"/>
      <c r="K81" s="842" t="s">
        <v>35</v>
      </c>
      <c r="L81" s="843"/>
      <c r="M81" s="848" t="s">
        <v>35</v>
      </c>
      <c r="N81" s="849"/>
      <c r="O81" s="252"/>
      <c r="P81" s="253"/>
      <c r="Q81" s="252"/>
      <c r="R81" s="253"/>
      <c r="S81" s="252"/>
      <c r="T81" s="253"/>
      <c r="U81" s="32">
        <f t="shared" si="15"/>
        <v>0</v>
      </c>
      <c r="V81" s="33">
        <f t="shared" si="16"/>
        <v>0</v>
      </c>
    </row>
    <row r="82" spans="1:25" ht="21.75" customHeight="1" x14ac:dyDescent="0.25">
      <c r="J82" s="40" t="s">
        <v>37</v>
      </c>
      <c r="K82" s="848" t="s">
        <v>37</v>
      </c>
      <c r="L82" s="850"/>
      <c r="M82" s="844" t="s">
        <v>37</v>
      </c>
      <c r="N82" s="845"/>
      <c r="O82" s="252"/>
      <c r="P82" s="253"/>
      <c r="Q82" s="252"/>
      <c r="R82" s="253"/>
      <c r="S82" s="252"/>
      <c r="T82" s="253"/>
      <c r="U82" s="32">
        <f t="shared" si="15"/>
        <v>0</v>
      </c>
      <c r="V82" s="33">
        <f t="shared" si="16"/>
        <v>0</v>
      </c>
    </row>
    <row r="83" spans="1:25" ht="21.75" customHeight="1" thickBot="1" x14ac:dyDescent="0.3">
      <c r="J83" s="39"/>
      <c r="K83" s="39"/>
      <c r="L83" s="20"/>
      <c r="M83" s="842" t="s">
        <v>38</v>
      </c>
      <c r="N83" s="847"/>
      <c r="O83" s="254"/>
      <c r="P83" s="255"/>
      <c r="Q83" s="254"/>
      <c r="R83" s="255"/>
      <c r="S83" s="254"/>
      <c r="T83" s="255"/>
      <c r="U83" s="42">
        <f t="shared" si="15"/>
        <v>0</v>
      </c>
      <c r="V83" s="43">
        <f t="shared" si="16"/>
        <v>0</v>
      </c>
    </row>
    <row r="84" spans="1:25" ht="13.5" customHeight="1" x14ac:dyDescent="0.3">
      <c r="I84" s="41"/>
      <c r="L84" s="212"/>
      <c r="M84" s="212"/>
      <c r="N84" s="20"/>
      <c r="O84" s="20"/>
    </row>
    <row r="85" spans="1:25" ht="12.75" customHeight="1" x14ac:dyDescent="0.3">
      <c r="C85" s="41"/>
      <c r="H85" s="41"/>
      <c r="I85" s="41"/>
    </row>
    <row r="86" spans="1:25" ht="21" x14ac:dyDescent="0.3">
      <c r="A86" s="1" t="s">
        <v>0</v>
      </c>
      <c r="B86" s="2" t="s">
        <v>1</v>
      </c>
      <c r="C86" s="136"/>
      <c r="D86" s="136"/>
      <c r="E86" s="136"/>
      <c r="F86" s="136"/>
      <c r="G86" s="151" t="str">
        <f>IF($G$1=0," ",$G$1)</f>
        <v xml:space="preserve"> </v>
      </c>
      <c r="H86" s="151"/>
      <c r="I86" s="136"/>
      <c r="J86" s="136"/>
      <c r="K86" s="136"/>
      <c r="L86" s="3" t="s">
        <v>73</v>
      </c>
    </row>
    <row r="87" spans="1:25" ht="21.6" thickBot="1" x14ac:dyDescent="0.35">
      <c r="A87" s="1"/>
      <c r="B87" s="2"/>
      <c r="C87" s="136"/>
      <c r="D87" s="136"/>
      <c r="E87" s="136"/>
      <c r="F87" s="136"/>
      <c r="G87" s="136"/>
      <c r="H87" s="136"/>
      <c r="I87" s="136"/>
      <c r="J87" s="136"/>
      <c r="K87" s="136"/>
    </row>
    <row r="88" spans="1:25" ht="13.5" customHeight="1" thickTop="1" x14ac:dyDescent="0.25">
      <c r="B88" s="878" t="s">
        <v>81</v>
      </c>
      <c r="C88" s="2"/>
      <c r="V88" s="807" t="str">
        <f>IF($S$1=0," ",$S$1)</f>
        <v xml:space="preserve"> </v>
      </c>
      <c r="W88" s="808"/>
      <c r="X88" s="494" t="s">
        <v>3</v>
      </c>
      <c r="Y88" s="497">
        <v>2</v>
      </c>
    </row>
    <row r="89" spans="1:25" ht="12.75" customHeight="1" x14ac:dyDescent="0.25">
      <c r="A89" s="4"/>
      <c r="B89" s="878" t="s">
        <v>82</v>
      </c>
      <c r="C89" s="2"/>
      <c r="V89" s="809"/>
      <c r="W89" s="810"/>
      <c r="X89" s="496"/>
      <c r="Y89" s="499"/>
    </row>
    <row r="90" spans="1:25" ht="12.75" customHeight="1" x14ac:dyDescent="0.25">
      <c r="B90" s="878" t="s">
        <v>83</v>
      </c>
      <c r="C90" s="2"/>
      <c r="V90" s="809"/>
      <c r="W90" s="810"/>
      <c r="X90" s="500" t="s">
        <v>4</v>
      </c>
      <c r="Y90" s="502" t="str">
        <f>IF(J20=0,"",J20)</f>
        <v/>
      </c>
    </row>
    <row r="91" spans="1:25" ht="13.5" customHeight="1" thickBot="1" x14ac:dyDescent="0.35">
      <c r="V91" s="811"/>
      <c r="W91" s="812"/>
      <c r="X91" s="501"/>
      <c r="Y91" s="504"/>
    </row>
    <row r="92" spans="1:25" ht="15.6" customHeight="1" thickTop="1" thickBot="1" x14ac:dyDescent="0.35">
      <c r="B92" s="281" t="s">
        <v>5</v>
      </c>
      <c r="C92" s="213" t="s">
        <v>6</v>
      </c>
      <c r="D92" s="119" t="s">
        <v>7</v>
      </c>
      <c r="E92" s="474" t="s">
        <v>8</v>
      </c>
      <c r="F92" s="430"/>
      <c r="G92" s="430"/>
      <c r="H92" s="430" t="s">
        <v>9</v>
      </c>
      <c r="I92" s="473"/>
      <c r="J92" s="18">
        <v>1</v>
      </c>
      <c r="K92" s="394">
        <v>2</v>
      </c>
      <c r="L92" s="393"/>
      <c r="M92" s="394">
        <v>3</v>
      </c>
      <c r="N92" s="393"/>
      <c r="O92" s="18">
        <v>4</v>
      </c>
      <c r="P92" s="8">
        <v>5</v>
      </c>
      <c r="Q92" s="11" t="s">
        <v>10</v>
      </c>
      <c r="R92" s="155" t="s">
        <v>11</v>
      </c>
      <c r="S92" s="155" t="s">
        <v>12</v>
      </c>
      <c r="T92" s="796" t="s">
        <v>13</v>
      </c>
      <c r="U92" s="846"/>
    </row>
    <row r="93" spans="1:25" ht="14.4" customHeight="1" x14ac:dyDescent="0.3">
      <c r="B93" s="801">
        <v>1</v>
      </c>
      <c r="C93" s="138">
        <f>$C13</f>
        <v>0</v>
      </c>
      <c r="D93" s="237" t="str">
        <f>IF(C93=0," ",VLOOKUP(C93,[1]Inschr!B$1:K$65536,3,FALSE))</f>
        <v xml:space="preserve"> </v>
      </c>
      <c r="E93" s="422" t="str">
        <f>IF(C93=0," ",VLOOKUP(C93,[1]Inschr!B$1:K$65536,4,FALSE))</f>
        <v xml:space="preserve"> </v>
      </c>
      <c r="F93" s="400"/>
      <c r="G93" s="423"/>
      <c r="H93" s="422">
        <f>Q93</f>
        <v>0</v>
      </c>
      <c r="I93" s="401"/>
      <c r="J93" s="803"/>
      <c r="K93" s="359">
        <f>IF(U107&gt;V107,1,0)</f>
        <v>0</v>
      </c>
      <c r="L93" s="360"/>
      <c r="M93" s="359">
        <f>IF(U110&gt;V110,1,0)</f>
        <v>0</v>
      </c>
      <c r="N93" s="360"/>
      <c r="O93" s="805">
        <f>IF(U113&gt;V113,1,0)</f>
        <v>0</v>
      </c>
      <c r="P93" s="798">
        <f>IF(U115&gt;V115,1,0)</f>
        <v>0</v>
      </c>
      <c r="Q93" s="799">
        <f>SUM(J93:P93)</f>
        <v>0</v>
      </c>
      <c r="R93" s="367">
        <f>IF(Q93=0,0,IF(2&lt;IF(Q93=Q93,1,0)+IF(Q93=Q95,1,0)+IF(Q93=Q97,1,0)+IF(Q93=Q99,1,0)+IF(Q93=Q101,1,0),U107+U110+U113+U115-V107-V110-V113-V115,IF(2=IF(Q93=Q93,1,0)+IF(Q93=Q95,1,0)+IF(Q93=Q97,1,0)+IF(Q93=Q99,1,0)+IF(Q93=Q101,1,0),"-","_")))</f>
        <v>0</v>
      </c>
      <c r="S93" s="367">
        <f>IF(OR(R93=0,R93="-",R93="_"),R93,IF(2&lt;IF(R93=R93,1,0)+IF(R93=R95,1,0)+IF(R93=R97,1,0)+IF(R93=R99,1,0)+IF(R93=R101,1,0),O107+Q107+S107+O110+Q110+S110+O113+Q113+S113+O115+Q115+S115-P107-R107-T107-P110-R110-T110-P113-R113-T113-P115-R115-T115,IF(2=IF(R93=R93,1,0)+IF(R93=R95,1,0)+IF(R93=R97,1,0)+IF(R93=R99,1,0)+IF(R93=R101,1,0),"-","_")))</f>
        <v>0</v>
      </c>
      <c r="T93" s="386">
        <f>IF(Q93=0,0,IF(R93="-",IF(Q93=Q95,IF(U107&lt;V107,"Verliezer","Winnaar"),IF(Q93=Q97,IF(U110&lt;V110,"Verliezer","Winnaar"),IF(Q93=Q99,IF(U113&lt;V113,"Verliezer","Winnaar"),IF(Q93=Q101,IF(U115&lt;V115,"Verliezer","Winnaar"))))),IF(S93="-",IF(R93=R95,IF(U107&lt;V107,"Verliezer","Winnaar"),IF(R93=R97,IF(U110&lt;V110,"Verliezer","Winnaar"),IF(R93=R99,IF(U113&lt;V113,"Verliezer","Winnaar"),IF(R93=R101,IF(U115&lt;V115,"Verliezer","Winnaar"))))),"_")))</f>
        <v>0</v>
      </c>
      <c r="U93" s="640"/>
    </row>
    <row r="94" spans="1:25" ht="15" customHeight="1" thickBot="1" x14ac:dyDescent="0.35">
      <c r="B94" s="802"/>
      <c r="C94" s="281">
        <f t="shared" ref="C94:C102" si="17">$C14</f>
        <v>0</v>
      </c>
      <c r="D94" s="119" t="str">
        <f>IF(C94=0," ",VLOOKUP(C94,[1]Inschr!B$1:K$65536,3,FALSE))</f>
        <v xml:space="preserve"> </v>
      </c>
      <c r="E94" s="474" t="str">
        <f>IF(C94=0," ",VLOOKUP(C94,[1]Inschr!B$1:K$65536,4,FALSE))</f>
        <v xml:space="preserve"> </v>
      </c>
      <c r="F94" s="430"/>
      <c r="G94" s="473"/>
      <c r="H94" s="474">
        <f>Q93</f>
        <v>0</v>
      </c>
      <c r="I94" s="431"/>
      <c r="J94" s="804"/>
      <c r="K94" s="361"/>
      <c r="L94" s="362"/>
      <c r="M94" s="361"/>
      <c r="N94" s="362"/>
      <c r="O94" s="806"/>
      <c r="P94" s="438"/>
      <c r="Q94" s="799"/>
      <c r="R94" s="367"/>
      <c r="S94" s="367"/>
      <c r="T94" s="386"/>
      <c r="U94" s="640"/>
    </row>
    <row r="95" spans="1:25" ht="14.4" customHeight="1" x14ac:dyDescent="0.3">
      <c r="B95" s="801">
        <v>2</v>
      </c>
      <c r="C95" s="138">
        <f t="shared" si="17"/>
        <v>0</v>
      </c>
      <c r="D95" s="237" t="str">
        <f>IF(C95=0," ",VLOOKUP(C95,[1]Inschr!B$1:K$65536,3,FALSE))</f>
        <v xml:space="preserve"> </v>
      </c>
      <c r="E95" s="422" t="str">
        <f>IF(C95=0," ",VLOOKUP(C95,[1]Inschr!B$1:K$65536,4,FALSE))</f>
        <v xml:space="preserve"> </v>
      </c>
      <c r="F95" s="400"/>
      <c r="G95" s="423"/>
      <c r="H95" s="422">
        <f>Q95</f>
        <v>0</v>
      </c>
      <c r="I95" s="401"/>
      <c r="J95" s="813">
        <f>IF(U107&lt;V107,1,0)</f>
        <v>0</v>
      </c>
      <c r="K95" s="821"/>
      <c r="L95" s="822"/>
      <c r="M95" s="359">
        <f>IF(U114&gt;V114,1,0)</f>
        <v>0</v>
      </c>
      <c r="N95" s="360"/>
      <c r="O95" s="806">
        <f>IF(U111&gt;V111,1,0)</f>
        <v>0</v>
      </c>
      <c r="P95" s="438">
        <f>IF(U109&gt;V109,1,0)</f>
        <v>0</v>
      </c>
      <c r="Q95" s="799">
        <f>SUM(J95:P95)</f>
        <v>0</v>
      </c>
      <c r="R95" s="367">
        <f>IF(Q95=0,0,IF(2&lt;IF(Q95=Q93,1,0)+IF(Q95=Q95,1,0)+IF(Q95=Q97,1,0)+IF(Q95=Q99,1,0)+IF(Q95=Q101,1,0),V107+U109+U111+U114-U107-V109-V111-V114,IF(2=IF(Q95=Q93,1,0)+IF(Q95=Q95,1,0)+IF(Q95=Q97,1,0)+IF(Q95=Q99,1,0)+IF(Q95=Q101,1,0),"-","_")))</f>
        <v>0</v>
      </c>
      <c r="S95" s="367">
        <f>IF(OR(R95=0,R95="-",R95="_"),R95,IF(2&lt;IF(R95=R93,1,0)+IF(R95=R95,1,0)+IF(R95=R97,1,0)+IF(R95=R99,1,0)+IF(R95=R101,1,0),P107+R107+T107+O109+Q109+S109+O111+Q111+S111+O114+Q114+S114-O107-Q107-S107-P109-R109-T109-P111-R111-T111-P114-R114-T114,IF(2=IF(R95=R93,1,0)+IF(R95=R95,1,0)+IF(R95=R97,1,0)+IF(R95=R99,1,0)+IF(R95=R101,1,0),"-","_")))</f>
        <v>0</v>
      </c>
      <c r="T95" s="386">
        <f>IF(Q95=0,0,IF(R95="-",IF(Q95=Q93,IF(V107&lt;U107,"Verliezer","Winnaar"),IF(Q95=Q97,IF(U114&lt;V114,"Verliezer","Winnaar"),IF(Q95=Q99,IF(U111&lt;V111,"Verliezer","Winnaar"),IF(Q95=Q101,IF(U109&lt;V109,"Verliezer","Winnaar"))))),IF(S95="-",IF(R95=R93,IF(V107&lt;U107,"Verliezer","Winnaar"),IF(R95=R97,IF(U114&lt;V114,"Verliezer","Winnaar"),IF(R95=R99,IF(U111&lt;V111,"Verliezer","Winnaar"),IF(R95=R101,IF(U109&lt;V109,"Verliezer","Winnaar"))))),"_")))</f>
        <v>0</v>
      </c>
      <c r="U95" s="640"/>
    </row>
    <row r="96" spans="1:25" ht="15" customHeight="1" thickBot="1" x14ac:dyDescent="0.35">
      <c r="B96" s="802"/>
      <c r="C96" s="281">
        <f t="shared" si="17"/>
        <v>0</v>
      </c>
      <c r="D96" s="119" t="str">
        <f>IF(C96=0," ",VLOOKUP(C96,[1]Inschr!B$1:K$65536,3,FALSE))</f>
        <v xml:space="preserve"> </v>
      </c>
      <c r="E96" s="474" t="str">
        <f>IF(C96=0," ",VLOOKUP(C96,[1]Inschr!B$1:K$65536,4,FALSE))</f>
        <v xml:space="preserve"> </v>
      </c>
      <c r="F96" s="430"/>
      <c r="G96" s="473"/>
      <c r="H96" s="474">
        <f>Q95</f>
        <v>0</v>
      </c>
      <c r="I96" s="431"/>
      <c r="J96" s="813"/>
      <c r="K96" s="823"/>
      <c r="L96" s="824"/>
      <c r="M96" s="361"/>
      <c r="N96" s="362"/>
      <c r="O96" s="806"/>
      <c r="P96" s="438"/>
      <c r="Q96" s="799"/>
      <c r="R96" s="367"/>
      <c r="S96" s="367"/>
      <c r="T96" s="386"/>
      <c r="U96" s="640"/>
    </row>
    <row r="97" spans="2:22" ht="14.4" customHeight="1" x14ac:dyDescent="0.3">
      <c r="B97" s="801">
        <v>3</v>
      </c>
      <c r="C97" s="138">
        <f t="shared" si="17"/>
        <v>0</v>
      </c>
      <c r="D97" s="237" t="str">
        <f>IF(C97=0," ",VLOOKUP(C97,[1]Inschr!B$1:K$65536,3,FALSE))</f>
        <v xml:space="preserve"> </v>
      </c>
      <c r="E97" s="422" t="str">
        <f>IF(C97=0," ",VLOOKUP(C97,[1]Inschr!B$1:K$65536,4,FALSE))</f>
        <v xml:space="preserve"> </v>
      </c>
      <c r="F97" s="400"/>
      <c r="G97" s="423"/>
      <c r="H97" s="422">
        <f>Q97</f>
        <v>0</v>
      </c>
      <c r="I97" s="401"/>
      <c r="J97" s="813">
        <f>IF(U110&lt;V110,1,0)</f>
        <v>0</v>
      </c>
      <c r="K97" s="359">
        <f>IF(U114&lt;V114,1,0)</f>
        <v>0</v>
      </c>
      <c r="L97" s="360"/>
      <c r="M97" s="821"/>
      <c r="N97" s="822"/>
      <c r="O97" s="806">
        <f>IF(U108&gt;V108,1,0)</f>
        <v>0</v>
      </c>
      <c r="P97" s="438">
        <f>IF(U112&gt;V112,1,0)</f>
        <v>0</v>
      </c>
      <c r="Q97" s="799">
        <f>SUM(J97:P97)</f>
        <v>0</v>
      </c>
      <c r="R97" s="367">
        <f>IF(Q97=0,0,IF(2&lt;IF(Q97=Q93,1,0)+IF(Q97=Q95,1,0)+IF(Q97=Q97,1,0)+IF(Q97=Q99,1,0)+IF(Q97=Q101,1,0),U108+V110+U112+V114-V108-U110-V112-U114,IF(2=IF(Q97=Q93,1,0)+IF(Q97=Q95,1,0)+IF(Q97=Q97,1,0)+IF(Q97=Q99,1,0)+IF(Q97=Q101,1,0),"-","_")))</f>
        <v>0</v>
      </c>
      <c r="S97" s="367">
        <f>IF(OR(R97=0,R97="-",R97="_"),R97,IF(2&lt;IF(R97=R93,1,0)+IF(R97=R95,1,0)+IF(R97=R97,1,0)+IF(R97=R99,1,0)+IF(R97=R101,1,0),O108+Q108+S108+P110+R110+T110+O112+Q112+S112+P114+R114+T114-P108-R108-T108-O110-Q110-S110-P112-R112-T112-O114-Q114-S114,IF(2=IF(R97=R93,1,0)+IF(R97=R95,1,0)+IF(R97=R97,1,0)+IF(R97=R99,1,0)+IF(R97=R101,1,0),"-","_")))</f>
        <v>0</v>
      </c>
      <c r="T97" s="386">
        <f>IF(Q97=0,0,IF(R97="-",IF(Q97=Q93,IF(V110&lt;U110,"Verliezer","Winnaar"),IF(Q97=Q95,IF(V114&lt;U114,"Verliezer","Winnaar"),IF(Q97=Q99,IF(U108&lt;V108,"Verliezer","Winnaar"),IF(Q97=Q101,IF(U112&lt;V112,"Verliezer","Winnaar"))))),IF(S97="-",IF(R97=R93,IF(V110&lt;U110,"Verliezer","Winnaar"),IF(R97=R95,IF(V114&lt;U114,"Verliezer","Winnaar"),IF(R97=R99,IF(U108&lt;V108,"Verliezer","Winnaar"),IF(R97=R101,IF(U112&lt;V112,"Verliezer","Winnaar"))))),"_")))</f>
        <v>0</v>
      </c>
      <c r="U97" s="640"/>
    </row>
    <row r="98" spans="2:22" ht="15" customHeight="1" thickBot="1" x14ac:dyDescent="0.35">
      <c r="B98" s="802"/>
      <c r="C98" s="281">
        <f t="shared" si="17"/>
        <v>0</v>
      </c>
      <c r="D98" s="119" t="str">
        <f>IF(C98=0," ",VLOOKUP(C98,[1]Inschr!B$1:K$65536,3,FALSE))</f>
        <v xml:space="preserve"> </v>
      </c>
      <c r="E98" s="474" t="str">
        <f>IF(C98=0," ",VLOOKUP(C98,[1]Inschr!B$1:K$65536,4,FALSE))</f>
        <v xml:space="preserve"> </v>
      </c>
      <c r="F98" s="430"/>
      <c r="G98" s="473"/>
      <c r="H98" s="474">
        <f>Q97</f>
        <v>0</v>
      </c>
      <c r="I98" s="431"/>
      <c r="J98" s="813"/>
      <c r="K98" s="361"/>
      <c r="L98" s="362"/>
      <c r="M98" s="823"/>
      <c r="N98" s="824"/>
      <c r="O98" s="806"/>
      <c r="P98" s="438"/>
      <c r="Q98" s="799"/>
      <c r="R98" s="367"/>
      <c r="S98" s="367"/>
      <c r="T98" s="386"/>
      <c r="U98" s="640"/>
    </row>
    <row r="99" spans="2:22" ht="14.4" customHeight="1" x14ac:dyDescent="0.3">
      <c r="B99" s="801">
        <v>4</v>
      </c>
      <c r="C99" s="138">
        <f t="shared" si="17"/>
        <v>0</v>
      </c>
      <c r="D99" s="237" t="str">
        <f>IF(C99=0," ",VLOOKUP(C99,[1]Inschr!B$1:K$65536,3,FALSE))</f>
        <v xml:space="preserve"> </v>
      </c>
      <c r="E99" s="422" t="str">
        <f>IF(C99=0," ",VLOOKUP(C99,[1]Inschr!B$1:K$65536,4,FALSE))</f>
        <v xml:space="preserve"> </v>
      </c>
      <c r="F99" s="400"/>
      <c r="G99" s="423"/>
      <c r="H99" s="422">
        <f>Q99</f>
        <v>0</v>
      </c>
      <c r="I99" s="401"/>
      <c r="J99" s="813">
        <f>IF(U113&lt;V113,1,0)</f>
        <v>0</v>
      </c>
      <c r="K99" s="359">
        <f>IF(U111&lt;V111,1,0)</f>
        <v>0</v>
      </c>
      <c r="L99" s="360"/>
      <c r="M99" s="359">
        <f>IF(U108&lt;V108,1,0)</f>
        <v>0</v>
      </c>
      <c r="N99" s="360"/>
      <c r="O99" s="814"/>
      <c r="P99" s="438">
        <f>IF(U106&gt;V106,1,0)</f>
        <v>0</v>
      </c>
      <c r="Q99" s="799">
        <f>SUM(J99:P99)</f>
        <v>0</v>
      </c>
      <c r="R99" s="367">
        <f>IF(Q99=0,0,IF(2&lt;IF(Q99=Q93,1,0)+IF(Q99=Q95,1,0)+IF(Q99=Q97,1,0)+IF(Q99=Q99,1,0)+IF(Q99=Q101,1,0),U106+V108+V111+V113-V106-U108-U111-U113,IF(2=IF(Q99=Q93,1,0)+IF(Q99=Q95,1,0)+IF(Q99=Q97,1,0)+IF(Q99=Q99,1,0)+IF(Q99=Q101,1,0),"-","_")))</f>
        <v>0</v>
      </c>
      <c r="S99" s="367">
        <f>IF(OR(R99=0,R99="-",R99="_"),R99,IF(2&lt;IF(R99=R93,1,0)+IF(R99=R95,1,0)+IF(R99=R97,1,0)+IF(R99=R99,1,0)+IF(R99=R101,1,0),O106+Q106+S106+P108+R108+T108+P111+R111+T111+P113+R113+T113-P106-R106-T106-O108-Q108-S108-O111-Q111-S111-O113-Q113-S113,IF(2=IF(R99=R93,1,0)+IF(R99=R95,1,0)+IF(R99=R97,1,0)+IF(R99=R99,1,0)+IF(R99=R101,1,0),"-","_")))</f>
        <v>0</v>
      </c>
      <c r="T99" s="386">
        <f>IF(Q99=0,0,IF(R99="-",IF(Q99=Q93,IF(V113&lt;U113,"Verliezer","Winnaar"),IF(Q99=Q95,IF(V111&lt;U111,"Verliezer","Winnaar"),IF(Q99=Q97,IF(V108&lt;U108,"Verliezer","Winnaar"),IF(Q99=Q101,IF(U106&lt;V106,"Verliezer","Winnaar"))))),IF(S99="-",IF(R99=R93,IF(V113&lt;U113,"Verliezer","Winnaar"),IF(R99=R95,IF(V111&lt;U111,"Verliezer","Winnaar"),IF(R99=R97,IF(V108&lt;U108,"Verliezer","Winnaar"),IF(R99=R101,IF(U106&lt;V106,"Verliezer","Winnaar"))))),"_")))</f>
        <v>0</v>
      </c>
      <c r="U99" s="640"/>
    </row>
    <row r="100" spans="2:22" ht="15" customHeight="1" thickBot="1" x14ac:dyDescent="0.35">
      <c r="B100" s="802"/>
      <c r="C100" s="281">
        <f t="shared" si="17"/>
        <v>0</v>
      </c>
      <c r="D100" s="119" t="str">
        <f>IF(C100=0," ",VLOOKUP(C100,[1]Inschr!B$1:K$65536,3,FALSE))</f>
        <v xml:space="preserve"> </v>
      </c>
      <c r="E100" s="474" t="str">
        <f>IF(C100=0," ",VLOOKUP(C100,[1]Inschr!B$1:K$65536,4,FALSE))</f>
        <v xml:space="preserve"> </v>
      </c>
      <c r="F100" s="430"/>
      <c r="G100" s="473"/>
      <c r="H100" s="474">
        <f>Q99</f>
        <v>0</v>
      </c>
      <c r="I100" s="431"/>
      <c r="J100" s="813"/>
      <c r="K100" s="361"/>
      <c r="L100" s="362"/>
      <c r="M100" s="361"/>
      <c r="N100" s="362"/>
      <c r="O100" s="815"/>
      <c r="P100" s="438"/>
      <c r="Q100" s="799"/>
      <c r="R100" s="367"/>
      <c r="S100" s="367"/>
      <c r="T100" s="386"/>
      <c r="U100" s="640"/>
    </row>
    <row r="101" spans="2:22" ht="14.4" customHeight="1" x14ac:dyDescent="0.3">
      <c r="B101" s="801">
        <v>5</v>
      </c>
      <c r="C101" s="138">
        <f t="shared" si="17"/>
        <v>0</v>
      </c>
      <c r="D101" s="237" t="str">
        <f>IF(C101=0," ",VLOOKUP(C101,[1]Inschr!B$1:K$65536,3,FALSE))</f>
        <v xml:space="preserve"> </v>
      </c>
      <c r="E101" s="422" t="str">
        <f>IF(C101=0," ",VLOOKUP(C101,[1]Inschr!B$1:K$65536,4,FALSE))</f>
        <v xml:space="preserve"> </v>
      </c>
      <c r="F101" s="400"/>
      <c r="G101" s="423"/>
      <c r="H101" s="422">
        <f>Q101</f>
        <v>0</v>
      </c>
      <c r="I101" s="401"/>
      <c r="J101" s="813">
        <f>IF(U115&lt;V115,1,0)</f>
        <v>0</v>
      </c>
      <c r="K101" s="359">
        <f>IF(U109&lt;V109,1,0)</f>
        <v>0</v>
      </c>
      <c r="L101" s="360"/>
      <c r="M101" s="359">
        <f>IF(U112&lt;V112,1,0)</f>
        <v>0</v>
      </c>
      <c r="N101" s="360"/>
      <c r="O101" s="806">
        <f>IF(U106&lt;V106,1,0)</f>
        <v>0</v>
      </c>
      <c r="P101" s="816"/>
      <c r="Q101" s="799">
        <f>SUM(J101:P101)</f>
        <v>0</v>
      </c>
      <c r="R101" s="367">
        <f>IF(Q101=0,0,IF(2&lt;IF(Q101=Q93,1,0)+IF(Q101=Q95,1,0)+IF(Q101=Q97,1,0)+IF(Q101=Q99,1,0)+IF(Q101=Q101,1,0),V106+V109+V112+V115-U106-U109-U112-U115,IF(2=IF(Q101=Q93,1,0)+IF(Q101=Q95,1,0)+IF(Q101=Q97,1,0)+IF(Q101=Q99,1,0)+IF(Q101=Q101,1,0),"-","_")))</f>
        <v>0</v>
      </c>
      <c r="S101" s="367">
        <f>IF(OR(R101=0,R101="-",R101="_"),R101,IF(2&lt;IF(R101=R93,1,0)+IF(R101=R95,1,0)+IF(R101=R97,1,0)+IF(R101=R99,1,0)+IF(R101=R101,1,0),P106+R106+T106+P109+R109+T109+P112+R112+T112+P115+R115+T115-O106-Q106-S106-O109-Q109-S109-O112-Q112-S112-O115-Q115-S115,IF(2=IF(R101=R93,1,0)+IF(R101=R95,1,0)+IF(R101=R97,1,0)+IF(R101=R99,1,0)+IF(R101=R101,1,0),"-","_")))</f>
        <v>0</v>
      </c>
      <c r="T101" s="386">
        <f>IF(Q101=0,0,IF(R101="-",IF(Q101=Q93,IF(V115&lt;U115,"Verliezer","Winnaar"),IF(Q101=Q95,IF(V109&lt;U109,"Verliezer","Winnaar"),IF(Q101=Q97,IF(V112&lt;U112,"Verliezer","Winnaar"),IF(Q101=Q99,IF(V106&lt;U106,"Verliezer","Winnaar"))))),IF(S101="-",IF(R101=R93,IF(V115&lt;U115,"Verliezer","Winnaar"),IF(R101=R95,IF(V109&lt;U109,"Verliezer","Winnaar"),IF(R101=R97,IF(V112&lt;U112,"Verliezer","Winnaar"),IF(R101=R99,IF(V106&lt;U106,"Verliezer","Winnaar"))))),"_")))</f>
        <v>0</v>
      </c>
      <c r="U101" s="640"/>
    </row>
    <row r="102" spans="2:22" ht="15" customHeight="1" thickBot="1" x14ac:dyDescent="0.35">
      <c r="B102" s="802"/>
      <c r="C102" s="145">
        <f t="shared" si="17"/>
        <v>0</v>
      </c>
      <c r="D102" s="119" t="str">
        <f>IF(C102=0," ",VLOOKUP(C102,[1]Inschr!B$1:K$65536,3,FALSE))</f>
        <v xml:space="preserve"> </v>
      </c>
      <c r="E102" s="474" t="str">
        <f>IF(C102=0," ",VLOOKUP(C102,[1]Inschr!B$1:K$65536,4,FALSE))</f>
        <v xml:space="preserve"> </v>
      </c>
      <c r="F102" s="430"/>
      <c r="G102" s="473"/>
      <c r="H102" s="474">
        <f>Q101</f>
        <v>0</v>
      </c>
      <c r="I102" s="431"/>
      <c r="J102" s="813"/>
      <c r="K102" s="361"/>
      <c r="L102" s="362"/>
      <c r="M102" s="361"/>
      <c r="N102" s="362"/>
      <c r="O102" s="806"/>
      <c r="P102" s="817"/>
      <c r="Q102" s="818"/>
      <c r="R102" s="797"/>
      <c r="S102" s="797"/>
      <c r="T102" s="641"/>
      <c r="U102" s="642"/>
    </row>
    <row r="103" spans="2:22" x14ac:dyDescent="0.3">
      <c r="D103" s="4"/>
      <c r="E103" s="4"/>
      <c r="F103" s="4"/>
      <c r="G103" s="4"/>
      <c r="H103" s="4"/>
    </row>
    <row r="104" spans="2:22" ht="21.75" customHeight="1" thickBot="1" x14ac:dyDescent="0.35">
      <c r="D104" s="4" t="s">
        <v>48</v>
      </c>
      <c r="E104" s="4"/>
      <c r="F104" s="4"/>
      <c r="G104" s="4"/>
      <c r="H104" s="4"/>
      <c r="J104" s="26" t="s">
        <v>14</v>
      </c>
      <c r="K104" s="26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</row>
    <row r="105" spans="2:22" ht="21.75" customHeight="1" x14ac:dyDescent="0.3">
      <c r="C105" s="141"/>
      <c r="D105" s="18" t="str">
        <f>IF(C105=0," ",VLOOKUP(C105,[1]Inschr!B$1:K$65536,3,FALSE))</f>
        <v xml:space="preserve"> </v>
      </c>
      <c r="E105" s="394" t="str">
        <f>IF($C105=0," ",VLOOKUP($C105,[1]Inschr!$B$1:$K$65536,4,FALSE))</f>
        <v xml:space="preserve"> </v>
      </c>
      <c r="F105" s="395"/>
      <c r="G105" s="393"/>
      <c r="H105" s="4"/>
      <c r="J105" s="40" t="s">
        <v>15</v>
      </c>
      <c r="K105" s="842" t="s">
        <v>16</v>
      </c>
      <c r="L105" s="843"/>
      <c r="M105" s="844" t="s">
        <v>17</v>
      </c>
      <c r="N105" s="845"/>
      <c r="O105" s="819" t="s">
        <v>19</v>
      </c>
      <c r="P105" s="820"/>
      <c r="Q105" s="481" t="s">
        <v>20</v>
      </c>
      <c r="R105" s="483"/>
      <c r="S105" s="481" t="s">
        <v>21</v>
      </c>
      <c r="T105" s="483"/>
      <c r="U105" s="481" t="s">
        <v>22</v>
      </c>
      <c r="V105" s="483"/>
    </row>
    <row r="106" spans="2:22" ht="21.75" customHeight="1" x14ac:dyDescent="0.25">
      <c r="C106" s="141"/>
      <c r="D106" s="18" t="str">
        <f>IF(C106=0," ",VLOOKUP(C106,[1]Inschr!B$1:K$65536,3,FALSE))</f>
        <v xml:space="preserve"> </v>
      </c>
      <c r="E106" s="394" t="str">
        <f>IF($C106=0," ",VLOOKUP($C106,[1]Inschr!$B$1:$K$65536,4,FALSE))</f>
        <v xml:space="preserve"> </v>
      </c>
      <c r="F106" s="395"/>
      <c r="G106" s="393"/>
      <c r="H106" s="4"/>
      <c r="J106" s="39"/>
      <c r="K106" s="39"/>
      <c r="L106" s="39"/>
      <c r="M106" s="842" t="s">
        <v>25</v>
      </c>
      <c r="N106" s="847"/>
      <c r="O106" s="252"/>
      <c r="P106" s="253"/>
      <c r="Q106" s="252"/>
      <c r="R106" s="253"/>
      <c r="S106" s="252"/>
      <c r="T106" s="253"/>
      <c r="U106" s="32">
        <f>IF(O106&gt;P106,1,0)+IF(Q106&gt;R106,1,0)+IF(S106&gt;T106,1,0)</f>
        <v>0</v>
      </c>
      <c r="V106" s="33">
        <f>IF(O106&lt;P106,1,0)+IF(Q106&lt;R106,1,0)+IF(S106&lt;T106,1,0)</f>
        <v>0</v>
      </c>
    </row>
    <row r="107" spans="2:22" ht="21.75" customHeight="1" x14ac:dyDescent="0.25">
      <c r="C107" s="20"/>
      <c r="D107" s="4" t="str">
        <f>IF(C107=0," ",VLOOKUP(C107,[1]Inschr!B$1:K$65536,3,FALSE))</f>
        <v xml:space="preserve"> </v>
      </c>
      <c r="E107" s="4"/>
      <c r="F107" s="4"/>
      <c r="G107" s="4"/>
      <c r="H107" s="4"/>
      <c r="J107" s="40" t="s">
        <v>26</v>
      </c>
      <c r="K107" s="844" t="s">
        <v>26</v>
      </c>
      <c r="L107" s="851"/>
      <c r="M107" s="848" t="s">
        <v>26</v>
      </c>
      <c r="N107" s="849"/>
      <c r="O107" s="252"/>
      <c r="P107" s="253"/>
      <c r="Q107" s="252"/>
      <c r="R107" s="253"/>
      <c r="S107" s="252"/>
      <c r="T107" s="253"/>
      <c r="U107" s="32">
        <f t="shared" ref="U107:U115" si="18">IF(O107&gt;P107,1,0)+IF(Q107&gt;R107,1,0)+IF(S107&gt;T107,1,0)</f>
        <v>0</v>
      </c>
      <c r="V107" s="33">
        <f t="shared" ref="V107:V115" si="19">IF(O107&lt;P107,1,0)+IF(Q107&lt;R107,1,0)+IF(S107&lt;T107,1,0)</f>
        <v>0</v>
      </c>
    </row>
    <row r="108" spans="2:22" ht="21.75" customHeight="1" x14ac:dyDescent="0.25">
      <c r="C108" s="20"/>
      <c r="D108" s="4" t="s">
        <v>49</v>
      </c>
      <c r="E108" s="4"/>
      <c r="F108" s="4"/>
      <c r="G108" s="4"/>
      <c r="H108" s="4"/>
      <c r="J108" s="39"/>
      <c r="K108" s="842" t="s">
        <v>28</v>
      </c>
      <c r="L108" s="843"/>
      <c r="M108" s="844" t="s">
        <v>28</v>
      </c>
      <c r="N108" s="845"/>
      <c r="O108" s="252"/>
      <c r="P108" s="253"/>
      <c r="Q108" s="252"/>
      <c r="R108" s="253"/>
      <c r="S108" s="252"/>
      <c r="T108" s="253"/>
      <c r="U108" s="32">
        <f t="shared" si="18"/>
        <v>0</v>
      </c>
      <c r="V108" s="33">
        <f t="shared" si="19"/>
        <v>0</v>
      </c>
    </row>
    <row r="109" spans="2:22" ht="21.75" customHeight="1" x14ac:dyDescent="0.25">
      <c r="C109" s="141"/>
      <c r="D109" s="18" t="str">
        <f>IF(C109=0," ",VLOOKUP(C109,[1]Inschr!B$1:K$65536,3,FALSE))</f>
        <v xml:space="preserve"> </v>
      </c>
      <c r="E109" s="394" t="str">
        <f>IF($C109=0," ",VLOOKUP($C109,[1]Inschr!$B$1:$K$65536,4,FALSE))</f>
        <v xml:space="preserve"> </v>
      </c>
      <c r="F109" s="395"/>
      <c r="G109" s="393"/>
      <c r="H109" s="4"/>
      <c r="J109" s="39"/>
      <c r="K109" s="39"/>
      <c r="L109" s="20"/>
      <c r="M109" s="842" t="s">
        <v>29</v>
      </c>
      <c r="N109" s="847"/>
      <c r="O109" s="252"/>
      <c r="P109" s="253"/>
      <c r="Q109" s="252"/>
      <c r="R109" s="253"/>
      <c r="S109" s="252"/>
      <c r="T109" s="253"/>
      <c r="U109" s="32">
        <f t="shared" si="18"/>
        <v>0</v>
      </c>
      <c r="V109" s="33">
        <f t="shared" si="19"/>
        <v>0</v>
      </c>
    </row>
    <row r="110" spans="2:22" ht="21.75" customHeight="1" x14ac:dyDescent="0.25">
      <c r="C110" s="141"/>
      <c r="D110" s="18" t="str">
        <f>IF(C110=0," ",VLOOKUP(C110,[1]Inschr!B$1:K$65536,3,FALSE))</f>
        <v xml:space="preserve"> </v>
      </c>
      <c r="E110" s="394" t="str">
        <f>IF($C110=0," ",VLOOKUP($C110,[1]Inschr!$B$1:$K$65536,4,FALSE))</f>
        <v xml:space="preserve"> </v>
      </c>
      <c r="F110" s="395"/>
      <c r="G110" s="393"/>
      <c r="H110" s="4"/>
      <c r="J110" s="40" t="s">
        <v>31</v>
      </c>
      <c r="K110" s="844" t="s">
        <v>31</v>
      </c>
      <c r="L110" s="851"/>
      <c r="M110" s="848" t="s">
        <v>31</v>
      </c>
      <c r="N110" s="849"/>
      <c r="O110" s="252"/>
      <c r="P110" s="253"/>
      <c r="Q110" s="252"/>
      <c r="R110" s="253"/>
      <c r="S110" s="252"/>
      <c r="T110" s="253"/>
      <c r="U110" s="32">
        <f t="shared" si="18"/>
        <v>0</v>
      </c>
      <c r="V110" s="33">
        <f t="shared" si="19"/>
        <v>0</v>
      </c>
    </row>
    <row r="111" spans="2:22" ht="21.75" customHeight="1" x14ac:dyDescent="0.25">
      <c r="J111" s="39"/>
      <c r="K111" s="842" t="s">
        <v>32</v>
      </c>
      <c r="L111" s="843"/>
      <c r="M111" s="844" t="s">
        <v>32</v>
      </c>
      <c r="N111" s="845"/>
      <c r="O111" s="252"/>
      <c r="P111" s="253"/>
      <c r="Q111" s="252"/>
      <c r="R111" s="253"/>
      <c r="S111" s="252"/>
      <c r="T111" s="253"/>
      <c r="U111" s="32">
        <f t="shared" si="18"/>
        <v>0</v>
      </c>
      <c r="V111" s="33">
        <f t="shared" si="19"/>
        <v>0</v>
      </c>
    </row>
    <row r="112" spans="2:22" ht="21.75" customHeight="1" x14ac:dyDescent="0.25">
      <c r="J112" s="39"/>
      <c r="K112" s="39"/>
      <c r="L112" s="20"/>
      <c r="M112" s="842" t="s">
        <v>34</v>
      </c>
      <c r="N112" s="847"/>
      <c r="O112" s="252"/>
      <c r="P112" s="253"/>
      <c r="Q112" s="252"/>
      <c r="R112" s="253"/>
      <c r="S112" s="252"/>
      <c r="T112" s="253"/>
      <c r="U112" s="32">
        <f t="shared" si="18"/>
        <v>0</v>
      </c>
      <c r="V112" s="33">
        <f t="shared" si="19"/>
        <v>0</v>
      </c>
    </row>
    <row r="113" spans="1:25" ht="21.75" customHeight="1" x14ac:dyDescent="0.25">
      <c r="B113" s="41"/>
      <c r="J113" s="20"/>
      <c r="K113" s="842" t="s">
        <v>35</v>
      </c>
      <c r="L113" s="843"/>
      <c r="M113" s="848" t="s">
        <v>35</v>
      </c>
      <c r="N113" s="849"/>
      <c r="O113" s="252"/>
      <c r="P113" s="253"/>
      <c r="Q113" s="252"/>
      <c r="R113" s="253"/>
      <c r="S113" s="252"/>
      <c r="T113" s="253"/>
      <c r="U113" s="32">
        <f t="shared" si="18"/>
        <v>0</v>
      </c>
      <c r="V113" s="33">
        <f t="shared" si="19"/>
        <v>0</v>
      </c>
    </row>
    <row r="114" spans="1:25" ht="21.75" customHeight="1" x14ac:dyDescent="0.25">
      <c r="J114" s="40" t="s">
        <v>37</v>
      </c>
      <c r="K114" s="848" t="s">
        <v>37</v>
      </c>
      <c r="L114" s="850"/>
      <c r="M114" s="844" t="s">
        <v>37</v>
      </c>
      <c r="N114" s="845"/>
      <c r="O114" s="252"/>
      <c r="P114" s="253"/>
      <c r="Q114" s="252"/>
      <c r="R114" s="253"/>
      <c r="S114" s="252"/>
      <c r="T114" s="253"/>
      <c r="U114" s="32">
        <f t="shared" si="18"/>
        <v>0</v>
      </c>
      <c r="V114" s="33">
        <f t="shared" si="19"/>
        <v>0</v>
      </c>
    </row>
    <row r="115" spans="1:25" ht="21.75" customHeight="1" thickBot="1" x14ac:dyDescent="0.3">
      <c r="J115" s="39"/>
      <c r="K115" s="39"/>
      <c r="L115" s="20"/>
      <c r="M115" s="842" t="s">
        <v>38</v>
      </c>
      <c r="N115" s="847"/>
      <c r="O115" s="254"/>
      <c r="P115" s="255"/>
      <c r="Q115" s="254"/>
      <c r="R115" s="255"/>
      <c r="S115" s="254"/>
      <c r="T115" s="255"/>
      <c r="U115" s="42">
        <f t="shared" si="18"/>
        <v>0</v>
      </c>
      <c r="V115" s="43">
        <f t="shared" si="19"/>
        <v>0</v>
      </c>
    </row>
    <row r="116" spans="1:25" ht="12.75" customHeight="1" x14ac:dyDescent="0.3">
      <c r="I116" s="41"/>
      <c r="L116" s="212"/>
      <c r="M116" s="212"/>
      <c r="N116" s="20"/>
      <c r="O116" s="20"/>
    </row>
    <row r="117" spans="1:25" x14ac:dyDescent="0.3">
      <c r="C117" s="41"/>
      <c r="H117" s="41"/>
      <c r="I117" s="41"/>
    </row>
    <row r="118" spans="1:25" ht="21" x14ac:dyDescent="0.3">
      <c r="A118" s="1" t="s">
        <v>0</v>
      </c>
      <c r="B118" s="2" t="s">
        <v>1</v>
      </c>
      <c r="C118" s="136"/>
      <c r="D118" s="136"/>
      <c r="E118" s="136"/>
      <c r="F118" s="136"/>
      <c r="G118" s="151" t="str">
        <f>IF($G$1=0," ",$G$1)</f>
        <v xml:space="preserve"> </v>
      </c>
      <c r="H118" s="151"/>
      <c r="I118" s="136"/>
      <c r="J118" s="136"/>
      <c r="K118" s="136"/>
      <c r="L118" s="3" t="s">
        <v>73</v>
      </c>
    </row>
    <row r="119" spans="1:25" ht="13.5" customHeight="1" thickBot="1" x14ac:dyDescent="0.35">
      <c r="A119" s="1"/>
      <c r="B119" s="2"/>
      <c r="C119" s="136"/>
      <c r="D119" s="136"/>
      <c r="E119" s="136"/>
      <c r="F119" s="136"/>
      <c r="G119" s="136"/>
      <c r="H119" s="136"/>
      <c r="I119" s="136"/>
      <c r="J119" s="136"/>
      <c r="K119" s="136"/>
    </row>
    <row r="120" spans="1:25" ht="13.5" customHeight="1" thickTop="1" x14ac:dyDescent="0.25">
      <c r="B120" s="878" t="s">
        <v>81</v>
      </c>
      <c r="C120" s="2"/>
      <c r="V120" s="807" t="str">
        <f>IF($S$1=0," ",$S$1)</f>
        <v xml:space="preserve"> </v>
      </c>
      <c r="W120" s="808"/>
      <c r="X120" s="494" t="s">
        <v>3</v>
      </c>
      <c r="Y120" s="497">
        <v>3</v>
      </c>
    </row>
    <row r="121" spans="1:25" ht="12.75" customHeight="1" x14ac:dyDescent="0.25">
      <c r="A121" s="4"/>
      <c r="B121" s="878" t="s">
        <v>82</v>
      </c>
      <c r="C121" s="2"/>
      <c r="V121" s="809"/>
      <c r="W121" s="810"/>
      <c r="X121" s="496"/>
      <c r="Y121" s="499"/>
    </row>
    <row r="122" spans="1:25" ht="12.75" customHeight="1" x14ac:dyDescent="0.25">
      <c r="B122" s="878" t="s">
        <v>83</v>
      </c>
      <c r="C122" s="2"/>
      <c r="V122" s="809"/>
      <c r="W122" s="810"/>
      <c r="X122" s="500" t="s">
        <v>4</v>
      </c>
      <c r="Y122" s="502" t="str">
        <f>IF(J24=0,"",J24)</f>
        <v/>
      </c>
    </row>
    <row r="123" spans="1:25" ht="13.5" customHeight="1" thickBot="1" x14ac:dyDescent="0.35">
      <c r="V123" s="811"/>
      <c r="W123" s="812"/>
      <c r="X123" s="501"/>
      <c r="Y123" s="504"/>
    </row>
    <row r="124" spans="1:25" ht="15.6" customHeight="1" thickTop="1" thickBot="1" x14ac:dyDescent="0.35">
      <c r="B124" s="281" t="s">
        <v>5</v>
      </c>
      <c r="C124" s="213" t="s">
        <v>6</v>
      </c>
      <c r="D124" s="119" t="s">
        <v>7</v>
      </c>
      <c r="E124" s="474" t="s">
        <v>8</v>
      </c>
      <c r="F124" s="430"/>
      <c r="G124" s="430"/>
      <c r="H124" s="430" t="s">
        <v>9</v>
      </c>
      <c r="I124" s="473"/>
      <c r="J124" s="18">
        <v>1</v>
      </c>
      <c r="K124" s="394">
        <v>2</v>
      </c>
      <c r="L124" s="393"/>
      <c r="M124" s="394">
        <v>3</v>
      </c>
      <c r="N124" s="393"/>
      <c r="O124" s="18">
        <v>4</v>
      </c>
      <c r="P124" s="8">
        <v>5</v>
      </c>
      <c r="Q124" s="11" t="s">
        <v>10</v>
      </c>
      <c r="R124" s="155" t="s">
        <v>11</v>
      </c>
      <c r="S124" s="155" t="s">
        <v>12</v>
      </c>
      <c r="T124" s="796" t="s">
        <v>13</v>
      </c>
      <c r="U124" s="846"/>
    </row>
    <row r="125" spans="1:25" ht="14.4" customHeight="1" x14ac:dyDescent="0.3">
      <c r="B125" s="801">
        <v>1</v>
      </c>
      <c r="C125" s="138">
        <f>$C23</f>
        <v>0</v>
      </c>
      <c r="D125" s="237" t="str">
        <f>IF(C125=0," ",VLOOKUP(C125,[1]Inschr!B$1:K$65536,3,FALSE))</f>
        <v xml:space="preserve"> </v>
      </c>
      <c r="E125" s="422" t="str">
        <f>IF(C125=0," ",VLOOKUP(C125,[1]Inschr!B$1:K$65536,4,FALSE))</f>
        <v xml:space="preserve"> </v>
      </c>
      <c r="F125" s="400"/>
      <c r="G125" s="423"/>
      <c r="H125" s="422">
        <f>Q125</f>
        <v>0</v>
      </c>
      <c r="I125" s="401"/>
      <c r="J125" s="803"/>
      <c r="K125" s="359">
        <f>IF(U139&gt;V139,1,0)</f>
        <v>0</v>
      </c>
      <c r="L125" s="360"/>
      <c r="M125" s="359">
        <f>IF(U142&gt;V142,1,0)</f>
        <v>0</v>
      </c>
      <c r="N125" s="360"/>
      <c r="O125" s="805">
        <f>IF(U145&gt;V145,1,0)</f>
        <v>0</v>
      </c>
      <c r="P125" s="798">
        <f>IF(U147&gt;V147,1,0)</f>
        <v>0</v>
      </c>
      <c r="Q125" s="799">
        <f>SUM(J125:P125)</f>
        <v>0</v>
      </c>
      <c r="R125" s="367">
        <f>IF(Q125=0,0,IF(2&lt;IF(Q125=Q125,1,0)+IF(Q125=Q127,1,0)+IF(Q125=Q129,1,0)+IF(Q125=Q131,1,0)+IF(Q125=Q133,1,0),U139+U142+U145+U147-V139-V142-V145-V147,IF(2=IF(Q125=Q125,1,0)+IF(Q125=Q127,1,0)+IF(Q125=Q129,1,0)+IF(Q125=Q131,1,0)+IF(Q125=Q133,1,0),"-","_")))</f>
        <v>0</v>
      </c>
      <c r="S125" s="367">
        <f>IF(OR(R125=0,R125="-",R125="_"),R125,IF(2&lt;IF(R125=R125,1,0)+IF(R125=R127,1,0)+IF(R125=R129,1,0)+IF(R125=R131,1,0)+IF(R125=R133,1,0),O139+Q139+S139+O142+Q142+S142+O145+Q145+S145+O147+Q147+S147-P139-R139-T139-P142-R142-T142-P145-R145-T145-P147-R147-T147,IF(2=IF(R125=R125,1,0)+IF(R125=R127,1,0)+IF(R125=R129,1,0)+IF(R125=R131,1,0)+IF(R125=R133,1,0),"-","_")))</f>
        <v>0</v>
      </c>
      <c r="T125" s="386">
        <f>IF(Q125=0,0,IF(R125="-",IF(Q125=Q127,IF(U139&lt;V139,"Verliezer","Winnaar"),IF(Q125=Q129,IF(U142&lt;V142,"Verliezer","Winnaar"),IF(Q125=Q131,IF(U145&lt;V145,"Verliezer","Winnaar"),IF(Q125=Q133,IF(U147&lt;V147,"Verliezer","Winnaar"))))),IF(S125="-",IF(R125=R127,IF(U139&lt;V139,"Verliezer","Winnaar"),IF(R125=R129,IF(U142&lt;V142,"Verliezer","Winnaar"),IF(R125=R131,IF(U145&lt;V145,"Verliezer","Winnaar"),IF(R125=R133,IF(U147&lt;V147,"Verliezer","Winnaar"))))),"_")))</f>
        <v>0</v>
      </c>
      <c r="U125" s="640"/>
    </row>
    <row r="126" spans="1:25" ht="15" customHeight="1" thickBot="1" x14ac:dyDescent="0.35">
      <c r="B126" s="802"/>
      <c r="C126" s="281">
        <f t="shared" ref="C126:C134" si="20">$C24</f>
        <v>0</v>
      </c>
      <c r="D126" s="119" t="str">
        <f>IF(C126=0," ",VLOOKUP(C126,[1]Inschr!B$1:K$65536,3,FALSE))</f>
        <v xml:space="preserve"> </v>
      </c>
      <c r="E126" s="474" t="str">
        <f>IF(C126=0," ",VLOOKUP(C126,[1]Inschr!B$1:K$65536,4,FALSE))</f>
        <v xml:space="preserve"> </v>
      </c>
      <c r="F126" s="430"/>
      <c r="G126" s="473"/>
      <c r="H126" s="474">
        <f>Q125</f>
        <v>0</v>
      </c>
      <c r="I126" s="431"/>
      <c r="J126" s="804"/>
      <c r="K126" s="361"/>
      <c r="L126" s="362"/>
      <c r="M126" s="361"/>
      <c r="N126" s="362"/>
      <c r="O126" s="806"/>
      <c r="P126" s="438"/>
      <c r="Q126" s="799"/>
      <c r="R126" s="367"/>
      <c r="S126" s="367"/>
      <c r="T126" s="386"/>
      <c r="U126" s="640"/>
    </row>
    <row r="127" spans="1:25" ht="14.4" customHeight="1" x14ac:dyDescent="0.3">
      <c r="B127" s="801">
        <v>2</v>
      </c>
      <c r="C127" s="138">
        <f t="shared" si="20"/>
        <v>0</v>
      </c>
      <c r="D127" s="237" t="str">
        <f>IF(C127=0," ",VLOOKUP(C127,[1]Inschr!B$1:K$65536,3,FALSE))</f>
        <v xml:space="preserve"> </v>
      </c>
      <c r="E127" s="422" t="str">
        <f>IF(C127=0," ",VLOOKUP(C127,[1]Inschr!B$1:K$65536,4,FALSE))</f>
        <v xml:space="preserve"> </v>
      </c>
      <c r="F127" s="400"/>
      <c r="G127" s="423"/>
      <c r="H127" s="422">
        <f>Q127</f>
        <v>0</v>
      </c>
      <c r="I127" s="401"/>
      <c r="J127" s="813">
        <f>IF(U139&lt;V139,1,0)</f>
        <v>0</v>
      </c>
      <c r="K127" s="821"/>
      <c r="L127" s="822"/>
      <c r="M127" s="359">
        <f>IF(U146&gt;V146,1,0)</f>
        <v>0</v>
      </c>
      <c r="N127" s="360"/>
      <c r="O127" s="806">
        <f>IF(U143&gt;V143,1,0)</f>
        <v>0</v>
      </c>
      <c r="P127" s="438">
        <f>IF(U141&gt;V141,1,0)</f>
        <v>0</v>
      </c>
      <c r="Q127" s="799">
        <f>SUM(J127:P127)</f>
        <v>0</v>
      </c>
      <c r="R127" s="367">
        <f>IF(Q127=0,0,IF(2&lt;IF(Q127=Q125,1,0)+IF(Q127=Q127,1,0)+IF(Q127=Q129,1,0)+IF(Q127=Q131,1,0)+IF(Q127=Q133,1,0),V139+U141+U143+U146-U139-V141-V143-V146,IF(2=IF(Q127=Q125,1,0)+IF(Q127=Q127,1,0)+IF(Q127=Q129,1,0)+IF(Q127=Q131,1,0)+IF(Q127=Q133,1,0),"-","_")))</f>
        <v>0</v>
      </c>
      <c r="S127" s="367">
        <f>IF(OR(R127=0,R127="-",R127="_"),R127,IF(2&lt;IF(R127=R125,1,0)+IF(R127=R127,1,0)+IF(R127=R129,1,0)+IF(R127=R131,1,0)+IF(R127=R133,1,0),P139+R139+T139+O141+Q141+S141+O143+Q143+S143+O146+Q146+S146-O139-Q139-S139-P141-R141-T141-P143-R143-T143-P146-R146-T146,IF(2=IF(R127=R125,1,0)+IF(R127=R127,1,0)+IF(R127=R129,1,0)+IF(R127=R131,1,0)+IF(R127=R133,1,0),"-","_")))</f>
        <v>0</v>
      </c>
      <c r="T127" s="386">
        <f>IF(Q127=0,0,IF(R127="-",IF(Q127=Q125,IF(V139&lt;U139,"Verliezer","Winnaar"),IF(Q127=Q129,IF(U146&lt;V146,"Verliezer","Winnaar"),IF(Q127=Q131,IF(U143&lt;V143,"Verliezer","Winnaar"),IF(Q127=Q133,IF(U141&lt;V141,"Verliezer","Winnaar"))))),IF(S127="-",IF(R127=R125,IF(V139&lt;U139,"Verliezer","Winnaar"),IF(R127=R129,IF(U146&lt;V146,"Verliezer","Winnaar"),IF(R127=R131,IF(U143&lt;V143,"Verliezer","Winnaar"),IF(R127=R133,IF(U141&lt;V141,"Verliezer","Winnaar"))))),"_")))</f>
        <v>0</v>
      </c>
      <c r="U127" s="640"/>
    </row>
    <row r="128" spans="1:25" ht="15" customHeight="1" thickBot="1" x14ac:dyDescent="0.35">
      <c r="B128" s="802"/>
      <c r="C128" s="281">
        <f t="shared" si="20"/>
        <v>0</v>
      </c>
      <c r="D128" s="119" t="str">
        <f>IF(C128=0," ",VLOOKUP(C128,[1]Inschr!B$1:K$65536,3,FALSE))</f>
        <v xml:space="preserve"> </v>
      </c>
      <c r="E128" s="474" t="str">
        <f>IF(C128=0," ",VLOOKUP(C128,[1]Inschr!B$1:K$65536,4,FALSE))</f>
        <v xml:space="preserve"> </v>
      </c>
      <c r="F128" s="430"/>
      <c r="G128" s="473"/>
      <c r="H128" s="474">
        <f>Q127</f>
        <v>0</v>
      </c>
      <c r="I128" s="431"/>
      <c r="J128" s="813"/>
      <c r="K128" s="823"/>
      <c r="L128" s="824"/>
      <c r="M128" s="361"/>
      <c r="N128" s="362"/>
      <c r="O128" s="806"/>
      <c r="P128" s="438"/>
      <c r="Q128" s="799"/>
      <c r="R128" s="367"/>
      <c r="S128" s="367"/>
      <c r="T128" s="386"/>
      <c r="U128" s="640"/>
    </row>
    <row r="129" spans="2:22" ht="14.4" customHeight="1" x14ac:dyDescent="0.3">
      <c r="B129" s="801">
        <v>3</v>
      </c>
      <c r="C129" s="138">
        <f t="shared" si="20"/>
        <v>0</v>
      </c>
      <c r="D129" s="237" t="str">
        <f>IF(C129=0," ",VLOOKUP(C129,[1]Inschr!B$1:K$65536,3,FALSE))</f>
        <v xml:space="preserve"> </v>
      </c>
      <c r="E129" s="422" t="str">
        <f>IF(C129=0," ",VLOOKUP(C129,[1]Inschr!B$1:K$65536,4,FALSE))</f>
        <v xml:space="preserve"> </v>
      </c>
      <c r="F129" s="400"/>
      <c r="G129" s="423"/>
      <c r="H129" s="422">
        <f>Q129</f>
        <v>0</v>
      </c>
      <c r="I129" s="401"/>
      <c r="J129" s="813">
        <f>IF(U142&lt;V142,1,0)</f>
        <v>0</v>
      </c>
      <c r="K129" s="359">
        <f>IF(U146&lt;V146,1,0)</f>
        <v>0</v>
      </c>
      <c r="L129" s="360"/>
      <c r="M129" s="821"/>
      <c r="N129" s="822"/>
      <c r="O129" s="806">
        <f>IF(U140&gt;V140,1,0)</f>
        <v>0</v>
      </c>
      <c r="P129" s="438">
        <f>IF(U144&gt;V144,1,0)</f>
        <v>0</v>
      </c>
      <c r="Q129" s="799">
        <f>SUM(J129:P129)</f>
        <v>0</v>
      </c>
      <c r="R129" s="367">
        <f>IF(Q129=0,0,IF(2&lt;IF(Q129=Q125,1,0)+IF(Q129=Q127,1,0)+IF(Q129=Q129,1,0)+IF(Q129=Q131,1,0)+IF(Q129=Q133,1,0),U140+V142+U144+V146-V140-U142-V144-U146,IF(2=IF(Q129=Q125,1,0)+IF(Q129=Q127,1,0)+IF(Q129=Q129,1,0)+IF(Q129=Q131,1,0)+IF(Q129=Q133,1,0),"-","_")))</f>
        <v>0</v>
      </c>
      <c r="S129" s="367">
        <f>IF(OR(R129=0,R129="-",R129="_"),R129,IF(2&lt;IF(R129=R125,1,0)+IF(R129=R127,1,0)+IF(R129=R129,1,0)+IF(R129=R131,1,0)+IF(R129=R133,1,0),O140+Q140+S140+P142+R142+T142+O144+Q144+S144+P146+R146+T146-P140-R140-T140-O142-Q142-S142-P144-R144-T144-O146-Q146-S146,IF(2=IF(R129=R125,1,0)+IF(R129=R127,1,0)+IF(R129=R129,1,0)+IF(R129=R131,1,0)+IF(R129=R133,1,0),"-","_")))</f>
        <v>0</v>
      </c>
      <c r="T129" s="386">
        <f>IF(Q129=0,0,IF(R129="-",IF(Q129=Q125,IF(V142&lt;U142,"Verliezer","Winnaar"),IF(Q129=Q127,IF(V146&lt;U146,"Verliezer","Winnaar"),IF(Q129=Q131,IF(U140&lt;V140,"Verliezer","Winnaar"),IF(Q129=Q133,IF(U144&lt;V144,"Verliezer","Winnaar"))))),IF(S129="-",IF(R129=R125,IF(V142&lt;U142,"Verliezer","Winnaar"),IF(R129=R127,IF(V146&lt;U146,"Verliezer","Winnaar"),IF(R129=R131,IF(U140&lt;V140,"Verliezer","Winnaar"),IF(R129=R133,IF(U144&lt;V144,"Verliezer","Winnaar"))))),"_")))</f>
        <v>0</v>
      </c>
      <c r="U129" s="640"/>
    </row>
    <row r="130" spans="2:22" ht="15" customHeight="1" thickBot="1" x14ac:dyDescent="0.35">
      <c r="B130" s="802"/>
      <c r="C130" s="281">
        <f t="shared" si="20"/>
        <v>0</v>
      </c>
      <c r="D130" s="119" t="str">
        <f>IF(C130=0," ",VLOOKUP(C130,[1]Inschr!B$1:K$65536,3,FALSE))</f>
        <v xml:space="preserve"> </v>
      </c>
      <c r="E130" s="474" t="str">
        <f>IF(C130=0," ",VLOOKUP(C130,[1]Inschr!B$1:K$65536,4,FALSE))</f>
        <v xml:space="preserve"> </v>
      </c>
      <c r="F130" s="430"/>
      <c r="G130" s="473"/>
      <c r="H130" s="474">
        <f>Q129</f>
        <v>0</v>
      </c>
      <c r="I130" s="431"/>
      <c r="J130" s="813"/>
      <c r="K130" s="361"/>
      <c r="L130" s="362"/>
      <c r="M130" s="823"/>
      <c r="N130" s="824"/>
      <c r="O130" s="806"/>
      <c r="P130" s="438"/>
      <c r="Q130" s="799"/>
      <c r="R130" s="367"/>
      <c r="S130" s="367"/>
      <c r="T130" s="386"/>
      <c r="U130" s="640"/>
    </row>
    <row r="131" spans="2:22" ht="14.4" customHeight="1" x14ac:dyDescent="0.3">
      <c r="B131" s="801">
        <v>4</v>
      </c>
      <c r="C131" s="138">
        <f t="shared" si="20"/>
        <v>0</v>
      </c>
      <c r="D131" s="237" t="str">
        <f>IF(C131=0," ",VLOOKUP(C131,[1]Inschr!B$1:K$65536,3,FALSE))</f>
        <v xml:space="preserve"> </v>
      </c>
      <c r="E131" s="422" t="str">
        <f>IF(C131=0," ",VLOOKUP(C131,[1]Inschr!B$1:K$65536,4,FALSE))</f>
        <v xml:space="preserve"> </v>
      </c>
      <c r="F131" s="400"/>
      <c r="G131" s="423"/>
      <c r="H131" s="422">
        <f>Q131</f>
        <v>0</v>
      </c>
      <c r="I131" s="401"/>
      <c r="J131" s="813">
        <f>IF(U145&lt;V145,1,0)</f>
        <v>0</v>
      </c>
      <c r="K131" s="359">
        <f>IF(U143&lt;V143,1,0)</f>
        <v>0</v>
      </c>
      <c r="L131" s="360"/>
      <c r="M131" s="359">
        <f>IF(U140&lt;V140,1,0)</f>
        <v>0</v>
      </c>
      <c r="N131" s="360"/>
      <c r="O131" s="814"/>
      <c r="P131" s="438">
        <f>IF(U138&gt;V138,1,0)</f>
        <v>0</v>
      </c>
      <c r="Q131" s="799">
        <f>SUM(J131:P131)</f>
        <v>0</v>
      </c>
      <c r="R131" s="367">
        <f>IF(Q131=0,0,IF(2&lt;IF(Q131=Q125,1,0)+IF(Q131=Q127,1,0)+IF(Q131=Q129,1,0)+IF(Q131=Q131,1,0)+IF(Q131=Q133,1,0),U138+V140+V143+V145-V138-U140-U143-U145,IF(2=IF(Q131=Q125,1,0)+IF(Q131=Q127,1,0)+IF(Q131=Q129,1,0)+IF(Q131=Q131,1,0)+IF(Q131=Q133,1,0),"-","_")))</f>
        <v>0</v>
      </c>
      <c r="S131" s="367">
        <f>IF(OR(R131=0,R131="-",R131="_"),R131,IF(2&lt;IF(R131=R125,1,0)+IF(R131=R127,1,0)+IF(R131=R129,1,0)+IF(R131=R131,1,0)+IF(R131=R133,1,0),O138+Q138+S138+P140+R140+T140+P143+R143+T143+P145+R145+T145-P138-R138-T138-O140-Q140-S140-O143-Q143-S143-O145-Q145-S145,IF(2=IF(R131=R125,1,0)+IF(R131=R127,1,0)+IF(R131=R129,1,0)+IF(R131=R131,1,0)+IF(R131=R133,1,0),"-","_")))</f>
        <v>0</v>
      </c>
      <c r="T131" s="386">
        <f>IF(Q131=0,0,IF(R131="-",IF(Q131=Q125,IF(V145&lt;U145,"Verliezer","Winnaar"),IF(Q131=Q127,IF(V143&lt;U143,"Verliezer","Winnaar"),IF(Q131=Q129,IF(V140&lt;U140,"Verliezer","Winnaar"),IF(Q131=Q133,IF(U138&lt;V138,"Verliezer","Winnaar"))))),IF(S131="-",IF(R131=R125,IF(V145&lt;U145,"Verliezer","Winnaar"),IF(R131=R127,IF(V143&lt;U143,"Verliezer","Winnaar"),IF(R131=R129,IF(V140&lt;U140,"Verliezer","Winnaar"),IF(R131=R133,IF(U138&lt;V138,"Verliezer","Winnaar"))))),"_")))</f>
        <v>0</v>
      </c>
      <c r="U131" s="640"/>
    </row>
    <row r="132" spans="2:22" ht="15" customHeight="1" thickBot="1" x14ac:dyDescent="0.35">
      <c r="B132" s="802"/>
      <c r="C132" s="281">
        <f t="shared" si="20"/>
        <v>0</v>
      </c>
      <c r="D132" s="119" t="str">
        <f>IF(C132=0," ",VLOOKUP(C132,[1]Inschr!B$1:K$65536,3,FALSE))</f>
        <v xml:space="preserve"> </v>
      </c>
      <c r="E132" s="474" t="str">
        <f>IF(C132=0," ",VLOOKUP(C132,[1]Inschr!B$1:K$65536,4,FALSE))</f>
        <v xml:space="preserve"> </v>
      </c>
      <c r="F132" s="430"/>
      <c r="G132" s="473"/>
      <c r="H132" s="474">
        <f>Q131</f>
        <v>0</v>
      </c>
      <c r="I132" s="431"/>
      <c r="J132" s="813"/>
      <c r="K132" s="361"/>
      <c r="L132" s="362"/>
      <c r="M132" s="361"/>
      <c r="N132" s="362"/>
      <c r="O132" s="815"/>
      <c r="P132" s="438"/>
      <c r="Q132" s="799"/>
      <c r="R132" s="367"/>
      <c r="S132" s="367"/>
      <c r="T132" s="386"/>
      <c r="U132" s="640"/>
    </row>
    <row r="133" spans="2:22" ht="14.4" customHeight="1" x14ac:dyDescent="0.3">
      <c r="B133" s="801">
        <v>5</v>
      </c>
      <c r="C133" s="138">
        <f t="shared" si="20"/>
        <v>0</v>
      </c>
      <c r="D133" s="237" t="str">
        <f>IF(C133=0," ",VLOOKUP(C133,[1]Inschr!B$1:K$65536,3,FALSE))</f>
        <v xml:space="preserve"> </v>
      </c>
      <c r="E133" s="422" t="str">
        <f>IF(C133=0," ",VLOOKUP(C133,[1]Inschr!B$1:K$65536,4,FALSE))</f>
        <v xml:space="preserve"> </v>
      </c>
      <c r="F133" s="400"/>
      <c r="G133" s="423"/>
      <c r="H133" s="422">
        <f>Q133</f>
        <v>0</v>
      </c>
      <c r="I133" s="401"/>
      <c r="J133" s="813">
        <f>IF(U147&lt;V147,1,0)</f>
        <v>0</v>
      </c>
      <c r="K133" s="359">
        <f>IF(U141&lt;V141,1,0)</f>
        <v>0</v>
      </c>
      <c r="L133" s="360"/>
      <c r="M133" s="359">
        <f>IF(U144&lt;V144,1,0)</f>
        <v>0</v>
      </c>
      <c r="N133" s="360"/>
      <c r="O133" s="806">
        <f>IF(U138&lt;V138,1,0)</f>
        <v>0</v>
      </c>
      <c r="P133" s="816"/>
      <c r="Q133" s="799">
        <f>SUM(J133:P133)</f>
        <v>0</v>
      </c>
      <c r="R133" s="367">
        <f>IF(Q133=0,0,IF(2&lt;IF(Q133=Q125,1,0)+IF(Q133=Q127,1,0)+IF(Q133=Q129,1,0)+IF(Q133=Q131,1,0)+IF(Q133=Q133,1,0),V138+V141+V144+V147-U138-U141-U144-U147,IF(2=IF(Q133=Q125,1,0)+IF(Q133=Q127,1,0)+IF(Q133=Q129,1,0)+IF(Q133=Q131,1,0)+IF(Q133=Q133,1,0),"-","_")))</f>
        <v>0</v>
      </c>
      <c r="S133" s="367">
        <f>IF(OR(R133=0,R133="-",R133="_"),R133,IF(2&lt;IF(R133=R125,1,0)+IF(R133=R127,1,0)+IF(R133=R129,1,0)+IF(R133=R131,1,0)+IF(R133=R133,1,0),P138+R138+T138+P141+R141+T141+P144+R144+T144+P147+R147+T147-O138-Q138-S138-O141-Q141-S141-O144-Q144-S144-O147-Q147-S147,IF(2=IF(R133=R125,1,0)+IF(R133=R127,1,0)+IF(R133=R129,1,0)+IF(R133=R131,1,0)+IF(R133=R133,1,0),"-","_")))</f>
        <v>0</v>
      </c>
      <c r="T133" s="386">
        <f>IF(Q133=0,0,IF(R133="-",IF(Q133=Q125,IF(V147&lt;U147,"Verliezer","Winnaar"),IF(Q133=Q127,IF(V141&lt;U141,"Verliezer","Winnaar"),IF(Q133=Q129,IF(V144&lt;U144,"Verliezer","Winnaar"),IF(Q133=Q131,IF(V138&lt;U138,"Verliezer","Winnaar"))))),IF(S133="-",IF(R133=R125,IF(V147&lt;U147,"Verliezer","Winnaar"),IF(R133=R127,IF(V141&lt;U141,"Verliezer","Winnaar"),IF(R133=R129,IF(V144&lt;U144,"Verliezer","Winnaar"),IF(R133=R131,IF(V138&lt;U138,"Verliezer","Winnaar"))))),"_")))</f>
        <v>0</v>
      </c>
      <c r="U133" s="640"/>
    </row>
    <row r="134" spans="2:22" ht="15" customHeight="1" thickBot="1" x14ac:dyDescent="0.35">
      <c r="B134" s="802"/>
      <c r="C134" s="145">
        <f t="shared" si="20"/>
        <v>0</v>
      </c>
      <c r="D134" s="119" t="str">
        <f>IF(C134=0," ",VLOOKUP(C134,[1]Inschr!B$1:K$65536,3,FALSE))</f>
        <v xml:space="preserve"> </v>
      </c>
      <c r="E134" s="474" t="str">
        <f>IF(C134=0," ",VLOOKUP(C134,[1]Inschr!B$1:K$65536,4,FALSE))</f>
        <v xml:space="preserve"> </v>
      </c>
      <c r="F134" s="430"/>
      <c r="G134" s="473"/>
      <c r="H134" s="474">
        <f>Q133</f>
        <v>0</v>
      </c>
      <c r="I134" s="431"/>
      <c r="J134" s="813"/>
      <c r="K134" s="361"/>
      <c r="L134" s="362"/>
      <c r="M134" s="361"/>
      <c r="N134" s="362"/>
      <c r="O134" s="806"/>
      <c r="P134" s="817"/>
      <c r="Q134" s="818"/>
      <c r="R134" s="797"/>
      <c r="S134" s="797"/>
      <c r="T134" s="641"/>
      <c r="U134" s="642"/>
    </row>
    <row r="135" spans="2:22" x14ac:dyDescent="0.3">
      <c r="D135" s="4"/>
      <c r="E135" s="4"/>
      <c r="F135" s="4"/>
      <c r="G135" s="4"/>
      <c r="H135" s="4"/>
    </row>
    <row r="136" spans="2:22" ht="21.75" customHeight="1" thickBot="1" x14ac:dyDescent="0.35">
      <c r="D136" s="4" t="s">
        <v>52</v>
      </c>
      <c r="E136" s="4"/>
      <c r="F136" s="4"/>
      <c r="G136" s="4"/>
      <c r="H136" s="4"/>
      <c r="J136" s="26" t="s">
        <v>14</v>
      </c>
      <c r="K136" s="26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</row>
    <row r="137" spans="2:22" ht="21.75" customHeight="1" x14ac:dyDescent="0.3">
      <c r="C137" s="141"/>
      <c r="D137" s="18" t="str">
        <f>IF(C137=0," ",VLOOKUP(C137,[1]Inschr!B$1:K$65536,3,FALSE))</f>
        <v xml:space="preserve"> </v>
      </c>
      <c r="E137" s="394" t="str">
        <f>IF($C137=0," ",VLOOKUP($C137,[1]Inschr!$B$1:$K$65536,4,FALSE))</f>
        <v xml:space="preserve"> </v>
      </c>
      <c r="F137" s="395"/>
      <c r="G137" s="393"/>
      <c r="H137" s="4"/>
      <c r="J137" s="40" t="s">
        <v>15</v>
      </c>
      <c r="K137" s="842" t="s">
        <v>16</v>
      </c>
      <c r="L137" s="843"/>
      <c r="M137" s="844" t="s">
        <v>17</v>
      </c>
      <c r="N137" s="845"/>
      <c r="O137" s="819" t="s">
        <v>19</v>
      </c>
      <c r="P137" s="820"/>
      <c r="Q137" s="481" t="s">
        <v>20</v>
      </c>
      <c r="R137" s="483"/>
      <c r="S137" s="481" t="s">
        <v>21</v>
      </c>
      <c r="T137" s="483"/>
      <c r="U137" s="481" t="s">
        <v>22</v>
      </c>
      <c r="V137" s="483"/>
    </row>
    <row r="138" spans="2:22" ht="21.75" customHeight="1" x14ac:dyDescent="0.25">
      <c r="C138" s="141"/>
      <c r="D138" s="18" t="str">
        <f>IF(C138=0," ",VLOOKUP(C138,[1]Inschr!B$1:K$65536,3,FALSE))</f>
        <v xml:space="preserve"> </v>
      </c>
      <c r="E138" s="394" t="str">
        <f>IF($C138=0," ",VLOOKUP($C138,[1]Inschr!$B$1:$K$65536,4,FALSE))</f>
        <v xml:space="preserve"> </v>
      </c>
      <c r="F138" s="395"/>
      <c r="G138" s="393"/>
      <c r="H138" s="4"/>
      <c r="J138" s="39"/>
      <c r="K138" s="39"/>
      <c r="L138" s="39"/>
      <c r="M138" s="842" t="s">
        <v>25</v>
      </c>
      <c r="N138" s="847"/>
      <c r="O138" s="252"/>
      <c r="P138" s="253"/>
      <c r="Q138" s="252"/>
      <c r="R138" s="253"/>
      <c r="S138" s="252"/>
      <c r="T138" s="253"/>
      <c r="U138" s="32">
        <f>IF(O138&gt;P138,1,0)+IF(Q138&gt;R138,1,0)+IF(S138&gt;T138,1,0)</f>
        <v>0</v>
      </c>
      <c r="V138" s="33">
        <f>IF(O138&lt;P138,1,0)+IF(Q138&lt;R138,1,0)+IF(S138&lt;T138,1,0)</f>
        <v>0</v>
      </c>
    </row>
    <row r="139" spans="2:22" ht="21.75" customHeight="1" x14ac:dyDescent="0.25">
      <c r="C139" s="20"/>
      <c r="D139" s="4" t="str">
        <f>IF(C139=0," ",VLOOKUP(C139,[1]Inschr!B$1:K$65536,3,FALSE))</f>
        <v xml:space="preserve"> </v>
      </c>
      <c r="E139" s="4"/>
      <c r="F139" s="4"/>
      <c r="G139" s="4"/>
      <c r="H139" s="4"/>
      <c r="J139" s="40" t="s">
        <v>26</v>
      </c>
      <c r="K139" s="844" t="s">
        <v>26</v>
      </c>
      <c r="L139" s="851"/>
      <c r="M139" s="848" t="s">
        <v>26</v>
      </c>
      <c r="N139" s="849"/>
      <c r="O139" s="252"/>
      <c r="P139" s="253"/>
      <c r="Q139" s="252"/>
      <c r="R139" s="253"/>
      <c r="S139" s="252"/>
      <c r="T139" s="253"/>
      <c r="U139" s="32">
        <f t="shared" ref="U139:U147" si="21">IF(O139&gt;P139,1,0)+IF(Q139&gt;R139,1,0)+IF(S139&gt;T139,1,0)</f>
        <v>0</v>
      </c>
      <c r="V139" s="33">
        <f t="shared" ref="V139:V147" si="22">IF(O139&lt;P139,1,0)+IF(Q139&lt;R139,1,0)+IF(S139&lt;T139,1,0)</f>
        <v>0</v>
      </c>
    </row>
    <row r="140" spans="2:22" ht="21.75" customHeight="1" x14ac:dyDescent="0.25">
      <c r="C140" s="20"/>
      <c r="D140" s="4" t="s">
        <v>53</v>
      </c>
      <c r="E140" s="4"/>
      <c r="F140" s="4"/>
      <c r="G140" s="4"/>
      <c r="H140" s="4"/>
      <c r="J140" s="39"/>
      <c r="K140" s="842" t="s">
        <v>28</v>
      </c>
      <c r="L140" s="843"/>
      <c r="M140" s="844" t="s">
        <v>28</v>
      </c>
      <c r="N140" s="845"/>
      <c r="O140" s="252"/>
      <c r="P140" s="253"/>
      <c r="Q140" s="252"/>
      <c r="R140" s="253"/>
      <c r="S140" s="252"/>
      <c r="T140" s="253"/>
      <c r="U140" s="32">
        <f t="shared" si="21"/>
        <v>0</v>
      </c>
      <c r="V140" s="33">
        <f t="shared" si="22"/>
        <v>0</v>
      </c>
    </row>
    <row r="141" spans="2:22" ht="21.75" customHeight="1" x14ac:dyDescent="0.25">
      <c r="C141" s="141"/>
      <c r="D141" s="18" t="str">
        <f>IF(C141=0," ",VLOOKUP(C141,[1]Inschr!B$1:K$65536,3,FALSE))</f>
        <v xml:space="preserve"> </v>
      </c>
      <c r="E141" s="394" t="str">
        <f>IF($C141=0," ",VLOOKUP($C141,[1]Inschr!$B$1:$K$65536,4,FALSE))</f>
        <v xml:space="preserve"> </v>
      </c>
      <c r="F141" s="395"/>
      <c r="G141" s="393"/>
      <c r="H141" s="4"/>
      <c r="J141" s="39"/>
      <c r="K141" s="39"/>
      <c r="L141" s="20"/>
      <c r="M141" s="842" t="s">
        <v>29</v>
      </c>
      <c r="N141" s="847"/>
      <c r="O141" s="252"/>
      <c r="P141" s="253"/>
      <c r="Q141" s="252"/>
      <c r="R141" s="253"/>
      <c r="S141" s="252"/>
      <c r="T141" s="253"/>
      <c r="U141" s="32">
        <f t="shared" si="21"/>
        <v>0</v>
      </c>
      <c r="V141" s="33">
        <f t="shared" si="22"/>
        <v>0</v>
      </c>
    </row>
    <row r="142" spans="2:22" ht="21.75" customHeight="1" x14ac:dyDescent="0.25">
      <c r="C142" s="141"/>
      <c r="D142" s="18" t="str">
        <f>IF(C142=0," ",VLOOKUP(C142,[1]Inschr!B$1:K$65536,3,FALSE))</f>
        <v xml:space="preserve"> </v>
      </c>
      <c r="E142" s="394" t="str">
        <f>IF($C142=0," ",VLOOKUP($C142,[1]Inschr!$B$1:$K$65536,4,FALSE))</f>
        <v xml:space="preserve"> </v>
      </c>
      <c r="F142" s="395"/>
      <c r="G142" s="393"/>
      <c r="H142" s="4"/>
      <c r="J142" s="40" t="s">
        <v>31</v>
      </c>
      <c r="K142" s="844" t="s">
        <v>31</v>
      </c>
      <c r="L142" s="851"/>
      <c r="M142" s="848" t="s">
        <v>31</v>
      </c>
      <c r="N142" s="849"/>
      <c r="O142" s="252"/>
      <c r="P142" s="253"/>
      <c r="Q142" s="252"/>
      <c r="R142" s="253"/>
      <c r="S142" s="252"/>
      <c r="T142" s="253"/>
      <c r="U142" s="32">
        <f t="shared" si="21"/>
        <v>0</v>
      </c>
      <c r="V142" s="33">
        <f t="shared" si="22"/>
        <v>0</v>
      </c>
    </row>
    <row r="143" spans="2:22" ht="21.75" customHeight="1" x14ac:dyDescent="0.25">
      <c r="J143" s="39"/>
      <c r="K143" s="842" t="s">
        <v>32</v>
      </c>
      <c r="L143" s="843"/>
      <c r="M143" s="844" t="s">
        <v>32</v>
      </c>
      <c r="N143" s="845"/>
      <c r="O143" s="252"/>
      <c r="P143" s="253"/>
      <c r="Q143" s="252"/>
      <c r="R143" s="253"/>
      <c r="S143" s="252"/>
      <c r="T143" s="253"/>
      <c r="U143" s="32">
        <f t="shared" si="21"/>
        <v>0</v>
      </c>
      <c r="V143" s="33">
        <f t="shared" si="22"/>
        <v>0</v>
      </c>
    </row>
    <row r="144" spans="2:22" ht="21.75" customHeight="1" x14ac:dyDescent="0.25">
      <c r="J144" s="39"/>
      <c r="K144" s="39"/>
      <c r="L144" s="20"/>
      <c r="M144" s="842" t="s">
        <v>34</v>
      </c>
      <c r="N144" s="847"/>
      <c r="O144" s="252"/>
      <c r="P144" s="253"/>
      <c r="Q144" s="252"/>
      <c r="R144" s="253"/>
      <c r="S144" s="252"/>
      <c r="T144" s="253"/>
      <c r="U144" s="32">
        <f t="shared" si="21"/>
        <v>0</v>
      </c>
      <c r="V144" s="33">
        <f t="shared" si="22"/>
        <v>0</v>
      </c>
    </row>
    <row r="145" spans="1:25" ht="21.75" customHeight="1" x14ac:dyDescent="0.25">
      <c r="B145" s="41"/>
      <c r="J145" s="20"/>
      <c r="K145" s="842" t="s">
        <v>35</v>
      </c>
      <c r="L145" s="843"/>
      <c r="M145" s="848" t="s">
        <v>35</v>
      </c>
      <c r="N145" s="849"/>
      <c r="O145" s="252"/>
      <c r="P145" s="253"/>
      <c r="Q145" s="252"/>
      <c r="R145" s="253"/>
      <c r="S145" s="252"/>
      <c r="T145" s="253"/>
      <c r="U145" s="32">
        <f t="shared" si="21"/>
        <v>0</v>
      </c>
      <c r="V145" s="33">
        <f t="shared" si="22"/>
        <v>0</v>
      </c>
    </row>
    <row r="146" spans="1:25" ht="21.75" customHeight="1" x14ac:dyDescent="0.25">
      <c r="J146" s="40" t="s">
        <v>37</v>
      </c>
      <c r="K146" s="848" t="s">
        <v>37</v>
      </c>
      <c r="L146" s="850"/>
      <c r="M146" s="844" t="s">
        <v>37</v>
      </c>
      <c r="N146" s="845"/>
      <c r="O146" s="252"/>
      <c r="P146" s="253"/>
      <c r="Q146" s="252"/>
      <c r="R146" s="253"/>
      <c r="S146" s="252"/>
      <c r="T146" s="253"/>
      <c r="U146" s="32">
        <f t="shared" si="21"/>
        <v>0</v>
      </c>
      <c r="V146" s="33">
        <f t="shared" si="22"/>
        <v>0</v>
      </c>
    </row>
    <row r="147" spans="1:25" ht="21.75" customHeight="1" thickBot="1" x14ac:dyDescent="0.3">
      <c r="J147" s="39"/>
      <c r="K147" s="39"/>
      <c r="L147" s="20"/>
      <c r="M147" s="842" t="s">
        <v>38</v>
      </c>
      <c r="N147" s="847"/>
      <c r="O147" s="254"/>
      <c r="P147" s="255"/>
      <c r="Q147" s="254"/>
      <c r="R147" s="255"/>
      <c r="S147" s="254"/>
      <c r="T147" s="255"/>
      <c r="U147" s="42">
        <f t="shared" si="21"/>
        <v>0</v>
      </c>
      <c r="V147" s="43">
        <f t="shared" si="22"/>
        <v>0</v>
      </c>
    </row>
    <row r="148" spans="1:25" ht="12.75" customHeight="1" x14ac:dyDescent="0.3">
      <c r="I148" s="41"/>
      <c r="L148" s="212"/>
      <c r="M148" s="212"/>
      <c r="N148" s="20"/>
      <c r="O148" s="20"/>
    </row>
    <row r="149" spans="1:25" ht="12.75" customHeight="1" x14ac:dyDescent="0.3">
      <c r="C149" s="41"/>
      <c r="H149" s="41"/>
      <c r="I149" s="41"/>
    </row>
    <row r="150" spans="1:25" ht="21" x14ac:dyDescent="0.3">
      <c r="A150" s="1" t="s">
        <v>0</v>
      </c>
      <c r="B150" s="2" t="s">
        <v>1</v>
      </c>
      <c r="C150" s="136"/>
      <c r="D150" s="136"/>
      <c r="E150" s="136"/>
      <c r="F150" s="136"/>
      <c r="G150" s="151" t="str">
        <f>IF($G$1=0," ",$G$1)</f>
        <v xml:space="preserve"> </v>
      </c>
      <c r="H150" s="151"/>
      <c r="I150" s="136"/>
      <c r="J150" s="136"/>
      <c r="K150" s="136"/>
      <c r="L150" s="3" t="s">
        <v>73</v>
      </c>
    </row>
    <row r="151" spans="1:25" ht="21.6" thickBot="1" x14ac:dyDescent="0.35">
      <c r="A151" s="1"/>
      <c r="B151" s="2"/>
      <c r="C151" s="136"/>
      <c r="D151" s="136"/>
      <c r="E151" s="136"/>
      <c r="F151" s="136"/>
      <c r="G151" s="136"/>
      <c r="H151" s="136"/>
      <c r="I151" s="136"/>
      <c r="J151" s="136"/>
      <c r="K151" s="136"/>
    </row>
    <row r="152" spans="1:25" ht="13.5" customHeight="1" thickTop="1" x14ac:dyDescent="0.25">
      <c r="B152" s="878" t="s">
        <v>81</v>
      </c>
      <c r="C152" s="2"/>
      <c r="V152" s="807" t="str">
        <f>IF($S$1=0," ",$S$1)</f>
        <v xml:space="preserve"> </v>
      </c>
      <c r="W152" s="808"/>
      <c r="X152" s="494" t="s">
        <v>3</v>
      </c>
      <c r="Y152" s="497">
        <v>4</v>
      </c>
    </row>
    <row r="153" spans="1:25" ht="12.75" customHeight="1" x14ac:dyDescent="0.25">
      <c r="A153" s="4"/>
      <c r="B153" s="878" t="s">
        <v>82</v>
      </c>
      <c r="C153" s="2"/>
      <c r="V153" s="809"/>
      <c r="W153" s="810"/>
      <c r="X153" s="496"/>
      <c r="Y153" s="499"/>
    </row>
    <row r="154" spans="1:25" ht="12.75" customHeight="1" x14ac:dyDescent="0.25">
      <c r="B154" s="878" t="s">
        <v>83</v>
      </c>
      <c r="C154" s="2"/>
      <c r="V154" s="809"/>
      <c r="W154" s="810"/>
      <c r="X154" s="500" t="s">
        <v>4</v>
      </c>
      <c r="Y154" s="502" t="str">
        <f>IF(J40=0,"",J40)</f>
        <v/>
      </c>
    </row>
    <row r="155" spans="1:25" ht="13.5" customHeight="1" thickBot="1" x14ac:dyDescent="0.35">
      <c r="V155" s="811"/>
      <c r="W155" s="812"/>
      <c r="X155" s="501"/>
      <c r="Y155" s="504"/>
    </row>
    <row r="156" spans="1:25" ht="15.6" customHeight="1" thickTop="1" thickBot="1" x14ac:dyDescent="0.35">
      <c r="B156" s="281" t="s">
        <v>5</v>
      </c>
      <c r="C156" s="213" t="s">
        <v>6</v>
      </c>
      <c r="D156" s="119" t="s">
        <v>7</v>
      </c>
      <c r="E156" s="474" t="s">
        <v>8</v>
      </c>
      <c r="F156" s="430"/>
      <c r="G156" s="430"/>
      <c r="H156" s="430" t="s">
        <v>9</v>
      </c>
      <c r="I156" s="473"/>
      <c r="J156" s="18">
        <v>1</v>
      </c>
      <c r="K156" s="394">
        <v>2</v>
      </c>
      <c r="L156" s="393"/>
      <c r="M156" s="394">
        <v>3</v>
      </c>
      <c r="N156" s="393"/>
      <c r="O156" s="18">
        <v>4</v>
      </c>
      <c r="P156" s="8">
        <v>5</v>
      </c>
      <c r="Q156" s="11" t="s">
        <v>10</v>
      </c>
      <c r="R156" s="155" t="s">
        <v>11</v>
      </c>
      <c r="S156" s="155" t="s">
        <v>12</v>
      </c>
      <c r="T156" s="796" t="s">
        <v>13</v>
      </c>
      <c r="U156" s="846"/>
    </row>
    <row r="157" spans="1:25" ht="14.4" customHeight="1" x14ac:dyDescent="0.3">
      <c r="B157" s="801">
        <v>1</v>
      </c>
      <c r="C157" s="138">
        <f>$C33</f>
        <v>0</v>
      </c>
      <c r="D157" s="237" t="str">
        <f>IF(C157=0," ",VLOOKUP(C157,[1]Inschr!B$1:K$65536,3,FALSE))</f>
        <v xml:space="preserve"> </v>
      </c>
      <c r="E157" s="422" t="str">
        <f>IF(C157=0," ",VLOOKUP(C157,[1]Inschr!B$1:K$65536,4,FALSE))</f>
        <v xml:space="preserve"> </v>
      </c>
      <c r="F157" s="400"/>
      <c r="G157" s="423"/>
      <c r="H157" s="422">
        <f>Q157</f>
        <v>0</v>
      </c>
      <c r="I157" s="401"/>
      <c r="J157" s="803"/>
      <c r="K157" s="359">
        <f>IF(U171&gt;V171,1,0)</f>
        <v>0</v>
      </c>
      <c r="L157" s="360"/>
      <c r="M157" s="359">
        <f>IF(U174&gt;V174,1,0)</f>
        <v>0</v>
      </c>
      <c r="N157" s="360"/>
      <c r="O157" s="805">
        <f>IF(U177&gt;V177,1,0)</f>
        <v>0</v>
      </c>
      <c r="P157" s="798">
        <f>IF(U179&gt;V179,1,0)</f>
        <v>0</v>
      </c>
      <c r="Q157" s="799">
        <f>SUM(J157:P157)</f>
        <v>0</v>
      </c>
      <c r="R157" s="367">
        <f>IF(Q157=0,0,IF(2&lt;IF(Q157=Q157,1,0)+IF(Q157=Q159,1,0)+IF(Q157=Q161,1,0)+IF(Q157=Q163,1,0)+IF(Q157=Q165,1,0),U171+U174+U177+U179-V171-V174-V177-V179,IF(2=IF(Q157=Q157,1,0)+IF(Q157=Q159,1,0)+IF(Q157=Q161,1,0)+IF(Q157=Q163,1,0)+IF(Q157=Q165,1,0),"-","_")))</f>
        <v>0</v>
      </c>
      <c r="S157" s="367">
        <f>IF(OR(R157=0,R157="-",R157="_"),R157,IF(2&lt;IF(R157=R157,1,0)+IF(R157=R159,1,0)+IF(R157=R161,1,0)+IF(R157=R163,1,0)+IF(R157=R165,1,0),O171+Q171+S171+O174+Q174+S174+O177+Q177+S177+O179+Q179+S179-P171-R171-T171-P174-R174-T174-P177-R177-T177-P179-R179-T179,IF(2=IF(R157=R157,1,0)+IF(R157=R159,1,0)+IF(R157=R161,1,0)+IF(R157=R163,1,0)+IF(R157=R165,1,0),"-","_")))</f>
        <v>0</v>
      </c>
      <c r="T157" s="386">
        <f>IF(Q157=0,0,IF(R157="-",IF(Q157=Q159,IF(U171&lt;V171,"Verliezer","Winnaar"),IF(Q157=Q161,IF(U174&lt;V174,"Verliezer","Winnaar"),IF(Q157=Q163,IF(U177&lt;V177,"Verliezer","Winnaar"),IF(Q157=Q165,IF(U179&lt;V179,"Verliezer","Winnaar"))))),IF(S157="-",IF(R157=R159,IF(U171&lt;V171,"Verliezer","Winnaar"),IF(R157=R161,IF(U174&lt;V174,"Verliezer","Winnaar"),IF(R157=R163,IF(U177&lt;V177,"Verliezer","Winnaar"),IF(R157=R165,IF(U179&lt;V179,"Verliezer","Winnaar"))))),"_")))</f>
        <v>0</v>
      </c>
      <c r="U157" s="640"/>
    </row>
    <row r="158" spans="1:25" ht="15" customHeight="1" thickBot="1" x14ac:dyDescent="0.35">
      <c r="B158" s="802"/>
      <c r="C158" s="281">
        <f t="shared" ref="C158:C166" si="23">$C34</f>
        <v>0</v>
      </c>
      <c r="D158" s="119" t="str">
        <f>IF(C158=0," ",VLOOKUP(C158,[1]Inschr!B$1:K$65536,3,FALSE))</f>
        <v xml:space="preserve"> </v>
      </c>
      <c r="E158" s="474" t="str">
        <f>IF(C158=0," ",VLOOKUP(C158,[1]Inschr!B$1:K$65536,4,FALSE))</f>
        <v xml:space="preserve"> </v>
      </c>
      <c r="F158" s="430"/>
      <c r="G158" s="473"/>
      <c r="H158" s="474">
        <f>Q157</f>
        <v>0</v>
      </c>
      <c r="I158" s="431"/>
      <c r="J158" s="804"/>
      <c r="K158" s="361"/>
      <c r="L158" s="362"/>
      <c r="M158" s="361"/>
      <c r="N158" s="362"/>
      <c r="O158" s="806"/>
      <c r="P158" s="438"/>
      <c r="Q158" s="799"/>
      <c r="R158" s="367"/>
      <c r="S158" s="367"/>
      <c r="T158" s="386"/>
      <c r="U158" s="640"/>
    </row>
    <row r="159" spans="1:25" ht="14.4" customHeight="1" x14ac:dyDescent="0.3">
      <c r="B159" s="801">
        <v>2</v>
      </c>
      <c r="C159" s="138">
        <f t="shared" si="23"/>
        <v>0</v>
      </c>
      <c r="D159" s="237" t="str">
        <f>IF(C159=0," ",VLOOKUP(C159,[1]Inschr!B$1:K$65536,3,FALSE))</f>
        <v xml:space="preserve"> </v>
      </c>
      <c r="E159" s="422" t="str">
        <f>IF(C159=0," ",VLOOKUP(C159,[1]Inschr!B$1:K$65536,4,FALSE))</f>
        <v xml:space="preserve"> </v>
      </c>
      <c r="F159" s="400"/>
      <c r="G159" s="423"/>
      <c r="H159" s="422">
        <f>Q159</f>
        <v>0</v>
      </c>
      <c r="I159" s="401"/>
      <c r="J159" s="813">
        <f>IF(U171&lt;V171,1,0)</f>
        <v>0</v>
      </c>
      <c r="K159" s="821"/>
      <c r="L159" s="822"/>
      <c r="M159" s="359">
        <f>IF(U178&gt;V178,1,0)</f>
        <v>0</v>
      </c>
      <c r="N159" s="360"/>
      <c r="O159" s="806">
        <f>IF(U175&gt;V175,1,0)</f>
        <v>0</v>
      </c>
      <c r="P159" s="438">
        <f>IF(U173&gt;V173,1,0)</f>
        <v>0</v>
      </c>
      <c r="Q159" s="799">
        <f>SUM(J159:P159)</f>
        <v>0</v>
      </c>
      <c r="R159" s="367">
        <f>IF(Q159=0,0,IF(2&lt;IF(Q159=Q157,1,0)+IF(Q159=Q159,1,0)+IF(Q159=Q161,1,0)+IF(Q159=Q163,1,0)+IF(Q159=Q165,1,0),V171+U173+U175+U178-U171-V173-V175-V178,IF(2=IF(Q159=Q157,1,0)+IF(Q159=Q159,1,0)+IF(Q159=Q161,1,0)+IF(Q159=Q163,1,0)+IF(Q159=Q165,1,0),"-","_")))</f>
        <v>0</v>
      </c>
      <c r="S159" s="367">
        <f>IF(OR(R159=0,R159="-",R159="_"),R159,IF(2&lt;IF(R159=R157,1,0)+IF(R159=R159,1,0)+IF(R159=R161,1,0)+IF(R159=R163,1,0)+IF(R159=R165,1,0),P171+R171+T171+O173+Q173+S173+O175+Q175+S175+O178+Q178+S178-O171-Q171-S171-P173-R173-T173-P175-R175-T175-P178-R178-T178,IF(2=IF(R159=R157,1,0)+IF(R159=R159,1,0)+IF(R159=R161,1,0)+IF(R159=R163,1,0)+IF(R159=R165,1,0),"-","_")))</f>
        <v>0</v>
      </c>
      <c r="T159" s="386">
        <f>IF(Q159=0,0,IF(R159="-",IF(Q159=Q157,IF(V171&lt;U171,"Verliezer","Winnaar"),IF(Q159=Q161,IF(U178&lt;V178,"Verliezer","Winnaar"),IF(Q159=Q163,IF(U175&lt;V175,"Verliezer","Winnaar"),IF(Q159=Q165,IF(U173&lt;V173,"Verliezer","Winnaar"))))),IF(S159="-",IF(R159=R157,IF(V171&lt;U171,"Verliezer","Winnaar"),IF(R159=R161,IF(U178&lt;V178,"Verliezer","Winnaar"),IF(R159=R163,IF(U175&lt;V175,"Verliezer","Winnaar"),IF(R159=R165,IF(U173&lt;V173,"Verliezer","Winnaar"))))),"_")))</f>
        <v>0</v>
      </c>
      <c r="U159" s="640"/>
    </row>
    <row r="160" spans="1:25" ht="15" customHeight="1" thickBot="1" x14ac:dyDescent="0.35">
      <c r="B160" s="802"/>
      <c r="C160" s="281">
        <f t="shared" si="23"/>
        <v>0</v>
      </c>
      <c r="D160" s="119" t="str">
        <f>IF(C160=0," ",VLOOKUP(C160,[1]Inschr!B$1:K$65536,3,FALSE))</f>
        <v xml:space="preserve"> </v>
      </c>
      <c r="E160" s="474" t="str">
        <f>IF(C160=0," ",VLOOKUP(C160,[1]Inschr!B$1:K$65536,4,FALSE))</f>
        <v xml:space="preserve"> </v>
      </c>
      <c r="F160" s="430"/>
      <c r="G160" s="473"/>
      <c r="H160" s="474">
        <f>Q159</f>
        <v>0</v>
      </c>
      <c r="I160" s="431"/>
      <c r="J160" s="813"/>
      <c r="K160" s="823"/>
      <c r="L160" s="824"/>
      <c r="M160" s="361"/>
      <c r="N160" s="362"/>
      <c r="O160" s="806"/>
      <c r="P160" s="438"/>
      <c r="Q160" s="799"/>
      <c r="R160" s="367"/>
      <c r="S160" s="367"/>
      <c r="T160" s="386"/>
      <c r="U160" s="640"/>
    </row>
    <row r="161" spans="2:22" ht="14.4" customHeight="1" x14ac:dyDescent="0.3">
      <c r="B161" s="801">
        <v>3</v>
      </c>
      <c r="C161" s="138">
        <f t="shared" si="23"/>
        <v>0</v>
      </c>
      <c r="D161" s="237" t="str">
        <f>IF(C161=0," ",VLOOKUP(C161,[1]Inschr!B$1:K$65536,3,FALSE))</f>
        <v xml:space="preserve"> </v>
      </c>
      <c r="E161" s="422" t="str">
        <f>IF(C161=0," ",VLOOKUP(C161,[1]Inschr!B$1:K$65536,4,FALSE))</f>
        <v xml:space="preserve"> </v>
      </c>
      <c r="F161" s="400"/>
      <c r="G161" s="423"/>
      <c r="H161" s="422">
        <f>Q161</f>
        <v>0</v>
      </c>
      <c r="I161" s="401"/>
      <c r="J161" s="813">
        <f>IF(U174&lt;V174,1,0)</f>
        <v>0</v>
      </c>
      <c r="K161" s="359">
        <f>IF(U178&lt;V178,1,0)</f>
        <v>0</v>
      </c>
      <c r="L161" s="360"/>
      <c r="M161" s="821"/>
      <c r="N161" s="822"/>
      <c r="O161" s="806">
        <f>IF(U172&gt;V172,1,0)</f>
        <v>0</v>
      </c>
      <c r="P161" s="438">
        <f>IF(U176&gt;V176,1,0)</f>
        <v>0</v>
      </c>
      <c r="Q161" s="799">
        <f>SUM(J161:P161)</f>
        <v>0</v>
      </c>
      <c r="R161" s="367">
        <f>IF(Q161=0,0,IF(2&lt;IF(Q161=Q157,1,0)+IF(Q161=Q159,1,0)+IF(Q161=Q161,1,0)+IF(Q161=Q163,1,0)+IF(Q161=Q165,1,0),U172+V174+U176+V178-V172-U174-V176-U178,IF(2=IF(Q161=Q157,1,0)+IF(Q161=Q159,1,0)+IF(Q161=Q161,1,0)+IF(Q161=Q163,1,0)+IF(Q161=Q165,1,0),"-","_")))</f>
        <v>0</v>
      </c>
      <c r="S161" s="367">
        <f>IF(OR(R161=0,R161="-",R161="_"),R161,IF(2&lt;IF(R161=R157,1,0)+IF(R161=R159,1,0)+IF(R161=R161,1,0)+IF(R161=R163,1,0)+IF(R161=R165,1,0),O172+Q172+S172+P174+R174+T174+O176+Q176+S176+P178+R178+T178-P172-R172-T172-O174-Q174-S174-P176-R176-T176-O178-Q178-S178,IF(2=IF(R161=R157,1,0)+IF(R161=R159,1,0)+IF(R161=R161,1,0)+IF(R161=R163,1,0)+IF(R161=R165,1,0),"-","_")))</f>
        <v>0</v>
      </c>
      <c r="T161" s="386">
        <f>IF(Q161=0,0,IF(R161="-",IF(Q161=Q157,IF(V174&lt;U174,"Verliezer","Winnaar"),IF(Q161=Q159,IF(V178&lt;U178,"Verliezer","Winnaar"),IF(Q161=Q163,IF(U172&lt;V172,"Verliezer","Winnaar"),IF(Q161=Q165,IF(U176&lt;V176,"Verliezer","Winnaar"))))),IF(S161="-",IF(R161=R157,IF(V174&lt;U174,"Verliezer","Winnaar"),IF(R161=R159,IF(V178&lt;U178,"Verliezer","Winnaar"),IF(R161=R163,IF(U172&lt;V172,"Verliezer","Winnaar"),IF(R161=R165,IF(U176&lt;V176,"Verliezer","Winnaar"))))),"_")))</f>
        <v>0</v>
      </c>
      <c r="U161" s="640"/>
    </row>
    <row r="162" spans="2:22" ht="15" customHeight="1" thickBot="1" x14ac:dyDescent="0.35">
      <c r="B162" s="802"/>
      <c r="C162" s="281">
        <f t="shared" si="23"/>
        <v>0</v>
      </c>
      <c r="D162" s="119" t="str">
        <f>IF(C162=0," ",VLOOKUP(C162,[1]Inschr!B$1:K$65536,3,FALSE))</f>
        <v xml:space="preserve"> </v>
      </c>
      <c r="E162" s="474" t="str">
        <f>IF(C162=0," ",VLOOKUP(C162,[1]Inschr!B$1:K$65536,4,FALSE))</f>
        <v xml:space="preserve"> </v>
      </c>
      <c r="F162" s="430"/>
      <c r="G162" s="473"/>
      <c r="H162" s="474">
        <f>Q161</f>
        <v>0</v>
      </c>
      <c r="I162" s="431"/>
      <c r="J162" s="813"/>
      <c r="K162" s="361"/>
      <c r="L162" s="362"/>
      <c r="M162" s="823"/>
      <c r="N162" s="824"/>
      <c r="O162" s="806"/>
      <c r="P162" s="438"/>
      <c r="Q162" s="799"/>
      <c r="R162" s="367"/>
      <c r="S162" s="367"/>
      <c r="T162" s="386"/>
      <c r="U162" s="640"/>
    </row>
    <row r="163" spans="2:22" ht="14.4" customHeight="1" x14ac:dyDescent="0.3">
      <c r="B163" s="801">
        <v>4</v>
      </c>
      <c r="C163" s="138">
        <f t="shared" si="23"/>
        <v>0</v>
      </c>
      <c r="D163" s="237" t="str">
        <f>IF(C163=0," ",VLOOKUP(C163,[1]Inschr!B$1:K$65536,3,FALSE))</f>
        <v xml:space="preserve"> </v>
      </c>
      <c r="E163" s="422" t="str">
        <f>IF(C163=0," ",VLOOKUP(C163,[1]Inschr!B$1:K$65536,4,FALSE))</f>
        <v xml:space="preserve"> </v>
      </c>
      <c r="F163" s="400"/>
      <c r="G163" s="423"/>
      <c r="H163" s="422">
        <f>Q163</f>
        <v>0</v>
      </c>
      <c r="I163" s="401"/>
      <c r="J163" s="813">
        <f>IF(U177&lt;V177,1,0)</f>
        <v>0</v>
      </c>
      <c r="K163" s="359">
        <f>IF(U175&lt;V175,1,0)</f>
        <v>0</v>
      </c>
      <c r="L163" s="360"/>
      <c r="M163" s="359">
        <f>IF(U172&lt;V172,1,0)</f>
        <v>0</v>
      </c>
      <c r="N163" s="360"/>
      <c r="O163" s="814"/>
      <c r="P163" s="438">
        <f>IF(U170&gt;V170,1,0)</f>
        <v>0</v>
      </c>
      <c r="Q163" s="799">
        <f>SUM(J163:P163)</f>
        <v>0</v>
      </c>
      <c r="R163" s="367">
        <f>IF(Q163=0,0,IF(2&lt;IF(Q163=Q157,1,0)+IF(Q163=Q159,1,0)+IF(Q163=Q161,1,0)+IF(Q163=Q163,1,0)+IF(Q163=Q165,1,0),U170+V172+V175+V177-V170-U172-U175-U177,IF(2=IF(Q163=Q157,1,0)+IF(Q163=Q159,1,0)+IF(Q163=Q161,1,0)+IF(Q163=Q163,1,0)+IF(Q163=Q165,1,0),"-","_")))</f>
        <v>0</v>
      </c>
      <c r="S163" s="367">
        <f>IF(OR(R163=0,R163="-",R163="_"),R163,IF(2&lt;IF(R163=R157,1,0)+IF(R163=R159,1,0)+IF(R163=R161,1,0)+IF(R163=R163,1,0)+IF(R163=R165,1,0),O170+Q170+S170+P172+R172+T172+P175+R175+T175+P177+R177+T177-P170-R170-T170-O172-Q172-S172-O175-Q175-S175-O177-Q177-S177,IF(2=IF(R163=R157,1,0)+IF(R163=R159,1,0)+IF(R163=R161,1,0)+IF(R163=R163,1,0)+IF(R163=R165,1,0),"-","_")))</f>
        <v>0</v>
      </c>
      <c r="T163" s="386">
        <f>IF(Q163=0,0,IF(R163="-",IF(Q163=Q157,IF(V177&lt;U177,"Verliezer","Winnaar"),IF(Q163=Q159,IF(V175&lt;U175,"Verliezer","Winnaar"),IF(Q163=Q161,IF(V172&lt;U172,"Verliezer","Winnaar"),IF(Q163=Q165,IF(U170&lt;V170,"Verliezer","Winnaar"))))),IF(S163="-",IF(R163=R157,IF(V177&lt;U177,"Verliezer","Winnaar"),IF(R163=R159,IF(V175&lt;U175,"Verliezer","Winnaar"),IF(R163=R161,IF(V172&lt;U172,"Verliezer","Winnaar"),IF(R163=R165,IF(U170&lt;V170,"Verliezer","Winnaar"))))),"_")))</f>
        <v>0</v>
      </c>
      <c r="U163" s="640"/>
    </row>
    <row r="164" spans="2:22" ht="15" customHeight="1" thickBot="1" x14ac:dyDescent="0.35">
      <c r="B164" s="802"/>
      <c r="C164" s="281">
        <f t="shared" si="23"/>
        <v>0</v>
      </c>
      <c r="D164" s="119" t="str">
        <f>IF(C164=0," ",VLOOKUP(C164,[1]Inschr!B$1:K$65536,3,FALSE))</f>
        <v xml:space="preserve"> </v>
      </c>
      <c r="E164" s="474" t="str">
        <f>IF(C164=0," ",VLOOKUP(C164,[1]Inschr!B$1:K$65536,4,FALSE))</f>
        <v xml:space="preserve"> </v>
      </c>
      <c r="F164" s="430"/>
      <c r="G164" s="473"/>
      <c r="H164" s="474">
        <f>Q163</f>
        <v>0</v>
      </c>
      <c r="I164" s="431"/>
      <c r="J164" s="813"/>
      <c r="K164" s="361"/>
      <c r="L164" s="362"/>
      <c r="M164" s="361"/>
      <c r="N164" s="362"/>
      <c r="O164" s="815"/>
      <c r="P164" s="438"/>
      <c r="Q164" s="799"/>
      <c r="R164" s="367"/>
      <c r="S164" s="367"/>
      <c r="T164" s="386"/>
      <c r="U164" s="640"/>
    </row>
    <row r="165" spans="2:22" ht="14.4" customHeight="1" x14ac:dyDescent="0.3">
      <c r="B165" s="801">
        <v>5</v>
      </c>
      <c r="C165" s="138">
        <f t="shared" si="23"/>
        <v>0</v>
      </c>
      <c r="D165" s="237" t="str">
        <f>IF(C165=0," ",VLOOKUP(C165,[1]Inschr!B$1:K$65536,3,FALSE))</f>
        <v xml:space="preserve"> </v>
      </c>
      <c r="E165" s="422" t="str">
        <f>IF(C165=0," ",VLOOKUP(C165,[1]Inschr!B$1:K$65536,4,FALSE))</f>
        <v xml:space="preserve"> </v>
      </c>
      <c r="F165" s="400"/>
      <c r="G165" s="423"/>
      <c r="H165" s="422">
        <f>Q165</f>
        <v>0</v>
      </c>
      <c r="I165" s="401"/>
      <c r="J165" s="813">
        <f>IF(U179&lt;V179,1,0)</f>
        <v>0</v>
      </c>
      <c r="K165" s="359">
        <f>IF(U173&lt;V173,1,0)</f>
        <v>0</v>
      </c>
      <c r="L165" s="360"/>
      <c r="M165" s="359">
        <f>IF(U176&lt;V176,1,0)</f>
        <v>0</v>
      </c>
      <c r="N165" s="360"/>
      <c r="O165" s="806">
        <f>IF(U170&lt;V170,1,0)</f>
        <v>0</v>
      </c>
      <c r="P165" s="816"/>
      <c r="Q165" s="799">
        <f>SUM(J165:P165)</f>
        <v>0</v>
      </c>
      <c r="R165" s="367">
        <f>IF(Q165=0,0,IF(2&lt;IF(Q165=Q157,1,0)+IF(Q165=Q159,1,0)+IF(Q165=Q161,1,0)+IF(Q165=Q163,1,0)+IF(Q165=Q165,1,0),V170+V173+V176+V179-U170-U173-U176-U179,IF(2=IF(Q165=Q157,1,0)+IF(Q165=Q159,1,0)+IF(Q165=Q161,1,0)+IF(Q165=Q163,1,0)+IF(Q165=Q165,1,0),"-","_")))</f>
        <v>0</v>
      </c>
      <c r="S165" s="367">
        <f>IF(OR(R165=0,R165="-",R165="_"),R165,IF(2&lt;IF(R165=R157,1,0)+IF(R165=R159,1,0)+IF(R165=R161,1,0)+IF(R165=R163,1,0)+IF(R165=R165,1,0),P170+R170+T170+P173+R173+T173+P176+R176+T176+P179+R179+T179-O170-Q170-S170-O173-Q173-S173-O176-Q176-S176-O179-Q179-S179,IF(2=IF(R165=R157,1,0)+IF(R165=R159,1,0)+IF(R165=R161,1,0)+IF(R165=R163,1,0)+IF(R165=R165,1,0),"-","_")))</f>
        <v>0</v>
      </c>
      <c r="T165" s="386">
        <f>IF(Q165=0,0,IF(R165="-",IF(Q165=Q157,IF(V179&lt;U179,"Verliezer","Winnaar"),IF(Q165=Q159,IF(V173&lt;U173,"Verliezer","Winnaar"),IF(Q165=Q161,IF(V176&lt;U176,"Verliezer","Winnaar"),IF(Q165=Q163,IF(V170&lt;U170,"Verliezer","Winnaar"))))),IF(S165="-",IF(R165=R157,IF(V179&lt;U179,"Verliezer","Winnaar"),IF(R165=R159,IF(V173&lt;U173,"Verliezer","Winnaar"),IF(R165=R161,IF(V176&lt;U176,"Verliezer","Winnaar"),IF(R165=R163,IF(V170&lt;U170,"Verliezer","Winnaar"))))),"_")))</f>
        <v>0</v>
      </c>
      <c r="U165" s="640"/>
    </row>
    <row r="166" spans="2:22" ht="15" customHeight="1" thickBot="1" x14ac:dyDescent="0.35">
      <c r="B166" s="802"/>
      <c r="C166" s="145">
        <f t="shared" si="23"/>
        <v>0</v>
      </c>
      <c r="D166" s="119" t="str">
        <f>IF(C166=0," ",VLOOKUP(C166,[1]Inschr!B$1:K$65536,3,FALSE))</f>
        <v xml:space="preserve"> </v>
      </c>
      <c r="E166" s="474" t="str">
        <f>IF(C166=0," ",VLOOKUP(C166,[1]Inschr!B$1:K$65536,4,FALSE))</f>
        <v xml:space="preserve"> </v>
      </c>
      <c r="F166" s="430"/>
      <c r="G166" s="473"/>
      <c r="H166" s="474">
        <f>Q165</f>
        <v>0</v>
      </c>
      <c r="I166" s="431"/>
      <c r="J166" s="813"/>
      <c r="K166" s="361"/>
      <c r="L166" s="362"/>
      <c r="M166" s="361"/>
      <c r="N166" s="362"/>
      <c r="O166" s="806"/>
      <c r="P166" s="817"/>
      <c r="Q166" s="818"/>
      <c r="R166" s="797"/>
      <c r="S166" s="797"/>
      <c r="T166" s="641"/>
      <c r="U166" s="642"/>
    </row>
    <row r="167" spans="2:22" x14ac:dyDescent="0.3">
      <c r="D167" s="4"/>
      <c r="E167" s="4"/>
      <c r="F167" s="4"/>
      <c r="G167" s="4"/>
      <c r="H167" s="4"/>
    </row>
    <row r="168" spans="2:22" ht="21.75" customHeight="1" thickBot="1" x14ac:dyDescent="0.35">
      <c r="D168" s="4" t="s">
        <v>54</v>
      </c>
      <c r="E168" s="4"/>
      <c r="F168" s="4"/>
      <c r="G168" s="4"/>
      <c r="H168" s="4"/>
      <c r="J168" s="26" t="s">
        <v>14</v>
      </c>
      <c r="K168" s="26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</row>
    <row r="169" spans="2:22" ht="21.75" customHeight="1" x14ac:dyDescent="0.3">
      <c r="C169" s="141"/>
      <c r="D169" s="18" t="str">
        <f>IF(C169=0," ",VLOOKUP(C169,[1]Inschr!B$1:K$65536,3,FALSE))</f>
        <v xml:space="preserve"> </v>
      </c>
      <c r="E169" s="394" t="str">
        <f>IF($C169=0," ",VLOOKUP($C169,[1]Inschr!$B$1:$K$65536,4,FALSE))</f>
        <v xml:space="preserve"> </v>
      </c>
      <c r="F169" s="395"/>
      <c r="G169" s="393"/>
      <c r="H169" s="4"/>
      <c r="J169" s="40" t="s">
        <v>15</v>
      </c>
      <c r="K169" s="842" t="s">
        <v>16</v>
      </c>
      <c r="L169" s="843"/>
      <c r="M169" s="844" t="s">
        <v>17</v>
      </c>
      <c r="N169" s="845"/>
      <c r="O169" s="819" t="s">
        <v>19</v>
      </c>
      <c r="P169" s="820"/>
      <c r="Q169" s="481" t="s">
        <v>20</v>
      </c>
      <c r="R169" s="483"/>
      <c r="S169" s="481" t="s">
        <v>21</v>
      </c>
      <c r="T169" s="483"/>
      <c r="U169" s="481" t="s">
        <v>22</v>
      </c>
      <c r="V169" s="483"/>
    </row>
    <row r="170" spans="2:22" ht="21.75" customHeight="1" x14ac:dyDescent="0.25">
      <c r="C170" s="141"/>
      <c r="D170" s="18" t="str">
        <f>IF(C170=0," ",VLOOKUP(C170,[1]Inschr!B$1:K$65536,3,FALSE))</f>
        <v xml:space="preserve"> </v>
      </c>
      <c r="E170" s="394" t="str">
        <f>IF($C170=0," ",VLOOKUP($C170,[1]Inschr!$B$1:$K$65536,4,FALSE))</f>
        <v xml:space="preserve"> </v>
      </c>
      <c r="F170" s="395"/>
      <c r="G170" s="393"/>
      <c r="H170" s="4"/>
      <c r="J170" s="39"/>
      <c r="K170" s="39"/>
      <c r="L170" s="39"/>
      <c r="M170" s="842" t="s">
        <v>25</v>
      </c>
      <c r="N170" s="847"/>
      <c r="O170" s="252"/>
      <c r="P170" s="253"/>
      <c r="Q170" s="252"/>
      <c r="R170" s="253"/>
      <c r="S170" s="252"/>
      <c r="T170" s="253"/>
      <c r="U170" s="32">
        <f>IF(O170&gt;P170,1,0)+IF(Q170&gt;R170,1,0)+IF(S170&gt;T170,1,0)</f>
        <v>0</v>
      </c>
      <c r="V170" s="33">
        <f>IF(O170&lt;P170,1,0)+IF(Q170&lt;R170,1,0)+IF(S170&lt;T170,1,0)</f>
        <v>0</v>
      </c>
    </row>
    <row r="171" spans="2:22" ht="21.75" customHeight="1" x14ac:dyDescent="0.25">
      <c r="C171" s="20"/>
      <c r="D171" s="4" t="str">
        <f>IF(C171=0," ",VLOOKUP(C171,[1]Inschr!B$1:K$65536,3,FALSE))</f>
        <v xml:space="preserve"> </v>
      </c>
      <c r="E171" s="4"/>
      <c r="F171" s="4"/>
      <c r="G171" s="4"/>
      <c r="H171" s="4"/>
      <c r="J171" s="40" t="s">
        <v>26</v>
      </c>
      <c r="K171" s="844" t="s">
        <v>26</v>
      </c>
      <c r="L171" s="851"/>
      <c r="M171" s="848" t="s">
        <v>26</v>
      </c>
      <c r="N171" s="849"/>
      <c r="O171" s="252"/>
      <c r="P171" s="253"/>
      <c r="Q171" s="252"/>
      <c r="R171" s="253"/>
      <c r="S171" s="252"/>
      <c r="T171" s="253"/>
      <c r="U171" s="32">
        <f t="shared" ref="U171:U179" si="24">IF(O171&gt;P171,1,0)+IF(Q171&gt;R171,1,0)+IF(S171&gt;T171,1,0)</f>
        <v>0</v>
      </c>
      <c r="V171" s="33">
        <f t="shared" ref="V171:V179" si="25">IF(O171&lt;P171,1,0)+IF(Q171&lt;R171,1,0)+IF(S171&lt;T171,1,0)</f>
        <v>0</v>
      </c>
    </row>
    <row r="172" spans="2:22" ht="21.75" customHeight="1" x14ac:dyDescent="0.25">
      <c r="C172" s="20"/>
      <c r="D172" s="4" t="s">
        <v>55</v>
      </c>
      <c r="E172" s="4"/>
      <c r="F172" s="4"/>
      <c r="G172" s="4"/>
      <c r="H172" s="4"/>
      <c r="J172" s="39"/>
      <c r="K172" s="842" t="s">
        <v>28</v>
      </c>
      <c r="L172" s="843"/>
      <c r="M172" s="844" t="s">
        <v>28</v>
      </c>
      <c r="N172" s="845"/>
      <c r="O172" s="252"/>
      <c r="P172" s="253"/>
      <c r="Q172" s="252"/>
      <c r="R172" s="253"/>
      <c r="S172" s="252"/>
      <c r="T172" s="253"/>
      <c r="U172" s="32">
        <f t="shared" si="24"/>
        <v>0</v>
      </c>
      <c r="V172" s="33">
        <f t="shared" si="25"/>
        <v>0</v>
      </c>
    </row>
    <row r="173" spans="2:22" ht="21.75" customHeight="1" x14ac:dyDescent="0.25">
      <c r="C173" s="141"/>
      <c r="D173" s="18" t="str">
        <f>IF(C173=0," ",VLOOKUP(C173,[1]Inschr!B$1:K$65536,3,FALSE))</f>
        <v xml:space="preserve"> </v>
      </c>
      <c r="E173" s="394" t="str">
        <f>IF($C173=0," ",VLOOKUP($C173,[1]Inschr!$B$1:$K$65536,4,FALSE))</f>
        <v xml:space="preserve"> </v>
      </c>
      <c r="F173" s="395"/>
      <c r="G173" s="393"/>
      <c r="H173" s="4"/>
      <c r="J173" s="39"/>
      <c r="K173" s="39"/>
      <c r="L173" s="20"/>
      <c r="M173" s="842" t="s">
        <v>29</v>
      </c>
      <c r="N173" s="847"/>
      <c r="O173" s="252"/>
      <c r="P173" s="253"/>
      <c r="Q173" s="252"/>
      <c r="R173" s="253"/>
      <c r="S173" s="252"/>
      <c r="T173" s="253"/>
      <c r="U173" s="32">
        <f t="shared" si="24"/>
        <v>0</v>
      </c>
      <c r="V173" s="33">
        <f t="shared" si="25"/>
        <v>0</v>
      </c>
    </row>
    <row r="174" spans="2:22" ht="21.75" customHeight="1" x14ac:dyDescent="0.25">
      <c r="C174" s="141"/>
      <c r="D174" s="18" t="str">
        <f>IF(C174=0," ",VLOOKUP(C174,[1]Inschr!B$1:K$65536,3,FALSE))</f>
        <v xml:space="preserve"> </v>
      </c>
      <c r="E174" s="394" t="str">
        <f>IF($C174=0," ",VLOOKUP($C174,[1]Inschr!$B$1:$K$65536,4,FALSE))</f>
        <v xml:space="preserve"> </v>
      </c>
      <c r="F174" s="395"/>
      <c r="G174" s="393"/>
      <c r="H174" s="4"/>
      <c r="J174" s="40" t="s">
        <v>31</v>
      </c>
      <c r="K174" s="844" t="s">
        <v>31</v>
      </c>
      <c r="L174" s="851"/>
      <c r="M174" s="848" t="s">
        <v>31</v>
      </c>
      <c r="N174" s="849"/>
      <c r="O174" s="252"/>
      <c r="P174" s="253"/>
      <c r="Q174" s="252"/>
      <c r="R174" s="253"/>
      <c r="S174" s="252"/>
      <c r="T174" s="253"/>
      <c r="U174" s="32">
        <f t="shared" si="24"/>
        <v>0</v>
      </c>
      <c r="V174" s="33">
        <f t="shared" si="25"/>
        <v>0</v>
      </c>
    </row>
    <row r="175" spans="2:22" ht="21.75" customHeight="1" x14ac:dyDescent="0.25">
      <c r="J175" s="39"/>
      <c r="K175" s="842" t="s">
        <v>32</v>
      </c>
      <c r="L175" s="843"/>
      <c r="M175" s="844" t="s">
        <v>32</v>
      </c>
      <c r="N175" s="845"/>
      <c r="O175" s="252"/>
      <c r="P175" s="253"/>
      <c r="Q175" s="252"/>
      <c r="R175" s="253"/>
      <c r="S175" s="252"/>
      <c r="T175" s="253"/>
      <c r="U175" s="32">
        <f t="shared" si="24"/>
        <v>0</v>
      </c>
      <c r="V175" s="33">
        <f t="shared" si="25"/>
        <v>0</v>
      </c>
    </row>
    <row r="176" spans="2:22" ht="21.75" customHeight="1" x14ac:dyDescent="0.25">
      <c r="J176" s="39"/>
      <c r="K176" s="39"/>
      <c r="L176" s="20"/>
      <c r="M176" s="842" t="s">
        <v>34</v>
      </c>
      <c r="N176" s="847"/>
      <c r="O176" s="252"/>
      <c r="P176" s="253"/>
      <c r="Q176" s="252"/>
      <c r="R176" s="253"/>
      <c r="S176" s="252"/>
      <c r="T176" s="253"/>
      <c r="U176" s="32">
        <f t="shared" si="24"/>
        <v>0</v>
      </c>
      <c r="V176" s="33">
        <f t="shared" si="25"/>
        <v>0</v>
      </c>
    </row>
    <row r="177" spans="1:22" ht="21.75" customHeight="1" x14ac:dyDescent="0.25">
      <c r="B177" s="41"/>
      <c r="J177" s="20"/>
      <c r="K177" s="842" t="s">
        <v>35</v>
      </c>
      <c r="L177" s="843"/>
      <c r="M177" s="848" t="s">
        <v>35</v>
      </c>
      <c r="N177" s="849"/>
      <c r="O177" s="252"/>
      <c r="P177" s="253"/>
      <c r="Q177" s="252"/>
      <c r="R177" s="253"/>
      <c r="S177" s="252"/>
      <c r="T177" s="253"/>
      <c r="U177" s="32">
        <f t="shared" si="24"/>
        <v>0</v>
      </c>
      <c r="V177" s="33">
        <f t="shared" si="25"/>
        <v>0</v>
      </c>
    </row>
    <row r="178" spans="1:22" ht="21.75" customHeight="1" x14ac:dyDescent="0.25">
      <c r="J178" s="40" t="s">
        <v>37</v>
      </c>
      <c r="K178" s="848" t="s">
        <v>37</v>
      </c>
      <c r="L178" s="850"/>
      <c r="M178" s="844" t="s">
        <v>37</v>
      </c>
      <c r="N178" s="845"/>
      <c r="O178" s="252"/>
      <c r="P178" s="253"/>
      <c r="Q178" s="252"/>
      <c r="R178" s="253"/>
      <c r="S178" s="252"/>
      <c r="T178" s="253"/>
      <c r="U178" s="32">
        <f t="shared" si="24"/>
        <v>0</v>
      </c>
      <c r="V178" s="33">
        <f t="shared" si="25"/>
        <v>0</v>
      </c>
    </row>
    <row r="179" spans="1:22" ht="21.75" customHeight="1" thickBot="1" x14ac:dyDescent="0.3">
      <c r="J179" s="39"/>
      <c r="K179" s="39"/>
      <c r="L179" s="20"/>
      <c r="M179" s="842" t="s">
        <v>38</v>
      </c>
      <c r="N179" s="847"/>
      <c r="O179" s="254"/>
      <c r="P179" s="255"/>
      <c r="Q179" s="254"/>
      <c r="R179" s="255"/>
      <c r="S179" s="254"/>
      <c r="T179" s="255"/>
      <c r="U179" s="42">
        <f t="shared" si="24"/>
        <v>0</v>
      </c>
      <c r="V179" s="43">
        <f t="shared" si="25"/>
        <v>0</v>
      </c>
    </row>
    <row r="180" spans="1:22" ht="10.5" customHeight="1" x14ac:dyDescent="0.3">
      <c r="I180" s="41"/>
      <c r="L180" s="212"/>
      <c r="M180" s="212"/>
      <c r="N180" s="20"/>
      <c r="O180" s="20"/>
    </row>
    <row r="181" spans="1:22" x14ac:dyDescent="0.3">
      <c r="C181" s="41"/>
      <c r="H181" s="41"/>
      <c r="I181" s="41"/>
    </row>
    <row r="182" spans="1:22" ht="21.6" thickBot="1" x14ac:dyDescent="0.35">
      <c r="A182" s="1" t="s">
        <v>0</v>
      </c>
      <c r="B182" s="2" t="s">
        <v>1</v>
      </c>
      <c r="C182" s="136"/>
      <c r="D182" s="292"/>
      <c r="E182" s="292"/>
      <c r="F182" s="292"/>
      <c r="G182" s="292" t="str">
        <f>IF($G$1=0," ",$G$1)</f>
        <v xml:space="preserve"> </v>
      </c>
      <c r="H182" s="136"/>
      <c r="I182" s="136"/>
      <c r="J182" s="3" t="s">
        <v>73</v>
      </c>
    </row>
    <row r="183" spans="1:22" ht="13.5" customHeight="1" thickTop="1" x14ac:dyDescent="0.3">
      <c r="B183" s="136"/>
      <c r="C183" s="136"/>
      <c r="D183" s="292"/>
      <c r="E183" s="292"/>
      <c r="F183" s="292"/>
      <c r="G183" s="292"/>
      <c r="H183" s="136"/>
      <c r="I183" s="136"/>
      <c r="R183" s="833" t="str">
        <f>IF($S$1=0," ",$S$1)</f>
        <v xml:space="preserve"> </v>
      </c>
      <c r="S183" s="834"/>
      <c r="T183" s="834"/>
      <c r="U183" s="835"/>
    </row>
    <row r="184" spans="1:22" x14ac:dyDescent="0.25">
      <c r="A184" s="4"/>
      <c r="B184" s="878" t="s">
        <v>81</v>
      </c>
      <c r="C184" s="2"/>
      <c r="Q184" s="2"/>
      <c r="R184" s="836"/>
      <c r="S184" s="837"/>
      <c r="T184" s="837"/>
      <c r="U184" s="838"/>
    </row>
    <row r="185" spans="1:22" x14ac:dyDescent="0.25">
      <c r="B185" s="878" t="s">
        <v>82</v>
      </c>
      <c r="C185" s="2"/>
      <c r="R185" s="836"/>
      <c r="S185" s="837"/>
      <c r="T185" s="837"/>
      <c r="U185" s="838"/>
    </row>
    <row r="186" spans="1:22" ht="13.8" thickBot="1" x14ac:dyDescent="0.3">
      <c r="B186" s="878" t="s">
        <v>83</v>
      </c>
      <c r="C186" s="2"/>
      <c r="R186" s="839"/>
      <c r="S186" s="840"/>
      <c r="T186" s="840"/>
      <c r="U186" s="841"/>
    </row>
    <row r="187" spans="1:22" ht="13.8" thickTop="1" x14ac:dyDescent="0.3"/>
    <row r="188" spans="1:22" x14ac:dyDescent="0.3">
      <c r="B188" s="2"/>
      <c r="C188" s="2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</row>
    <row r="189" spans="1:22" ht="14.4" customHeight="1" x14ac:dyDescent="0.3">
      <c r="B189" s="20"/>
      <c r="C189" s="3" t="s">
        <v>77</v>
      </c>
      <c r="D189" s="3" t="s">
        <v>78</v>
      </c>
      <c r="E189" s="444" t="s">
        <v>42</v>
      </c>
      <c r="F189" s="444"/>
      <c r="G189" s="444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</row>
    <row r="190" spans="1:22" x14ac:dyDescent="0.3">
      <c r="A190" s="149"/>
      <c r="C190" s="6">
        <f>$C73</f>
        <v>0</v>
      </c>
      <c r="D190" s="291" t="str">
        <f>IF(C190=0," ",VLOOKUP(C190,[1]Inschr!$B$1:$K$65536,3,FALSE))</f>
        <v xml:space="preserve"> </v>
      </c>
      <c r="E190" s="2"/>
      <c r="F190" s="2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</row>
    <row r="191" spans="1:22" x14ac:dyDescent="0.3">
      <c r="A191" s="149"/>
      <c r="C191" s="6">
        <f>$C74</f>
        <v>0</v>
      </c>
      <c r="D191" s="293" t="str">
        <f>IF($C191=0," ",VLOOKUP($C191,[1]Inschr!$B$1:$K$65536,3,FALSE))</f>
        <v xml:space="preserve"> </v>
      </c>
      <c r="E191" s="369"/>
      <c r="F191" s="369"/>
      <c r="G191" s="831"/>
      <c r="H191" s="150" t="s">
        <v>77</v>
      </c>
      <c r="I191" s="20"/>
      <c r="J191" s="20" t="s">
        <v>78</v>
      </c>
      <c r="K191" s="20"/>
      <c r="L191" s="20"/>
      <c r="M191" s="20"/>
      <c r="N191" s="20"/>
      <c r="O191" s="20"/>
      <c r="P191" s="20"/>
      <c r="Q191" s="20"/>
      <c r="R191" s="20"/>
      <c r="S191" s="20"/>
      <c r="T191" s="20"/>
    </row>
    <row r="192" spans="1:22" x14ac:dyDescent="0.3">
      <c r="A192" s="149"/>
      <c r="D192" s="2"/>
      <c r="E192" s="370"/>
      <c r="F192" s="370"/>
      <c r="G192" s="832"/>
      <c r="H192" s="20"/>
      <c r="I192" s="20"/>
      <c r="J192" s="20"/>
      <c r="K192" s="20"/>
      <c r="N192" s="20"/>
      <c r="O192" s="20"/>
      <c r="P192" s="20"/>
      <c r="Q192" s="20"/>
      <c r="R192" s="20"/>
      <c r="S192" s="20"/>
      <c r="T192" s="20"/>
      <c r="U192" s="20"/>
      <c r="V192" s="20"/>
    </row>
    <row r="193" spans="1:23" ht="13.8" thickBot="1" x14ac:dyDescent="0.35">
      <c r="A193" s="149"/>
      <c r="E193" s="149"/>
      <c r="G193" s="193"/>
      <c r="H193" s="369" t="str">
        <f>IF(IF(E191&gt;E197,1,0)+IF(F191&gt;F197,1,0)+IF(G191&gt;G197,1,0)=IF(E197&gt;E191,1,0)+IF(F197&gt;F191,1,0)+IF(G197&gt;G191,1,0)," ",IF(IF(E191&gt;E197,1,0)+IF(F191&gt;F197,1,0)+IF(G191&gt;G197,1,0)&gt;IF(E197&gt;E191,1,0)+IF(F197&gt;F191,1,0)+IF(G197&gt;G191,1,0),C190,C198))</f>
        <v xml:space="preserve"> </v>
      </c>
      <c r="I193" s="825" t="str">
        <f>IF(H193=" "," ",VLOOKUP(H193,[1]Inschr!$B$1:$K$65536,3,FALSE))</f>
        <v xml:space="preserve"> </v>
      </c>
      <c r="J193" s="826"/>
      <c r="K193" s="826"/>
      <c r="L193" s="826"/>
      <c r="M193" s="826"/>
      <c r="N193" s="826"/>
      <c r="O193" s="827"/>
      <c r="P193" s="20"/>
      <c r="Q193" s="20"/>
      <c r="R193" s="20"/>
      <c r="S193" s="20"/>
      <c r="T193" s="20"/>
      <c r="U193" s="20"/>
      <c r="V193" s="20"/>
    </row>
    <row r="194" spans="1:23" ht="12.75" customHeight="1" x14ac:dyDescent="0.3">
      <c r="A194" s="149"/>
      <c r="E194" s="149" t="s">
        <v>4</v>
      </c>
      <c r="F194" s="353" t="str">
        <f>IF($O$8=0,"",$O$8)</f>
        <v/>
      </c>
      <c r="G194" s="193"/>
      <c r="H194" s="370"/>
      <c r="I194" s="828"/>
      <c r="J194" s="829"/>
      <c r="K194" s="829"/>
      <c r="L194" s="829"/>
      <c r="M194" s="829"/>
      <c r="N194" s="829"/>
      <c r="O194" s="830"/>
      <c r="P194" s="20"/>
      <c r="Q194" s="20"/>
      <c r="R194" s="20"/>
      <c r="S194" s="20"/>
      <c r="T194" s="20"/>
      <c r="U194" s="20"/>
      <c r="V194" s="20"/>
    </row>
    <row r="195" spans="1:23" ht="13.5" customHeight="1" thickBot="1" x14ac:dyDescent="0.35">
      <c r="A195" s="149"/>
      <c r="E195" s="1"/>
      <c r="F195" s="354"/>
      <c r="G195" s="193"/>
      <c r="H195" s="369" t="str">
        <f>IF(IF(E191&gt;E197,1,0)+IF(F191&gt;F197,1,0)+IF(G191&gt;G197,1,0)=IF(E197&gt;E191,1,0)+IF(F197&gt;F191,1,0)+IF(G197&gt;G191,1,0)," ",IF(IF(E191&gt;E197,1,0)+IF(F191&gt;F197,1,0)+IF(G191&gt;G197,1,0)&gt;IF(E197&gt;E191,1,0)+IF(F197&gt;F191,1,0)+IF(G197&gt;G191,1,0),C191,C199))</f>
        <v xml:space="preserve"> </v>
      </c>
      <c r="I195" s="825" t="str">
        <f>IF(H195=" "," ",VLOOKUP(H195,[1]Inschr!$B$1:$K$65536,3,FALSE))</f>
        <v xml:space="preserve"> </v>
      </c>
      <c r="J195" s="826"/>
      <c r="K195" s="826"/>
      <c r="L195" s="826"/>
      <c r="M195" s="826"/>
      <c r="N195" s="826"/>
      <c r="O195" s="827"/>
      <c r="P195" s="443" t="s">
        <v>42</v>
      </c>
      <c r="Q195" s="444"/>
      <c r="R195" s="444"/>
      <c r="S195" s="20"/>
      <c r="T195" s="20"/>
      <c r="U195" s="20"/>
      <c r="V195" s="20"/>
    </row>
    <row r="196" spans="1:23" x14ac:dyDescent="0.3">
      <c r="G196" s="193"/>
      <c r="H196" s="370"/>
      <c r="I196" s="828"/>
      <c r="J196" s="829"/>
      <c r="K196" s="829"/>
      <c r="L196" s="829"/>
      <c r="M196" s="829"/>
      <c r="N196" s="829"/>
      <c r="O196" s="830"/>
      <c r="P196" s="20"/>
      <c r="Q196" s="20"/>
      <c r="R196" s="20"/>
      <c r="S196" s="20"/>
      <c r="T196" s="20"/>
      <c r="U196" s="20"/>
      <c r="V196" s="20"/>
    </row>
    <row r="197" spans="1:23" x14ac:dyDescent="0.3">
      <c r="E197" s="369"/>
      <c r="F197" s="369"/>
      <c r="G197" s="831"/>
      <c r="H197" s="24"/>
      <c r="I197" s="24"/>
      <c r="J197" s="150"/>
      <c r="K197" s="150"/>
      <c r="L197" s="24"/>
      <c r="M197" s="24"/>
      <c r="N197" s="24"/>
      <c r="O197" s="24"/>
      <c r="P197" s="365"/>
      <c r="Q197" s="365"/>
      <c r="R197" s="365"/>
      <c r="S197" s="20"/>
      <c r="T197" s="20"/>
      <c r="U197" s="20" t="s">
        <v>78</v>
      </c>
      <c r="V197" s="20"/>
      <c r="W197" s="20"/>
    </row>
    <row r="198" spans="1:23" x14ac:dyDescent="0.3">
      <c r="A198" s="149"/>
      <c r="C198" s="6">
        <f>$C105</f>
        <v>0</v>
      </c>
      <c r="D198" s="293" t="str">
        <f>IF($C198=0," ",VLOOKUP($C198,[1]Inschr!$B$1:$K$65536,3,FALSE))</f>
        <v xml:space="preserve"> </v>
      </c>
      <c r="E198" s="370"/>
      <c r="F198" s="370"/>
      <c r="G198" s="832"/>
      <c r="H198" s="24"/>
      <c r="I198" s="24"/>
      <c r="J198" s="150"/>
      <c r="K198" s="150"/>
      <c r="L198" s="24"/>
      <c r="M198" s="24"/>
      <c r="N198" s="24"/>
      <c r="O198" s="24"/>
      <c r="P198" s="366"/>
      <c r="Q198" s="366"/>
      <c r="R198" s="366"/>
      <c r="S198" s="20"/>
      <c r="T198" s="20"/>
      <c r="U198" s="20"/>
      <c r="V198" s="20"/>
      <c r="W198" s="20"/>
    </row>
    <row r="199" spans="1:23" ht="13.8" thickBot="1" x14ac:dyDescent="0.35">
      <c r="A199" s="149"/>
      <c r="C199" s="6">
        <f>$C106</f>
        <v>0</v>
      </c>
      <c r="D199" s="291" t="str">
        <f>IF($C199=0," ",VLOOKUP($C199,[1]Inschr!$B$1:$K$65536,3,FALSE))</f>
        <v xml:space="preserve"> </v>
      </c>
      <c r="E199" s="2"/>
      <c r="F199" s="2"/>
      <c r="G199" s="20"/>
      <c r="H199" s="24"/>
      <c r="I199" s="24"/>
      <c r="J199" s="149" t="s">
        <v>4</v>
      </c>
      <c r="K199" s="149"/>
      <c r="L199" s="24"/>
      <c r="M199" s="24"/>
      <c r="N199" s="24"/>
      <c r="O199" s="24"/>
      <c r="P199" s="25"/>
      <c r="S199" s="369" t="str">
        <f>IF(IF(P197&gt;P203,1,0)+IF(Q197&gt;Q203,1,0)+IF(R197&gt;R203,1,0)=IF(P203&gt;P197,1,0)+IF(Q203&gt;Q197,1,0)+IF(R203&gt;R197,1,0)," ",IF(IF(P197&gt;P203,1,0)+IF(Q197&gt;Q203,1,0)+IF(R197&gt;R203,1,0)&gt;IF(P203&gt;P197,1,0)+IF(Q203&gt;Q197,1,0)+IF(R203&gt;R197,1,0),H193,H205))</f>
        <v xml:space="preserve"> </v>
      </c>
      <c r="T199" s="825" t="str">
        <f>IF(S199=" "," ",VLOOKUP(S199,[1]Inschr!$B$1:$K$65536,3,FALSE))</f>
        <v xml:space="preserve"> </v>
      </c>
      <c r="U199" s="826"/>
      <c r="V199" s="826"/>
      <c r="W199" s="827"/>
    </row>
    <row r="200" spans="1:23" ht="12.75" customHeight="1" x14ac:dyDescent="0.3">
      <c r="G200" s="20"/>
      <c r="H200" s="24"/>
      <c r="I200" s="24"/>
      <c r="J200" s="353" t="str">
        <f>IF($V$22=0,"",$V$22)</f>
        <v/>
      </c>
      <c r="K200" s="1"/>
      <c r="L200" s="24"/>
      <c r="M200" s="24"/>
      <c r="N200" s="24"/>
      <c r="O200" s="24"/>
      <c r="P200" s="25"/>
      <c r="S200" s="370"/>
      <c r="T200" s="828"/>
      <c r="U200" s="829"/>
      <c r="V200" s="829"/>
      <c r="W200" s="830"/>
    </row>
    <row r="201" spans="1:23" ht="13.5" customHeight="1" thickBot="1" x14ac:dyDescent="0.35">
      <c r="G201" s="20"/>
      <c r="H201" s="24"/>
      <c r="I201" s="24"/>
      <c r="J201" s="354"/>
      <c r="K201" s="1"/>
      <c r="L201" s="24"/>
      <c r="M201" s="24"/>
      <c r="N201" s="24"/>
      <c r="O201" s="24"/>
      <c r="P201" s="25"/>
      <c r="S201" s="369" t="str">
        <f>IF(IF(P197&gt;P203,1,0)+IF(Q197&gt;Q203,1,0)+IF(R197&gt;R203,1,0)=IF(P203&gt;P197,1,0)+IF(Q203&gt;Q197,1,0)+IF(R203&gt;R197,1,0)," ",IF(IF(P197&gt;P203,1,0)+IF(Q197&gt;Q203,1,0)+IF(R197&gt;R203,1,0)&gt;IF(P203&gt;P197,1,0)+IF(Q203&gt;Q197,1,0)+IF(R203&gt;R197,1,0),H195,H207))</f>
        <v xml:space="preserve"> </v>
      </c>
      <c r="T201" s="825" t="str">
        <f>IF(S201=" "," ",VLOOKUP(S201,[1]Inschr!$B$1:$K$65536,3,FALSE))</f>
        <v xml:space="preserve"> </v>
      </c>
      <c r="U201" s="826"/>
      <c r="V201" s="826"/>
      <c r="W201" s="827"/>
    </row>
    <row r="202" spans="1:23" x14ac:dyDescent="0.3">
      <c r="A202" s="149"/>
      <c r="C202" s="6">
        <f>$C137</f>
        <v>0</v>
      </c>
      <c r="D202" s="291" t="str">
        <f>IF($C202=0," ",VLOOKUP($C202,[1]Inschr!$B$1:$K$65536,3,FALSE))</f>
        <v xml:space="preserve"> </v>
      </c>
      <c r="E202" s="2"/>
      <c r="F202" s="2"/>
      <c r="G202" s="20"/>
      <c r="H202" s="24"/>
      <c r="I202" s="24"/>
      <c r="J202" s="150"/>
      <c r="K202" s="150"/>
      <c r="L202" s="24"/>
      <c r="M202" s="24"/>
      <c r="N202" s="24"/>
      <c r="O202" s="24"/>
      <c r="P202" s="25"/>
      <c r="R202" s="287"/>
      <c r="S202" s="370"/>
      <c r="T202" s="828"/>
      <c r="U202" s="829"/>
      <c r="V202" s="829"/>
      <c r="W202" s="830"/>
    </row>
    <row r="203" spans="1:23" x14ac:dyDescent="0.3">
      <c r="A203" s="149"/>
      <c r="C203" s="6">
        <f>$C138</f>
        <v>0</v>
      </c>
      <c r="D203" s="293" t="str">
        <f>IF($C203=0," ",VLOOKUP($C203,[1]Inschr!$B$1:$K$65536,3,FALSE))</f>
        <v xml:space="preserve"> </v>
      </c>
      <c r="E203" s="369"/>
      <c r="F203" s="369"/>
      <c r="G203" s="831"/>
      <c r="H203" s="24"/>
      <c r="I203" s="24"/>
      <c r="J203" s="150"/>
      <c r="K203" s="150"/>
      <c r="L203" s="24"/>
      <c r="M203" s="24"/>
      <c r="N203" s="24"/>
      <c r="O203" s="24"/>
      <c r="P203" s="365"/>
      <c r="Q203" s="365"/>
      <c r="R203" s="365"/>
      <c r="S203" s="20"/>
      <c r="T203" s="20"/>
      <c r="U203" s="20"/>
      <c r="V203" s="25"/>
      <c r="W203" s="20"/>
    </row>
    <row r="204" spans="1:23" x14ac:dyDescent="0.3">
      <c r="E204" s="370"/>
      <c r="F204" s="370"/>
      <c r="G204" s="832"/>
      <c r="H204" s="24"/>
      <c r="I204" s="24"/>
      <c r="J204" s="150"/>
      <c r="K204" s="150"/>
      <c r="L204" s="24"/>
      <c r="M204" s="24"/>
      <c r="N204" s="24"/>
      <c r="O204" s="24"/>
      <c r="P204" s="366"/>
      <c r="Q204" s="366"/>
      <c r="R204" s="366"/>
      <c r="S204" s="20"/>
      <c r="T204" s="20"/>
      <c r="U204" s="20"/>
      <c r="V204" s="25"/>
      <c r="W204" s="25"/>
    </row>
    <row r="205" spans="1:23" ht="13.8" thickBot="1" x14ac:dyDescent="0.35">
      <c r="A205" s="149"/>
      <c r="E205" s="149"/>
      <c r="G205" s="193"/>
      <c r="H205" s="369" t="str">
        <f>IF(IF(E203&gt;E209,1,0)+IF(F203&gt;F209,1,0)+IF(G203&gt;G209,1,0)=IF(E209&gt;E203,1,0)+IF(F209&gt;F203,1,0)+IF(G209&gt;G203,1,0)," ",IF(IF(E203&gt;E209,1,0)+IF(F203&gt;F209,1,0)+IF(G203&gt;G209,1,0)&gt;IF(E209&gt;E203,1,0)+IF(F209&gt;F203,1,0)+IF(G209&gt;G203,1,0),C202,C210))</f>
        <v xml:space="preserve"> </v>
      </c>
      <c r="I205" s="825" t="str">
        <f>IF(H205=" "," ",VLOOKUP(H205,[1]Inschr!$B$1:$K$65536,3,FALSE))</f>
        <v xml:space="preserve"> </v>
      </c>
      <c r="J205" s="826"/>
      <c r="K205" s="826"/>
      <c r="L205" s="826"/>
      <c r="M205" s="826"/>
      <c r="N205" s="826"/>
      <c r="O205" s="827"/>
      <c r="P205" s="20"/>
      <c r="Q205" s="20"/>
      <c r="R205" s="20"/>
      <c r="S205" s="20"/>
      <c r="T205" s="20"/>
      <c r="U205" s="20"/>
      <c r="V205" s="20"/>
    </row>
    <row r="206" spans="1:23" ht="12.75" customHeight="1" x14ac:dyDescent="0.3">
      <c r="A206" s="149"/>
      <c r="E206" s="149" t="s">
        <v>4</v>
      </c>
      <c r="F206" s="353" t="str">
        <f>IF($O$37=0,"",$O$37)</f>
        <v/>
      </c>
      <c r="G206" s="193"/>
      <c r="H206" s="370"/>
      <c r="I206" s="828"/>
      <c r="J206" s="829"/>
      <c r="K206" s="829"/>
      <c r="L206" s="829"/>
      <c r="M206" s="829"/>
      <c r="N206" s="829"/>
      <c r="O206" s="830"/>
      <c r="P206" s="20"/>
      <c r="Q206" s="20"/>
      <c r="R206" s="20"/>
      <c r="S206" s="20"/>
      <c r="T206" s="20"/>
      <c r="U206" s="20"/>
      <c r="V206" s="20"/>
    </row>
    <row r="207" spans="1:23" ht="13.5" customHeight="1" thickBot="1" x14ac:dyDescent="0.35">
      <c r="A207" s="149"/>
      <c r="E207" s="1"/>
      <c r="F207" s="354"/>
      <c r="G207" s="193"/>
      <c r="H207" s="369" t="str">
        <f>IF(IF(E203&gt;E209,1,0)+IF(F203&gt;F209,1,0)+IF(G203&gt;G209,1,0)=IF(E209&gt;E203,1,0)+IF(F209&gt;F203,1,0)+IF(G209&gt;G203,1,0)," ",IF(IF(E203&gt;E209,1,0)+IF(F203&gt;F209,1,0)+IF(G203&gt;G209,1,0)&gt;IF(E209&gt;E203,1,0)+IF(F209&gt;F203,1,0)+IF(G209&gt;G203,1,0),C203,C211))</f>
        <v xml:space="preserve"> </v>
      </c>
      <c r="I207" s="825" t="str">
        <f>IF(H207=" "," ",VLOOKUP(H207,[1]Inschr!$B$1:$K$65536,3,FALSE))</f>
        <v xml:space="preserve"> </v>
      </c>
      <c r="J207" s="826"/>
      <c r="K207" s="826"/>
      <c r="L207" s="826"/>
      <c r="M207" s="826"/>
      <c r="N207" s="826"/>
      <c r="O207" s="827"/>
      <c r="P207" s="20"/>
      <c r="Q207" s="20"/>
      <c r="R207" s="20"/>
      <c r="S207" s="20"/>
      <c r="T207" s="20"/>
      <c r="U207" s="20"/>
      <c r="V207" s="20"/>
    </row>
    <row r="208" spans="1:23" x14ac:dyDescent="0.3">
      <c r="G208" s="193"/>
      <c r="H208" s="370"/>
      <c r="I208" s="828"/>
      <c r="J208" s="829"/>
      <c r="K208" s="829"/>
      <c r="L208" s="829"/>
      <c r="M208" s="829"/>
      <c r="N208" s="829"/>
      <c r="O208" s="830"/>
      <c r="P208" s="20"/>
      <c r="Q208" s="20"/>
      <c r="R208" s="20"/>
      <c r="S208" s="20"/>
      <c r="T208" s="20"/>
      <c r="U208" s="20"/>
      <c r="V208" s="20"/>
    </row>
    <row r="209" spans="1:22" x14ac:dyDescent="0.3">
      <c r="E209" s="369"/>
      <c r="F209" s="369"/>
      <c r="G209" s="831"/>
      <c r="H209" s="20"/>
      <c r="I209" s="20"/>
      <c r="J209" s="20"/>
      <c r="K209" s="20"/>
      <c r="N209" s="20"/>
      <c r="O209" s="20"/>
      <c r="P209" s="20"/>
      <c r="Q209" s="20"/>
      <c r="R209" s="20"/>
      <c r="S209" s="20"/>
      <c r="T209" s="20"/>
      <c r="U209" s="20"/>
      <c r="V209" s="20"/>
    </row>
    <row r="210" spans="1:22" x14ac:dyDescent="0.3">
      <c r="A210" s="149"/>
      <c r="C210" s="6">
        <f>$C169</f>
        <v>0</v>
      </c>
      <c r="D210" s="293" t="str">
        <f>IF($C210=0," ",VLOOKUP($C210,[1]Inschr!$B$1:$K$65536,3,FALSE))</f>
        <v xml:space="preserve"> </v>
      </c>
      <c r="E210" s="370"/>
      <c r="F210" s="370"/>
      <c r="G210" s="832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</row>
    <row r="211" spans="1:22" x14ac:dyDescent="0.3">
      <c r="A211" s="149"/>
      <c r="C211" s="6">
        <f>$C170</f>
        <v>0</v>
      </c>
      <c r="D211" s="291" t="str">
        <f>IF($C211=0," ",VLOOKUP($C211,[1]Inschr!$B$1:$K$65536,3,FALSE))</f>
        <v xml:space="preserve"> </v>
      </c>
      <c r="E211" s="2"/>
      <c r="F211" s="2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</row>
    <row r="212" spans="1:22" x14ac:dyDescent="0.3">
      <c r="C212" s="4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</row>
  </sheetData>
  <mergeCells count="549">
    <mergeCell ref="E156:G156"/>
    <mergeCell ref="E157:G157"/>
    <mergeCell ref="E158:G158"/>
    <mergeCell ref="E159:G159"/>
    <mergeCell ref="E160:G160"/>
    <mergeCell ref="E161:G161"/>
    <mergeCell ref="H44:J44"/>
    <mergeCell ref="F209:F210"/>
    <mergeCell ref="E209:E210"/>
    <mergeCell ref="I45:I46"/>
    <mergeCell ref="I49:I50"/>
    <mergeCell ref="J49:J50"/>
    <mergeCell ref="J45:J46"/>
    <mergeCell ref="E203:E204"/>
    <mergeCell ref="F203:F204"/>
    <mergeCell ref="E170:G170"/>
    <mergeCell ref="E173:G173"/>
    <mergeCell ref="E174:G174"/>
    <mergeCell ref="F191:F192"/>
    <mergeCell ref="E191:E192"/>
    <mergeCell ref="E197:E198"/>
    <mergeCell ref="F197:F198"/>
    <mergeCell ref="E189:G189"/>
    <mergeCell ref="E162:G162"/>
    <mergeCell ref="E137:G137"/>
    <mergeCell ref="E138:G138"/>
    <mergeCell ref="E141:G141"/>
    <mergeCell ref="E142:G142"/>
    <mergeCell ref="E126:G126"/>
    <mergeCell ref="E127:G127"/>
    <mergeCell ref="E128:G128"/>
    <mergeCell ref="E129:G129"/>
    <mergeCell ref="E130:G130"/>
    <mergeCell ref="E131:G131"/>
    <mergeCell ref="E105:G105"/>
    <mergeCell ref="E106:G106"/>
    <mergeCell ref="E109:G109"/>
    <mergeCell ref="E110:G110"/>
    <mergeCell ref="E124:G124"/>
    <mergeCell ref="E125:G125"/>
    <mergeCell ref="E95:G95"/>
    <mergeCell ref="E96:G96"/>
    <mergeCell ref="E97:G97"/>
    <mergeCell ref="E98:G98"/>
    <mergeCell ref="E99:G99"/>
    <mergeCell ref="E100:G100"/>
    <mergeCell ref="E39:G39"/>
    <mergeCell ref="E40:G40"/>
    <mergeCell ref="E41:G41"/>
    <mergeCell ref="E42:G42"/>
    <mergeCell ref="E44:G44"/>
    <mergeCell ref="E45:G45"/>
    <mergeCell ref="E70:G70"/>
    <mergeCell ref="E73:G73"/>
    <mergeCell ref="E64:G64"/>
    <mergeCell ref="E65:G65"/>
    <mergeCell ref="E66:G66"/>
    <mergeCell ref="E67:G67"/>
    <mergeCell ref="E68:G68"/>
    <mergeCell ref="E69:G69"/>
    <mergeCell ref="E33:G33"/>
    <mergeCell ref="E34:G34"/>
    <mergeCell ref="E35:G35"/>
    <mergeCell ref="E36:G36"/>
    <mergeCell ref="E37:G37"/>
    <mergeCell ref="E38:G38"/>
    <mergeCell ref="E27:G27"/>
    <mergeCell ref="E28:G28"/>
    <mergeCell ref="E29:G29"/>
    <mergeCell ref="E30:G30"/>
    <mergeCell ref="E31:G31"/>
    <mergeCell ref="E32:G32"/>
    <mergeCell ref="E20:G20"/>
    <mergeCell ref="E21:G21"/>
    <mergeCell ref="E22:G22"/>
    <mergeCell ref="E23:G23"/>
    <mergeCell ref="E24:G24"/>
    <mergeCell ref="E13:G13"/>
    <mergeCell ref="E14:G14"/>
    <mergeCell ref="E15:G15"/>
    <mergeCell ref="E16:G16"/>
    <mergeCell ref="E17:G17"/>
    <mergeCell ref="E18:G18"/>
    <mergeCell ref="E4:G4"/>
    <mergeCell ref="E5:G5"/>
    <mergeCell ref="E6:G6"/>
    <mergeCell ref="E7:G7"/>
    <mergeCell ref="E8:G8"/>
    <mergeCell ref="K177:L177"/>
    <mergeCell ref="M177:N177"/>
    <mergeCell ref="K178:L178"/>
    <mergeCell ref="M178:N178"/>
    <mergeCell ref="K159:L160"/>
    <mergeCell ref="M159:N160"/>
    <mergeCell ref="K143:L143"/>
    <mergeCell ref="M143:N143"/>
    <mergeCell ref="M144:N144"/>
    <mergeCell ref="K145:L145"/>
    <mergeCell ref="M145:N145"/>
    <mergeCell ref="K146:L146"/>
    <mergeCell ref="M146:N146"/>
    <mergeCell ref="K139:L139"/>
    <mergeCell ref="M139:N139"/>
    <mergeCell ref="K140:L140"/>
    <mergeCell ref="M140:N140"/>
    <mergeCell ref="M141:N141"/>
    <mergeCell ref="E19:G19"/>
    <mergeCell ref="M115:N115"/>
    <mergeCell ref="K124:L124"/>
    <mergeCell ref="M124:N124"/>
    <mergeCell ref="K125:L126"/>
    <mergeCell ref="M125:N126"/>
    <mergeCell ref="K127:L128"/>
    <mergeCell ref="M127:N128"/>
    <mergeCell ref="M179:N179"/>
    <mergeCell ref="E3:G3"/>
    <mergeCell ref="E9:G9"/>
    <mergeCell ref="E10:G10"/>
    <mergeCell ref="E11:G11"/>
    <mergeCell ref="E12:G12"/>
    <mergeCell ref="M173:N173"/>
    <mergeCell ref="K174:L174"/>
    <mergeCell ref="M174:N174"/>
    <mergeCell ref="K175:L175"/>
    <mergeCell ref="M175:N175"/>
    <mergeCell ref="M176:N176"/>
    <mergeCell ref="K169:L169"/>
    <mergeCell ref="M169:N169"/>
    <mergeCell ref="M170:N170"/>
    <mergeCell ref="K171:L171"/>
    <mergeCell ref="M171:N171"/>
    <mergeCell ref="K81:L81"/>
    <mergeCell ref="K82:L82"/>
    <mergeCell ref="M75:N75"/>
    <mergeCell ref="M76:N76"/>
    <mergeCell ref="M63:N64"/>
    <mergeCell ref="M65:N66"/>
    <mergeCell ref="M67:N68"/>
    <mergeCell ref="M69:N70"/>
    <mergeCell ref="M74:N74"/>
    <mergeCell ref="Q21:Q22"/>
    <mergeCell ref="R21:R22"/>
    <mergeCell ref="S21:S22"/>
    <mergeCell ref="Q23:Q24"/>
    <mergeCell ref="N31:N32"/>
    <mergeCell ref="M31:M32"/>
    <mergeCell ref="M33:M34"/>
    <mergeCell ref="N33:N34"/>
    <mergeCell ref="L30:N30"/>
    <mergeCell ref="R23:R24"/>
    <mergeCell ref="S23:S24"/>
    <mergeCell ref="T163:U164"/>
    <mergeCell ref="H164:I164"/>
    <mergeCell ref="S137:T137"/>
    <mergeCell ref="U137:V137"/>
    <mergeCell ref="H156:I156"/>
    <mergeCell ref="T156:U156"/>
    <mergeCell ref="H157:I157"/>
    <mergeCell ref="T157:U158"/>
    <mergeCell ref="H158:I158"/>
    <mergeCell ref="K137:L137"/>
    <mergeCell ref="M137:N137"/>
    <mergeCell ref="M138:N138"/>
    <mergeCell ref="K142:L142"/>
    <mergeCell ref="M142:N142"/>
    <mergeCell ref="M147:N147"/>
    <mergeCell ref="K156:L156"/>
    <mergeCell ref="M156:N156"/>
    <mergeCell ref="K157:L158"/>
    <mergeCell ref="M157:N158"/>
    <mergeCell ref="T159:U160"/>
    <mergeCell ref="H160:I160"/>
    <mergeCell ref="H161:I161"/>
    <mergeCell ref="T161:U162"/>
    <mergeCell ref="H162:I162"/>
    <mergeCell ref="K161:L162"/>
    <mergeCell ref="M161:N162"/>
    <mergeCell ref="K60:L60"/>
    <mergeCell ref="K61:L62"/>
    <mergeCell ref="K63:L64"/>
    <mergeCell ref="K65:L66"/>
    <mergeCell ref="K67:L68"/>
    <mergeCell ref="K69:L70"/>
    <mergeCell ref="T131:U132"/>
    <mergeCell ref="M60:N60"/>
    <mergeCell ref="T125:U126"/>
    <mergeCell ref="U73:V73"/>
    <mergeCell ref="K73:L73"/>
    <mergeCell ref="M73:N73"/>
    <mergeCell ref="T67:U68"/>
    <mergeCell ref="S157:S158"/>
    <mergeCell ref="V152:W155"/>
    <mergeCell ref="K75:L75"/>
    <mergeCell ref="K76:L76"/>
    <mergeCell ref="K78:L78"/>
    <mergeCell ref="S67:S68"/>
    <mergeCell ref="K101:L102"/>
    <mergeCell ref="M101:N102"/>
    <mergeCell ref="K92:L92"/>
    <mergeCell ref="M77:N77"/>
    <mergeCell ref="M78:N78"/>
    <mergeCell ref="M79:N79"/>
    <mergeCell ref="M80:N80"/>
    <mergeCell ref="M81:N81"/>
    <mergeCell ref="T127:U128"/>
    <mergeCell ref="H128:I128"/>
    <mergeCell ref="H129:I129"/>
    <mergeCell ref="T129:U130"/>
    <mergeCell ref="H130:I130"/>
    <mergeCell ref="K129:L130"/>
    <mergeCell ref="M129:N130"/>
    <mergeCell ref="S127:S128"/>
    <mergeCell ref="S105:T105"/>
    <mergeCell ref="U105:V105"/>
    <mergeCell ref="H124:I124"/>
    <mergeCell ref="T124:U124"/>
    <mergeCell ref="H125:I125"/>
    <mergeCell ref="M92:N92"/>
    <mergeCell ref="K93:L94"/>
    <mergeCell ref="M93:N94"/>
    <mergeCell ref="M82:N82"/>
    <mergeCell ref="M83:N83"/>
    <mergeCell ref="K79:L79"/>
    <mergeCell ref="K105:L105"/>
    <mergeCell ref="M105:N105"/>
    <mergeCell ref="M106:N106"/>
    <mergeCell ref="K111:L111"/>
    <mergeCell ref="M111:N111"/>
    <mergeCell ref="M112:N112"/>
    <mergeCell ref="K113:L113"/>
    <mergeCell ref="M113:N113"/>
    <mergeCell ref="K114:L114"/>
    <mergeCell ref="M114:N114"/>
    <mergeCell ref="K107:L107"/>
    <mergeCell ref="M107:N107"/>
    <mergeCell ref="K108:L108"/>
    <mergeCell ref="M108:N108"/>
    <mergeCell ref="M109:N109"/>
    <mergeCell ref="K110:L110"/>
    <mergeCell ref="M110:N110"/>
    <mergeCell ref="T97:U98"/>
    <mergeCell ref="H98:I98"/>
    <mergeCell ref="H99:I99"/>
    <mergeCell ref="T99:U100"/>
    <mergeCell ref="H100:I100"/>
    <mergeCell ref="H92:I92"/>
    <mergeCell ref="T92:U92"/>
    <mergeCell ref="H93:I93"/>
    <mergeCell ref="T93:U94"/>
    <mergeCell ref="H94:I94"/>
    <mergeCell ref="H95:I95"/>
    <mergeCell ref="J95:J96"/>
    <mergeCell ref="T95:U96"/>
    <mergeCell ref="H96:I96"/>
    <mergeCell ref="K95:L96"/>
    <mergeCell ref="S97:S98"/>
    <mergeCell ref="Q93:Q94"/>
    <mergeCell ref="R93:R94"/>
    <mergeCell ref="S93:S94"/>
    <mergeCell ref="M95:N96"/>
    <mergeCell ref="G209:G210"/>
    <mergeCell ref="H60:I60"/>
    <mergeCell ref="T60:U60"/>
    <mergeCell ref="H61:I61"/>
    <mergeCell ref="T61:U62"/>
    <mergeCell ref="H62:I62"/>
    <mergeCell ref="H63:I63"/>
    <mergeCell ref="J63:J64"/>
    <mergeCell ref="T63:U64"/>
    <mergeCell ref="H64:I64"/>
    <mergeCell ref="G203:G204"/>
    <mergeCell ref="H205:H206"/>
    <mergeCell ref="I205:O206"/>
    <mergeCell ref="H193:H194"/>
    <mergeCell ref="I193:O194"/>
    <mergeCell ref="R159:R160"/>
    <mergeCell ref="S159:S160"/>
    <mergeCell ref="Q157:Q158"/>
    <mergeCell ref="H69:I69"/>
    <mergeCell ref="O69:O70"/>
    <mergeCell ref="T69:U70"/>
    <mergeCell ref="H70:I70"/>
    <mergeCell ref="R157:R158"/>
    <mergeCell ref="H97:I97"/>
    <mergeCell ref="F206:F207"/>
    <mergeCell ref="H207:H208"/>
    <mergeCell ref="I207:O208"/>
    <mergeCell ref="S199:S200"/>
    <mergeCell ref="T199:W200"/>
    <mergeCell ref="J200:J201"/>
    <mergeCell ref="S201:S202"/>
    <mergeCell ref="T201:W202"/>
    <mergeCell ref="R197:R198"/>
    <mergeCell ref="Q197:Q198"/>
    <mergeCell ref="P197:P198"/>
    <mergeCell ref="R203:R204"/>
    <mergeCell ref="Q203:Q204"/>
    <mergeCell ref="P203:P204"/>
    <mergeCell ref="F194:F195"/>
    <mergeCell ref="H195:H196"/>
    <mergeCell ref="I195:O196"/>
    <mergeCell ref="G197:G198"/>
    <mergeCell ref="Q165:Q166"/>
    <mergeCell ref="R165:R166"/>
    <mergeCell ref="S165:S166"/>
    <mergeCell ref="R183:U186"/>
    <mergeCell ref="G191:G192"/>
    <mergeCell ref="O169:P169"/>
    <mergeCell ref="Q169:R169"/>
    <mergeCell ref="S169:T169"/>
    <mergeCell ref="U169:V169"/>
    <mergeCell ref="H165:I165"/>
    <mergeCell ref="O165:O166"/>
    <mergeCell ref="T165:U166"/>
    <mergeCell ref="H166:I166"/>
    <mergeCell ref="K172:L172"/>
    <mergeCell ref="M172:N172"/>
    <mergeCell ref="E165:G165"/>
    <mergeCell ref="E166:G166"/>
    <mergeCell ref="E169:G169"/>
    <mergeCell ref="P195:R195"/>
    <mergeCell ref="B165:B166"/>
    <mergeCell ref="J165:J166"/>
    <mergeCell ref="P165:P166"/>
    <mergeCell ref="K165:L166"/>
    <mergeCell ref="M165:N166"/>
    <mergeCell ref="S161:S162"/>
    <mergeCell ref="B163:B164"/>
    <mergeCell ref="J163:J164"/>
    <mergeCell ref="O163:O164"/>
    <mergeCell ref="P163:P164"/>
    <mergeCell ref="Q163:Q164"/>
    <mergeCell ref="R163:R164"/>
    <mergeCell ref="S163:S164"/>
    <mergeCell ref="B161:B162"/>
    <mergeCell ref="J161:J162"/>
    <mergeCell ref="O161:O162"/>
    <mergeCell ref="P161:P162"/>
    <mergeCell ref="Q161:Q162"/>
    <mergeCell ref="R161:R162"/>
    <mergeCell ref="K163:L164"/>
    <mergeCell ref="M163:N164"/>
    <mergeCell ref="H163:I163"/>
    <mergeCell ref="E163:G163"/>
    <mergeCell ref="E164:G164"/>
    <mergeCell ref="B159:B160"/>
    <mergeCell ref="O159:O160"/>
    <mergeCell ref="P159:P160"/>
    <mergeCell ref="Q159:Q160"/>
    <mergeCell ref="B157:B158"/>
    <mergeCell ref="J157:J158"/>
    <mergeCell ref="O157:O158"/>
    <mergeCell ref="P157:P158"/>
    <mergeCell ref="H159:I159"/>
    <mergeCell ref="J159:J160"/>
    <mergeCell ref="X152:X153"/>
    <mergeCell ref="Y152:Y153"/>
    <mergeCell ref="X154:X155"/>
    <mergeCell ref="Y154:Y155"/>
    <mergeCell ref="O137:P137"/>
    <mergeCell ref="Q137:R137"/>
    <mergeCell ref="Q131:Q132"/>
    <mergeCell ref="R131:R132"/>
    <mergeCell ref="S131:S132"/>
    <mergeCell ref="O133:O134"/>
    <mergeCell ref="T133:U134"/>
    <mergeCell ref="R133:R134"/>
    <mergeCell ref="S133:S134"/>
    <mergeCell ref="B133:B134"/>
    <mergeCell ref="J133:J134"/>
    <mergeCell ref="P133:P134"/>
    <mergeCell ref="Q133:Q134"/>
    <mergeCell ref="B131:B132"/>
    <mergeCell ref="J131:J132"/>
    <mergeCell ref="O131:O132"/>
    <mergeCell ref="P131:P132"/>
    <mergeCell ref="H131:I131"/>
    <mergeCell ref="E132:G132"/>
    <mergeCell ref="H134:I134"/>
    <mergeCell ref="K131:L132"/>
    <mergeCell ref="M131:N132"/>
    <mergeCell ref="K133:L134"/>
    <mergeCell ref="M133:N134"/>
    <mergeCell ref="E133:G133"/>
    <mergeCell ref="E134:G134"/>
    <mergeCell ref="H132:I132"/>
    <mergeCell ref="H133:I133"/>
    <mergeCell ref="B129:B130"/>
    <mergeCell ref="J129:J130"/>
    <mergeCell ref="O129:O130"/>
    <mergeCell ref="P129:P130"/>
    <mergeCell ref="Q129:Q130"/>
    <mergeCell ref="R129:R130"/>
    <mergeCell ref="S129:S130"/>
    <mergeCell ref="R125:R126"/>
    <mergeCell ref="S125:S126"/>
    <mergeCell ref="B127:B128"/>
    <mergeCell ref="O127:O128"/>
    <mergeCell ref="P127:P128"/>
    <mergeCell ref="Q127:Q128"/>
    <mergeCell ref="R127:R128"/>
    <mergeCell ref="H127:I127"/>
    <mergeCell ref="J127:J128"/>
    <mergeCell ref="H126:I126"/>
    <mergeCell ref="Y120:Y121"/>
    <mergeCell ref="X122:X123"/>
    <mergeCell ref="Y122:Y123"/>
    <mergeCell ref="B125:B126"/>
    <mergeCell ref="J125:J126"/>
    <mergeCell ref="O125:O126"/>
    <mergeCell ref="P125:P126"/>
    <mergeCell ref="Q125:Q126"/>
    <mergeCell ref="Q101:Q102"/>
    <mergeCell ref="R101:R102"/>
    <mergeCell ref="S101:S102"/>
    <mergeCell ref="V120:W123"/>
    <mergeCell ref="X120:X121"/>
    <mergeCell ref="O101:O102"/>
    <mergeCell ref="T101:U102"/>
    <mergeCell ref="O105:P105"/>
    <mergeCell ref="Q105:R105"/>
    <mergeCell ref="B101:B102"/>
    <mergeCell ref="J101:J102"/>
    <mergeCell ref="P101:P102"/>
    <mergeCell ref="H101:I101"/>
    <mergeCell ref="H102:I102"/>
    <mergeCell ref="E101:G101"/>
    <mergeCell ref="E102:G102"/>
    <mergeCell ref="B99:B100"/>
    <mergeCell ref="J99:J100"/>
    <mergeCell ref="O99:O100"/>
    <mergeCell ref="P99:P100"/>
    <mergeCell ref="Q99:Q100"/>
    <mergeCell ref="R99:R100"/>
    <mergeCell ref="S99:S100"/>
    <mergeCell ref="R95:R96"/>
    <mergeCell ref="S95:S96"/>
    <mergeCell ref="B97:B98"/>
    <mergeCell ref="J97:J98"/>
    <mergeCell ref="O97:O98"/>
    <mergeCell ref="P97:P98"/>
    <mergeCell ref="Q97:Q98"/>
    <mergeCell ref="R97:R98"/>
    <mergeCell ref="B95:B96"/>
    <mergeCell ref="O95:O96"/>
    <mergeCell ref="P95:P96"/>
    <mergeCell ref="Q95:Q96"/>
    <mergeCell ref="K97:L98"/>
    <mergeCell ref="M97:N98"/>
    <mergeCell ref="K99:L100"/>
    <mergeCell ref="M99:N100"/>
    <mergeCell ref="B93:B94"/>
    <mergeCell ref="J93:J94"/>
    <mergeCell ref="O93:O94"/>
    <mergeCell ref="P93:P94"/>
    <mergeCell ref="E93:G93"/>
    <mergeCell ref="E94:G94"/>
    <mergeCell ref="V88:W91"/>
    <mergeCell ref="X88:X89"/>
    <mergeCell ref="Y88:Y89"/>
    <mergeCell ref="X90:X91"/>
    <mergeCell ref="Y90:Y91"/>
    <mergeCell ref="E92:G92"/>
    <mergeCell ref="B69:B70"/>
    <mergeCell ref="J69:J70"/>
    <mergeCell ref="P69:P70"/>
    <mergeCell ref="Q69:Q70"/>
    <mergeCell ref="R69:R70"/>
    <mergeCell ref="S69:S70"/>
    <mergeCell ref="H67:I67"/>
    <mergeCell ref="O73:P73"/>
    <mergeCell ref="Q73:R73"/>
    <mergeCell ref="S73:T73"/>
    <mergeCell ref="H68:I68"/>
    <mergeCell ref="E74:G74"/>
    <mergeCell ref="E77:G77"/>
    <mergeCell ref="E78:G78"/>
    <mergeCell ref="B63:B64"/>
    <mergeCell ref="O63:O64"/>
    <mergeCell ref="P63:P64"/>
    <mergeCell ref="V56:W59"/>
    <mergeCell ref="X56:X57"/>
    <mergeCell ref="R65:R66"/>
    <mergeCell ref="S65:S66"/>
    <mergeCell ref="B67:B68"/>
    <mergeCell ref="J67:J68"/>
    <mergeCell ref="O67:O68"/>
    <mergeCell ref="P67:P68"/>
    <mergeCell ref="Q67:Q68"/>
    <mergeCell ref="R67:R68"/>
    <mergeCell ref="Q63:Q64"/>
    <mergeCell ref="R63:R64"/>
    <mergeCell ref="S63:S64"/>
    <mergeCell ref="B65:B66"/>
    <mergeCell ref="J65:J66"/>
    <mergeCell ref="O65:O66"/>
    <mergeCell ref="P65:P66"/>
    <mergeCell ref="Q65:Q66"/>
    <mergeCell ref="H65:I65"/>
    <mergeCell ref="T65:U66"/>
    <mergeCell ref="H66:I66"/>
    <mergeCell ref="Y56:Y57"/>
    <mergeCell ref="X58:X59"/>
    <mergeCell ref="Y58:Y59"/>
    <mergeCell ref="B61:B62"/>
    <mergeCell ref="J61:J62"/>
    <mergeCell ref="O61:O62"/>
    <mergeCell ref="E63:G63"/>
    <mergeCell ref="H45:H46"/>
    <mergeCell ref="S47:S48"/>
    <mergeCell ref="H49:H50"/>
    <mergeCell ref="P61:P62"/>
    <mergeCell ref="Q61:Q62"/>
    <mergeCell ref="R61:R62"/>
    <mergeCell ref="S61:S62"/>
    <mergeCell ref="M61:N62"/>
    <mergeCell ref="E50:G50"/>
    <mergeCell ref="E51:G51"/>
    <mergeCell ref="E60:G60"/>
    <mergeCell ref="E61:G61"/>
    <mergeCell ref="E62:G62"/>
    <mergeCell ref="K46:L47"/>
    <mergeCell ref="K48:L49"/>
    <mergeCell ref="M46:Q47"/>
    <mergeCell ref="M48:Q49"/>
    <mergeCell ref="B23:B32"/>
    <mergeCell ref="J24:J25"/>
    <mergeCell ref="B33:B42"/>
    <mergeCell ref="O37:O38"/>
    <mergeCell ref="J40:J41"/>
    <mergeCell ref="E25:G25"/>
    <mergeCell ref="E26:G26"/>
    <mergeCell ref="S1:X4"/>
    <mergeCell ref="B3:B12"/>
    <mergeCell ref="J4:J5"/>
    <mergeCell ref="O8:O9"/>
    <mergeCell ref="B13:B22"/>
    <mergeCell ref="V22:V23"/>
    <mergeCell ref="J20:J21"/>
    <mergeCell ref="L10:N10"/>
    <mergeCell ref="L31:L32"/>
    <mergeCell ref="L33:L34"/>
    <mergeCell ref="N11:N12"/>
    <mergeCell ref="M11:M12"/>
    <mergeCell ref="L11:L12"/>
    <mergeCell ref="N13:N14"/>
    <mergeCell ref="M13:M14"/>
    <mergeCell ref="L13:L14"/>
    <mergeCell ref="E2:G2"/>
  </mergeCells>
  <printOptions horizontalCentered="1" verticalCentered="1"/>
  <pageMargins left="0" right="0" top="0" bottom="0" header="0.51181102362204722" footer="0.51181102362204722"/>
  <pageSetup paperSize="9" scale="82" orientation="landscape" horizontalDpi="360" verticalDpi="360" r:id="rId1"/>
  <headerFooter alignWithMargins="0"/>
  <rowBreaks count="5" manualBreakCount="5">
    <brk id="52" max="20" man="1"/>
    <brk id="84" max="20" man="1"/>
    <brk id="116" max="20" man="1"/>
    <brk id="148" max="20" man="1"/>
    <brk id="180" max="20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436E818F8DCD4A8EF6BD386BBC2A9A" ma:contentTypeVersion="13" ma:contentTypeDescription="Een nieuw document maken." ma:contentTypeScope="" ma:versionID="4bb64f82f175a0984a50b87462ba6c12">
  <xsd:schema xmlns:xsd="http://www.w3.org/2001/XMLSchema" xmlns:xs="http://www.w3.org/2001/XMLSchema" xmlns:p="http://schemas.microsoft.com/office/2006/metadata/properties" xmlns:ns2="87b54a23-a23b-444c-935a-009cc4c0bea5" xmlns:ns3="222286be-e4d9-40d7-bda3-a24e6b41cec0" targetNamespace="http://schemas.microsoft.com/office/2006/metadata/properties" ma:root="true" ma:fieldsID="c38ba4a6ac3767967114e71752075581" ns2:_="" ns3:_="">
    <xsd:import namespace="87b54a23-a23b-444c-935a-009cc4c0bea5"/>
    <xsd:import namespace="222286be-e4d9-40d7-bda3-a24e6b41ce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b54a23-a23b-444c-935a-009cc4c0be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Afbeeldingtags" ma:readOnly="false" ma:fieldId="{5cf76f15-5ced-4ddc-b409-7134ff3c332f}" ma:taxonomyMulti="true" ma:sspId="324fe14b-0676-4a80-a33f-7ea3e93a9c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286be-e4d9-40d7-bda3-a24e6b41cec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ed214e35-3051-4989-a9c6-fc69f2bec70a}" ma:internalName="TaxCatchAll" ma:showField="CatchAllData" ma:web="222286be-e4d9-40d7-bda3-a24e6b41ce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22286be-e4d9-40d7-bda3-a24e6b41cec0" xsi:nil="true"/>
    <lcf76f155ced4ddcb4097134ff3c332f xmlns="87b54a23-a23b-444c-935a-009cc4c0bea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C3853C2-4B73-410B-BB50-BAD1D4C68D9A}"/>
</file>

<file path=customXml/itemProps2.xml><?xml version="1.0" encoding="utf-8"?>
<ds:datastoreItem xmlns:ds="http://schemas.openxmlformats.org/officeDocument/2006/customXml" ds:itemID="{741EEDC3-830A-4DD2-BD54-459B3FEDB0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896555-5888-4E14-ADE1-957BCDFEC2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12</vt:i4>
      </vt:variant>
      <vt:variant>
        <vt:lpstr>Benoemde bereiken</vt:lpstr>
      </vt:variant>
      <vt:variant>
        <vt:i4>4</vt:i4>
      </vt:variant>
    </vt:vector>
  </HeadingPairs>
  <TitlesOfParts>
    <vt:vector size="16" baseType="lpstr">
      <vt:lpstr>leegEnkel16P4</vt:lpstr>
      <vt:lpstr>leegEnkel8P4</vt:lpstr>
      <vt:lpstr>leegEnkel4P5</vt:lpstr>
      <vt:lpstr>leegEnkelP6</vt:lpstr>
      <vt:lpstr>leegEnkelP5</vt:lpstr>
      <vt:lpstr>leegEnkel2P6</vt:lpstr>
      <vt:lpstr>leegEnkel2P5</vt:lpstr>
      <vt:lpstr>leegDubbel8P4</vt:lpstr>
      <vt:lpstr>leegDubbel4P5</vt:lpstr>
      <vt:lpstr>leegDubbel2P5</vt:lpstr>
      <vt:lpstr>leegDubbelP6</vt:lpstr>
      <vt:lpstr>leegDubbelP5</vt:lpstr>
      <vt:lpstr>leegDubbel2P5!Afdrukbereik</vt:lpstr>
      <vt:lpstr>leegDubbel4P5!Afdrukbereik</vt:lpstr>
      <vt:lpstr>leegDubbelP6!Afdrukbereik</vt:lpstr>
      <vt:lpstr>leegEnkel2P5!Afdrukbereik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Van Hoof</dc:creator>
  <cp:lastModifiedBy>Matthias Van Hoof - Jeugdcompetitie PBA</cp:lastModifiedBy>
  <cp:lastPrinted>2023-01-10T18:42:05Z</cp:lastPrinted>
  <dcterms:created xsi:type="dcterms:W3CDTF">2022-12-07T17:47:47Z</dcterms:created>
  <dcterms:modified xsi:type="dcterms:W3CDTF">2024-01-09T20:37:05Z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0x01010087436E818F8DCD4A8EF6BD386BBC2A9A</vt:lpwstr>
  </property>
</Properties>
</file>