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nho\Dropbox\Badminton\PBA - Jeugdcircuit\"/>
    </mc:Choice>
  </mc:AlternateContent>
  <xr:revisionPtr revIDLastSave="0" documentId="13_ncr:1_{8D2139AA-EF59-43C2-AB69-4F9A133D0A1A}" xr6:coauthVersionLast="47" xr6:coauthVersionMax="47" xr10:uidLastSave="{00000000-0000-0000-0000-000000000000}"/>
  <bookViews>
    <workbookView xWindow="-108" yWindow="-108" windowWidth="23256" windowHeight="12456" activeTab="4" xr2:uid="{6DD0A6A6-3FD8-4C29-860F-4961FD997A29}"/>
  </bookViews>
  <sheets>
    <sheet name="leegEnkel5P" sheetId="3" r:id="rId1"/>
    <sheet name="leegEnkel4P" sheetId="4" r:id="rId2"/>
    <sheet name="leegEnkel2P" sheetId="5" r:id="rId3"/>
    <sheet name="leegEnkel1P6" sheetId="6" r:id="rId4"/>
    <sheet name="leegEnkel1P5" sheetId="7" r:id="rId5"/>
  </sheets>
  <externalReferences>
    <externalReference r:id="rId6"/>
  </externalReferences>
  <definedNames>
    <definedName name="_xlnm.Print_Area" localSheetId="2">leegEnkel2P!$A$1:$AN$95</definedName>
    <definedName name="_xlnm.Print_Area" localSheetId="1">leegEnkel4P!$A$1:$AN$174</definedName>
    <definedName name="_xlnm.Print_Area" localSheetId="0">leegEnkel5P!$A$1:$AN$175</definedName>
    <definedName name="HTML_CodePage" hidden="1">1252</definedName>
    <definedName name="HTML_Control" localSheetId="4" hidden="1">{"'Uurregeling'!$A$10:$H$15"}</definedName>
    <definedName name="HTML_Control" localSheetId="3" hidden="1">{"'Uurregeling'!$A$10:$H$15"}</definedName>
    <definedName name="HTML_Control" localSheetId="2" hidden="1">{"'Uurregeling'!$A$10:$H$15"}</definedName>
    <definedName name="HTML_Control" localSheetId="1" hidden="1">{"'Uurregeling'!$A$10:$H$15"}</definedName>
    <definedName name="HTML_Control" localSheetId="0" hidden="1">{"'Uurregeling'!$A$10:$H$15"}</definedName>
    <definedName name="HTML_Control" hidden="1">{"'Uurregeling'!$A$10:$H$15"}</definedName>
    <definedName name="HTML_Description" hidden="1">""</definedName>
    <definedName name="HTML_Email" hidden="1">""</definedName>
    <definedName name="HTML_Header" hidden="1">"Uurregeling"</definedName>
    <definedName name="HTML_LastUpdate" hidden="1">"30/04/2002"</definedName>
    <definedName name="HTML_LineAfter" hidden="1">FALSE</definedName>
    <definedName name="HTML_LineBefore" hidden="1">FALSE</definedName>
    <definedName name="HTML_Name" hidden="1">"luc doms"</definedName>
    <definedName name="HTML_OBDlg2" hidden="1">TRUE</definedName>
    <definedName name="HTML_OBDlg4" hidden="1">TRUE</definedName>
    <definedName name="HTML_OS" hidden="1">0</definedName>
    <definedName name="HTML_PathFile" hidden="1">"C:\PROGRAM FILES\OUTLOOK EXPRESS\Olve.htm"</definedName>
    <definedName name="HTML_Title" hidden="1">"Jeugdcircuit Forms"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6" i="7" l="1"/>
  <c r="R26" i="7"/>
  <c r="S25" i="7"/>
  <c r="R25" i="7"/>
  <c r="S24" i="7"/>
  <c r="R24" i="7"/>
  <c r="S23" i="7"/>
  <c r="R23" i="7"/>
  <c r="S22" i="7"/>
  <c r="R22" i="7"/>
  <c r="S21" i="7"/>
  <c r="R21" i="7"/>
  <c r="S20" i="7"/>
  <c r="R20" i="7"/>
  <c r="S19" i="7"/>
  <c r="R19" i="7"/>
  <c r="S18" i="7"/>
  <c r="R18" i="7"/>
  <c r="S17" i="7"/>
  <c r="R17" i="7"/>
  <c r="E17" i="7"/>
  <c r="D17" i="7"/>
  <c r="G13" i="7"/>
  <c r="H13" i="7"/>
  <c r="I13" i="7"/>
  <c r="J13" i="7"/>
  <c r="L13" i="7"/>
  <c r="O13" i="7"/>
  <c r="M13" i="7"/>
  <c r="N13" i="7"/>
  <c r="F13" i="7"/>
  <c r="E13" i="7"/>
  <c r="D13" i="7"/>
  <c r="G12" i="7"/>
  <c r="H12" i="7"/>
  <c r="I12" i="7"/>
  <c r="K12" i="7"/>
  <c r="L12" i="7"/>
  <c r="O12" i="7"/>
  <c r="M12" i="7"/>
  <c r="N12" i="7"/>
  <c r="F12" i="7"/>
  <c r="E12" i="7"/>
  <c r="D12" i="7"/>
  <c r="G11" i="7"/>
  <c r="H11" i="7"/>
  <c r="J11" i="7"/>
  <c r="K11" i="7"/>
  <c r="L11" i="7"/>
  <c r="O11" i="7"/>
  <c r="M11" i="7"/>
  <c r="N11" i="7"/>
  <c r="F11" i="7"/>
  <c r="E11" i="7"/>
  <c r="D11" i="7"/>
  <c r="G10" i="7"/>
  <c r="I10" i="7"/>
  <c r="J10" i="7"/>
  <c r="K10" i="7"/>
  <c r="L10" i="7"/>
  <c r="O10" i="7"/>
  <c r="M10" i="7"/>
  <c r="N10" i="7"/>
  <c r="F10" i="7"/>
  <c r="E10" i="7"/>
  <c r="D10" i="7"/>
  <c r="H9" i="7"/>
  <c r="I9" i="7"/>
  <c r="J9" i="7"/>
  <c r="K9" i="7"/>
  <c r="L9" i="7"/>
  <c r="O9" i="7"/>
  <c r="M9" i="7"/>
  <c r="N9" i="7"/>
  <c r="F9" i="7"/>
  <c r="E9" i="7"/>
  <c r="D9" i="7"/>
  <c r="S31" i="6"/>
  <c r="R31" i="6"/>
  <c r="S30" i="6"/>
  <c r="R30" i="6"/>
  <c r="S29" i="6"/>
  <c r="R29" i="6"/>
  <c r="S28" i="6"/>
  <c r="R28" i="6"/>
  <c r="S27" i="6"/>
  <c r="R27" i="6"/>
  <c r="S26" i="6"/>
  <c r="R26" i="6"/>
  <c r="S25" i="6"/>
  <c r="R25" i="6"/>
  <c r="S24" i="6"/>
  <c r="R24" i="6"/>
  <c r="S23" i="6"/>
  <c r="R23" i="6"/>
  <c r="S22" i="6"/>
  <c r="R22" i="6"/>
  <c r="S21" i="6"/>
  <c r="R21" i="6"/>
  <c r="S20" i="6"/>
  <c r="R20" i="6"/>
  <c r="S19" i="6"/>
  <c r="R19" i="6"/>
  <c r="S18" i="6"/>
  <c r="R18" i="6"/>
  <c r="E18" i="6"/>
  <c r="D18" i="6"/>
  <c r="S17" i="6"/>
  <c r="R17" i="6"/>
  <c r="G14" i="6"/>
  <c r="H14" i="6"/>
  <c r="I14" i="6"/>
  <c r="J14" i="6"/>
  <c r="K14" i="6"/>
  <c r="M14" i="6"/>
  <c r="P14" i="6"/>
  <c r="N14" i="6"/>
  <c r="O14" i="6"/>
  <c r="F14" i="6"/>
  <c r="E14" i="6"/>
  <c r="D14" i="6"/>
  <c r="G13" i="6"/>
  <c r="H13" i="6"/>
  <c r="I13" i="6"/>
  <c r="J13" i="6"/>
  <c r="L13" i="6"/>
  <c r="M13" i="6"/>
  <c r="P13" i="6"/>
  <c r="N13" i="6"/>
  <c r="O13" i="6"/>
  <c r="F13" i="6"/>
  <c r="E13" i="6"/>
  <c r="D13" i="6"/>
  <c r="G12" i="6"/>
  <c r="H12" i="6"/>
  <c r="I12" i="6"/>
  <c r="K12" i="6"/>
  <c r="L12" i="6"/>
  <c r="M12" i="6"/>
  <c r="P12" i="6"/>
  <c r="N12" i="6"/>
  <c r="O12" i="6"/>
  <c r="F12" i="6"/>
  <c r="E12" i="6"/>
  <c r="D12" i="6"/>
  <c r="G11" i="6"/>
  <c r="H11" i="6"/>
  <c r="J11" i="6"/>
  <c r="K11" i="6"/>
  <c r="L11" i="6"/>
  <c r="M11" i="6"/>
  <c r="P11" i="6"/>
  <c r="N11" i="6"/>
  <c r="O11" i="6"/>
  <c r="F11" i="6"/>
  <c r="E11" i="6"/>
  <c r="D11" i="6"/>
  <c r="G10" i="6"/>
  <c r="I10" i="6"/>
  <c r="J10" i="6"/>
  <c r="K10" i="6"/>
  <c r="L10" i="6"/>
  <c r="M10" i="6"/>
  <c r="P10" i="6"/>
  <c r="N10" i="6"/>
  <c r="O10" i="6"/>
  <c r="F10" i="6"/>
  <c r="E10" i="6"/>
  <c r="D10" i="6"/>
  <c r="H9" i="6"/>
  <c r="I9" i="6"/>
  <c r="J9" i="6"/>
  <c r="K9" i="6"/>
  <c r="L9" i="6"/>
  <c r="M9" i="6"/>
  <c r="P9" i="6"/>
  <c r="N9" i="6"/>
  <c r="O9" i="6"/>
  <c r="F9" i="6"/>
  <c r="E9" i="6"/>
  <c r="D9" i="6"/>
  <c r="AM95" i="5"/>
  <c r="AL95" i="5"/>
  <c r="AM94" i="5"/>
  <c r="AL94" i="5"/>
  <c r="AM93" i="5"/>
  <c r="AL93" i="5"/>
  <c r="AM92" i="5"/>
  <c r="AL92" i="5"/>
  <c r="AM91" i="5"/>
  <c r="AL91" i="5"/>
  <c r="AM90" i="5"/>
  <c r="AL90" i="5"/>
  <c r="S90" i="5"/>
  <c r="R90" i="5"/>
  <c r="AM89" i="5"/>
  <c r="AL89" i="5"/>
  <c r="S89" i="5"/>
  <c r="R89" i="5"/>
  <c r="AM88" i="5"/>
  <c r="AL88" i="5"/>
  <c r="S88" i="5"/>
  <c r="R88" i="5"/>
  <c r="AM87" i="5"/>
  <c r="AL87" i="5"/>
  <c r="S87" i="5"/>
  <c r="R87" i="5"/>
  <c r="AM86" i="5"/>
  <c r="AL86" i="5"/>
  <c r="S86" i="5"/>
  <c r="R86" i="5"/>
  <c r="AM85" i="5"/>
  <c r="AL85" i="5"/>
  <c r="S85" i="5"/>
  <c r="R85" i="5"/>
  <c r="AM84" i="5"/>
  <c r="AL84" i="5"/>
  <c r="S84" i="5"/>
  <c r="R84" i="5"/>
  <c r="E84" i="5"/>
  <c r="D84" i="5"/>
  <c r="AM83" i="5"/>
  <c r="AL83" i="5"/>
  <c r="S83" i="5"/>
  <c r="R83" i="5"/>
  <c r="E83" i="5"/>
  <c r="D83" i="5"/>
  <c r="AM82" i="5"/>
  <c r="AL82" i="5"/>
  <c r="S82" i="5"/>
  <c r="R82" i="5"/>
  <c r="E82" i="5"/>
  <c r="D82" i="5"/>
  <c r="AM81" i="5"/>
  <c r="AL81" i="5"/>
  <c r="S81" i="5"/>
  <c r="R81" i="5"/>
  <c r="E81" i="5"/>
  <c r="D81" i="5"/>
  <c r="E80" i="5"/>
  <c r="D80" i="5"/>
  <c r="AA78" i="5"/>
  <c r="AB78" i="5"/>
  <c r="AC78" i="5"/>
  <c r="AD78" i="5"/>
  <c r="AE78" i="5"/>
  <c r="AG78" i="5"/>
  <c r="AJ78" i="5"/>
  <c r="AH78" i="5"/>
  <c r="AI78" i="5"/>
  <c r="Z78" i="5"/>
  <c r="W18" i="5"/>
  <c r="W78" i="5"/>
  <c r="Y78" i="5"/>
  <c r="X78" i="5"/>
  <c r="AA77" i="5"/>
  <c r="AB77" i="5"/>
  <c r="AC77" i="5"/>
  <c r="AD77" i="5"/>
  <c r="AF77" i="5"/>
  <c r="AG77" i="5"/>
  <c r="AJ77" i="5"/>
  <c r="AH77" i="5"/>
  <c r="AI77" i="5"/>
  <c r="Z77" i="5"/>
  <c r="W17" i="5"/>
  <c r="W77" i="5"/>
  <c r="Y77" i="5"/>
  <c r="X77" i="5"/>
  <c r="G77" i="5"/>
  <c r="H77" i="5"/>
  <c r="I77" i="5"/>
  <c r="J77" i="5"/>
  <c r="L77" i="5"/>
  <c r="O77" i="5"/>
  <c r="M77" i="5"/>
  <c r="N77" i="5"/>
  <c r="F77" i="5"/>
  <c r="C77" i="5"/>
  <c r="E77" i="5"/>
  <c r="D77" i="5"/>
  <c r="AA76" i="5"/>
  <c r="AB76" i="5"/>
  <c r="AC76" i="5"/>
  <c r="AE76" i="5"/>
  <c r="AF76" i="5"/>
  <c r="AG76" i="5"/>
  <c r="AJ76" i="5"/>
  <c r="AH76" i="5"/>
  <c r="AI76" i="5"/>
  <c r="Z76" i="5"/>
  <c r="W16" i="5"/>
  <c r="W76" i="5"/>
  <c r="Y76" i="5"/>
  <c r="X76" i="5"/>
  <c r="G76" i="5"/>
  <c r="H76" i="5"/>
  <c r="I76" i="5"/>
  <c r="K76" i="5"/>
  <c r="L76" i="5"/>
  <c r="O76" i="5"/>
  <c r="M76" i="5"/>
  <c r="N76" i="5"/>
  <c r="F76" i="5"/>
  <c r="C76" i="5"/>
  <c r="E76" i="5"/>
  <c r="D76" i="5"/>
  <c r="AA75" i="5"/>
  <c r="AB75" i="5"/>
  <c r="AD75" i="5"/>
  <c r="AE75" i="5"/>
  <c r="AF75" i="5"/>
  <c r="AG75" i="5"/>
  <c r="AJ75" i="5"/>
  <c r="AH75" i="5"/>
  <c r="AI75" i="5"/>
  <c r="Z75" i="5"/>
  <c r="W15" i="5"/>
  <c r="W75" i="5"/>
  <c r="Y75" i="5"/>
  <c r="X75" i="5"/>
  <c r="G75" i="5"/>
  <c r="H75" i="5"/>
  <c r="J75" i="5"/>
  <c r="K75" i="5"/>
  <c r="L75" i="5"/>
  <c r="O75" i="5"/>
  <c r="M75" i="5"/>
  <c r="N75" i="5"/>
  <c r="F75" i="5"/>
  <c r="C75" i="5"/>
  <c r="E75" i="5"/>
  <c r="D75" i="5"/>
  <c r="AA74" i="5"/>
  <c r="AC74" i="5"/>
  <c r="AD74" i="5"/>
  <c r="AE74" i="5"/>
  <c r="AF74" i="5"/>
  <c r="AG74" i="5"/>
  <c r="AJ74" i="5"/>
  <c r="AH74" i="5"/>
  <c r="AI74" i="5"/>
  <c r="Z74" i="5"/>
  <c r="W14" i="5"/>
  <c r="W74" i="5"/>
  <c r="Y74" i="5"/>
  <c r="X74" i="5"/>
  <c r="G74" i="5"/>
  <c r="I74" i="5"/>
  <c r="J74" i="5"/>
  <c r="K74" i="5"/>
  <c r="L74" i="5"/>
  <c r="O74" i="5"/>
  <c r="M74" i="5"/>
  <c r="N74" i="5"/>
  <c r="F74" i="5"/>
  <c r="C74" i="5"/>
  <c r="E74" i="5"/>
  <c r="D74" i="5"/>
  <c r="AB73" i="5"/>
  <c r="AC73" i="5"/>
  <c r="AD73" i="5"/>
  <c r="AE73" i="5"/>
  <c r="AF73" i="5"/>
  <c r="AG73" i="5"/>
  <c r="AJ73" i="5"/>
  <c r="AH73" i="5"/>
  <c r="AI73" i="5"/>
  <c r="Z73" i="5"/>
  <c r="W13" i="5"/>
  <c r="W73" i="5"/>
  <c r="Y73" i="5"/>
  <c r="X73" i="5"/>
  <c r="H73" i="5"/>
  <c r="I73" i="5"/>
  <c r="J73" i="5"/>
  <c r="K73" i="5"/>
  <c r="L73" i="5"/>
  <c r="O73" i="5"/>
  <c r="M73" i="5"/>
  <c r="N73" i="5"/>
  <c r="F73" i="5"/>
  <c r="C73" i="5"/>
  <c r="E73" i="5"/>
  <c r="D73" i="5"/>
  <c r="AM68" i="5"/>
  <c r="S68" i="5"/>
  <c r="AI65" i="5"/>
  <c r="Y65" i="5"/>
  <c r="O65" i="5"/>
  <c r="E65" i="5"/>
  <c r="AM62" i="5"/>
  <c r="AL62" i="5"/>
  <c r="S62" i="5"/>
  <c r="R62" i="5"/>
  <c r="AM61" i="5"/>
  <c r="AL61" i="5"/>
  <c r="S61" i="5"/>
  <c r="R61" i="5"/>
  <c r="AM60" i="5"/>
  <c r="AL60" i="5"/>
  <c r="S60" i="5"/>
  <c r="R60" i="5"/>
  <c r="AM59" i="5"/>
  <c r="AL59" i="5"/>
  <c r="S59" i="5"/>
  <c r="R59" i="5"/>
  <c r="AM58" i="5"/>
  <c r="AL58" i="5"/>
  <c r="S58" i="5"/>
  <c r="R58" i="5"/>
  <c r="AM57" i="5"/>
  <c r="AL57" i="5"/>
  <c r="S57" i="5"/>
  <c r="R57" i="5"/>
  <c r="AM56" i="5"/>
  <c r="AL56" i="5"/>
  <c r="S56" i="5"/>
  <c r="R56" i="5"/>
  <c r="E56" i="5"/>
  <c r="D56" i="5"/>
  <c r="AM55" i="5"/>
  <c r="AL55" i="5"/>
  <c r="S55" i="5"/>
  <c r="R55" i="5"/>
  <c r="E55" i="5"/>
  <c r="D55" i="5"/>
  <c r="AM54" i="5"/>
  <c r="AL54" i="5"/>
  <c r="S54" i="5"/>
  <c r="R54" i="5"/>
  <c r="E54" i="5"/>
  <c r="D54" i="5"/>
  <c r="AM53" i="5"/>
  <c r="AL53" i="5"/>
  <c r="S53" i="5"/>
  <c r="R53" i="5"/>
  <c r="E53" i="5"/>
  <c r="D53" i="5"/>
  <c r="Y52" i="5"/>
  <c r="X52" i="5"/>
  <c r="E52" i="5"/>
  <c r="D52" i="5"/>
  <c r="AA49" i="5"/>
  <c r="AB49" i="5"/>
  <c r="AC49" i="5"/>
  <c r="AD49" i="5"/>
  <c r="AF49" i="5"/>
  <c r="AI49" i="5"/>
  <c r="AG49" i="5"/>
  <c r="AH49" i="5"/>
  <c r="Z49" i="5"/>
  <c r="W49" i="5"/>
  <c r="Y49" i="5"/>
  <c r="X49" i="5"/>
  <c r="G49" i="5"/>
  <c r="H49" i="5"/>
  <c r="I49" i="5"/>
  <c r="J49" i="5"/>
  <c r="L49" i="5"/>
  <c r="H45" i="5"/>
  <c r="I45" i="5"/>
  <c r="J45" i="5"/>
  <c r="K45" i="5"/>
  <c r="L45" i="5"/>
  <c r="G46" i="5"/>
  <c r="I46" i="5"/>
  <c r="J46" i="5"/>
  <c r="K46" i="5"/>
  <c r="L46" i="5"/>
  <c r="G47" i="5"/>
  <c r="H47" i="5"/>
  <c r="J47" i="5"/>
  <c r="K47" i="5"/>
  <c r="L47" i="5"/>
  <c r="G48" i="5"/>
  <c r="H48" i="5"/>
  <c r="I48" i="5"/>
  <c r="K48" i="5"/>
  <c r="L48" i="5"/>
  <c r="M49" i="5"/>
  <c r="M45" i="5"/>
  <c r="M46" i="5"/>
  <c r="M47" i="5"/>
  <c r="M48" i="5"/>
  <c r="N49" i="5"/>
  <c r="O49" i="5"/>
  <c r="F49" i="5"/>
  <c r="C49" i="5"/>
  <c r="E49" i="5"/>
  <c r="D49" i="5"/>
  <c r="AA48" i="5"/>
  <c r="AB48" i="5"/>
  <c r="AC48" i="5"/>
  <c r="AE48" i="5"/>
  <c r="AF48" i="5"/>
  <c r="AI48" i="5"/>
  <c r="AG48" i="5"/>
  <c r="AH48" i="5"/>
  <c r="Z48" i="5"/>
  <c r="W11" i="5"/>
  <c r="W48" i="5"/>
  <c r="Y48" i="5"/>
  <c r="X48" i="5"/>
  <c r="N48" i="5"/>
  <c r="O48" i="5"/>
  <c r="F48" i="5"/>
  <c r="C48" i="5"/>
  <c r="E48" i="5"/>
  <c r="D48" i="5"/>
  <c r="AA47" i="5"/>
  <c r="AB47" i="5"/>
  <c r="AD47" i="5"/>
  <c r="AE47" i="5"/>
  <c r="AF47" i="5"/>
  <c r="AI47" i="5"/>
  <c r="AG47" i="5"/>
  <c r="AH47" i="5"/>
  <c r="Z47" i="5"/>
  <c r="W10" i="5"/>
  <c r="W47" i="5"/>
  <c r="Y47" i="5"/>
  <c r="X47" i="5"/>
  <c r="N47" i="5"/>
  <c r="O47" i="5"/>
  <c r="F47" i="5"/>
  <c r="C47" i="5"/>
  <c r="E47" i="5"/>
  <c r="D47" i="5"/>
  <c r="AA46" i="5"/>
  <c r="AC46" i="5"/>
  <c r="AD46" i="5"/>
  <c r="AE46" i="5"/>
  <c r="AF46" i="5"/>
  <c r="AI46" i="5"/>
  <c r="AG46" i="5"/>
  <c r="AH46" i="5"/>
  <c r="Z46" i="5"/>
  <c r="W46" i="5"/>
  <c r="Y46" i="5"/>
  <c r="X46" i="5"/>
  <c r="O46" i="5"/>
  <c r="N46" i="5"/>
  <c r="F46" i="5"/>
  <c r="C46" i="5"/>
  <c r="E46" i="5"/>
  <c r="D46" i="5"/>
  <c r="AB45" i="5"/>
  <c r="AC45" i="5"/>
  <c r="AD45" i="5"/>
  <c r="AE45" i="5"/>
  <c r="AF45" i="5"/>
  <c r="AI45" i="5"/>
  <c r="AG45" i="5"/>
  <c r="AH45" i="5"/>
  <c r="Z45" i="5"/>
  <c r="W45" i="5"/>
  <c r="Y45" i="5"/>
  <c r="X45" i="5"/>
  <c r="N45" i="5"/>
  <c r="O45" i="5"/>
  <c r="F45" i="5"/>
  <c r="C45" i="5"/>
  <c r="E45" i="5"/>
  <c r="D45" i="5"/>
  <c r="AM40" i="5"/>
  <c r="S40" i="5"/>
  <c r="AI37" i="5"/>
  <c r="Y37" i="5"/>
  <c r="O37" i="5"/>
  <c r="E37" i="5"/>
  <c r="Z18" i="5"/>
  <c r="Y18" i="5"/>
  <c r="X18" i="5"/>
  <c r="Z17" i="5"/>
  <c r="Y17" i="5"/>
  <c r="X17" i="5"/>
  <c r="H17" i="5"/>
  <c r="G17" i="5"/>
  <c r="F17" i="5"/>
  <c r="E17" i="5"/>
  <c r="D17" i="5"/>
  <c r="Z16" i="5"/>
  <c r="Y16" i="5"/>
  <c r="X16" i="5"/>
  <c r="H16" i="5"/>
  <c r="G16" i="5"/>
  <c r="F16" i="5"/>
  <c r="E16" i="5"/>
  <c r="D16" i="5"/>
  <c r="Z15" i="5"/>
  <c r="Y15" i="5"/>
  <c r="X15" i="5"/>
  <c r="H15" i="5"/>
  <c r="G15" i="5"/>
  <c r="F15" i="5"/>
  <c r="E15" i="5"/>
  <c r="D15" i="5"/>
  <c r="Z14" i="5"/>
  <c r="Y14" i="5"/>
  <c r="X14" i="5"/>
  <c r="H14" i="5"/>
  <c r="G14" i="5"/>
  <c r="F14" i="5"/>
  <c r="E14" i="5"/>
  <c r="D14" i="5"/>
  <c r="Z13" i="5"/>
  <c r="Y13" i="5"/>
  <c r="X13" i="5"/>
  <c r="H13" i="5"/>
  <c r="G13" i="5"/>
  <c r="F13" i="5"/>
  <c r="E13" i="5"/>
  <c r="D13" i="5"/>
  <c r="Z12" i="5"/>
  <c r="Y12" i="5"/>
  <c r="X12" i="5"/>
  <c r="H12" i="5"/>
  <c r="G12" i="5"/>
  <c r="F12" i="5"/>
  <c r="E12" i="5"/>
  <c r="D12" i="5"/>
  <c r="Z11" i="5"/>
  <c r="Y11" i="5"/>
  <c r="X11" i="5"/>
  <c r="H11" i="5"/>
  <c r="G11" i="5"/>
  <c r="F11" i="5"/>
  <c r="E11" i="5"/>
  <c r="D11" i="5"/>
  <c r="Z10" i="5"/>
  <c r="Y10" i="5"/>
  <c r="X10" i="5"/>
  <c r="H10" i="5"/>
  <c r="G10" i="5"/>
  <c r="F10" i="5"/>
  <c r="E10" i="5"/>
  <c r="D10" i="5"/>
  <c r="Z9" i="5"/>
  <c r="Y9" i="5"/>
  <c r="X9" i="5"/>
  <c r="H9" i="5"/>
  <c r="G9" i="5"/>
  <c r="F9" i="5"/>
  <c r="E9" i="5"/>
  <c r="D9" i="5"/>
  <c r="Z8" i="5"/>
  <c r="Y8" i="5"/>
  <c r="X8" i="5"/>
  <c r="H8" i="5"/>
  <c r="G8" i="5"/>
  <c r="F8" i="5"/>
  <c r="E8" i="5"/>
  <c r="D8" i="5"/>
  <c r="AG1" i="5"/>
  <c r="Y1" i="5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A161" i="4"/>
  <c r="AB161" i="4"/>
  <c r="AC161" i="4"/>
  <c r="AD161" i="4"/>
  <c r="AF161" i="4"/>
  <c r="AI161" i="4"/>
  <c r="AG161" i="4"/>
  <c r="AH161" i="4"/>
  <c r="Z161" i="4"/>
  <c r="W161" i="4"/>
  <c r="Y161" i="4"/>
  <c r="X161" i="4"/>
  <c r="AA160" i="4"/>
  <c r="AB160" i="4"/>
  <c r="AC160" i="4"/>
  <c r="AE160" i="4"/>
  <c r="AF160" i="4"/>
  <c r="AI160" i="4"/>
  <c r="AG160" i="4"/>
  <c r="AH160" i="4"/>
  <c r="Z160" i="4"/>
  <c r="W31" i="4"/>
  <c r="W160" i="4"/>
  <c r="Y160" i="4"/>
  <c r="X160" i="4"/>
  <c r="AA159" i="4"/>
  <c r="AB159" i="4"/>
  <c r="AD159" i="4"/>
  <c r="AE159" i="4"/>
  <c r="AF159" i="4"/>
  <c r="AI159" i="4"/>
  <c r="AG159" i="4"/>
  <c r="AH159" i="4"/>
  <c r="Z159" i="4"/>
  <c r="W30" i="4"/>
  <c r="W159" i="4"/>
  <c r="Y159" i="4"/>
  <c r="X159" i="4"/>
  <c r="AA158" i="4"/>
  <c r="AC158" i="4"/>
  <c r="AD158" i="4"/>
  <c r="AE158" i="4"/>
  <c r="AF158" i="4"/>
  <c r="AI158" i="4"/>
  <c r="AG158" i="4"/>
  <c r="AH158" i="4"/>
  <c r="Z158" i="4"/>
  <c r="W29" i="4"/>
  <c r="W158" i="4"/>
  <c r="Y158" i="4"/>
  <c r="X158" i="4"/>
  <c r="AB157" i="4"/>
  <c r="AC157" i="4"/>
  <c r="AD157" i="4"/>
  <c r="AE157" i="4"/>
  <c r="AF157" i="4"/>
  <c r="AI157" i="4"/>
  <c r="AG157" i="4"/>
  <c r="AH157" i="4"/>
  <c r="Z157" i="4"/>
  <c r="W28" i="4"/>
  <c r="W157" i="4"/>
  <c r="Y157" i="4"/>
  <c r="X157" i="4"/>
  <c r="AM152" i="4"/>
  <c r="AI149" i="4"/>
  <c r="Y149" i="4"/>
  <c r="AM146" i="4"/>
  <c r="AL146" i="4"/>
  <c r="S146" i="4"/>
  <c r="R146" i="4"/>
  <c r="AM145" i="4"/>
  <c r="AL145" i="4"/>
  <c r="S145" i="4"/>
  <c r="R145" i="4"/>
  <c r="AM144" i="4"/>
  <c r="AL144" i="4"/>
  <c r="S144" i="4"/>
  <c r="R144" i="4"/>
  <c r="AM143" i="4"/>
  <c r="AL143" i="4"/>
  <c r="S143" i="4"/>
  <c r="R143" i="4"/>
  <c r="AM142" i="4"/>
  <c r="AL142" i="4"/>
  <c r="S142" i="4"/>
  <c r="R142" i="4"/>
  <c r="AM141" i="4"/>
  <c r="AL141" i="4"/>
  <c r="S141" i="4"/>
  <c r="R141" i="4"/>
  <c r="AM140" i="4"/>
  <c r="AL140" i="4"/>
  <c r="S140" i="4"/>
  <c r="R140" i="4"/>
  <c r="E140" i="4"/>
  <c r="D140" i="4"/>
  <c r="AM139" i="4"/>
  <c r="AL139" i="4"/>
  <c r="S139" i="4"/>
  <c r="R139" i="4"/>
  <c r="E139" i="4"/>
  <c r="D139" i="4"/>
  <c r="AM138" i="4"/>
  <c r="AL138" i="4"/>
  <c r="S138" i="4"/>
  <c r="R138" i="4"/>
  <c r="E138" i="4"/>
  <c r="D138" i="4"/>
  <c r="AM137" i="4"/>
  <c r="AL137" i="4"/>
  <c r="S137" i="4"/>
  <c r="R137" i="4"/>
  <c r="E137" i="4"/>
  <c r="D137" i="4"/>
  <c r="E136" i="4"/>
  <c r="D136" i="4"/>
  <c r="AA133" i="4"/>
  <c r="AB133" i="4"/>
  <c r="AC133" i="4"/>
  <c r="AD133" i="4"/>
  <c r="AF133" i="4"/>
  <c r="AI133" i="4"/>
  <c r="AG133" i="4"/>
  <c r="AH133" i="4"/>
  <c r="Z133" i="4"/>
  <c r="W133" i="4"/>
  <c r="Y133" i="4"/>
  <c r="X133" i="4"/>
  <c r="G133" i="4"/>
  <c r="H133" i="4"/>
  <c r="I133" i="4"/>
  <c r="J133" i="4"/>
  <c r="L133" i="4"/>
  <c r="O133" i="4"/>
  <c r="M133" i="4"/>
  <c r="N133" i="4"/>
  <c r="F133" i="4"/>
  <c r="C133" i="4"/>
  <c r="E133" i="4"/>
  <c r="D133" i="4"/>
  <c r="AA132" i="4"/>
  <c r="AB132" i="4"/>
  <c r="AC132" i="4"/>
  <c r="AE132" i="4"/>
  <c r="AF132" i="4"/>
  <c r="AI132" i="4"/>
  <c r="AG132" i="4"/>
  <c r="AH132" i="4"/>
  <c r="Z132" i="4"/>
  <c r="W26" i="4"/>
  <c r="W132" i="4"/>
  <c r="Y132" i="4"/>
  <c r="X132" i="4"/>
  <c r="G132" i="4"/>
  <c r="H132" i="4"/>
  <c r="I132" i="4"/>
  <c r="K132" i="4"/>
  <c r="L132" i="4"/>
  <c r="O132" i="4"/>
  <c r="M132" i="4"/>
  <c r="N132" i="4"/>
  <c r="F132" i="4"/>
  <c r="C132" i="4"/>
  <c r="E132" i="4"/>
  <c r="D132" i="4"/>
  <c r="AA131" i="4"/>
  <c r="AB131" i="4"/>
  <c r="AD131" i="4"/>
  <c r="AE131" i="4"/>
  <c r="AF131" i="4"/>
  <c r="AI131" i="4"/>
  <c r="AG131" i="4"/>
  <c r="AH131" i="4"/>
  <c r="Z131" i="4"/>
  <c r="W25" i="4"/>
  <c r="W131" i="4"/>
  <c r="Y131" i="4"/>
  <c r="X131" i="4"/>
  <c r="G131" i="4"/>
  <c r="H131" i="4"/>
  <c r="J131" i="4"/>
  <c r="K131" i="4"/>
  <c r="L131" i="4"/>
  <c r="O131" i="4"/>
  <c r="M131" i="4"/>
  <c r="N131" i="4"/>
  <c r="F131" i="4"/>
  <c r="C131" i="4"/>
  <c r="E131" i="4"/>
  <c r="D131" i="4"/>
  <c r="AA130" i="4"/>
  <c r="AC130" i="4"/>
  <c r="AD130" i="4"/>
  <c r="AE130" i="4"/>
  <c r="AF130" i="4"/>
  <c r="AI130" i="4"/>
  <c r="AG130" i="4"/>
  <c r="AH130" i="4"/>
  <c r="Z130" i="4"/>
  <c r="W24" i="4"/>
  <c r="W130" i="4"/>
  <c r="Y130" i="4"/>
  <c r="X130" i="4"/>
  <c r="G130" i="4"/>
  <c r="I130" i="4"/>
  <c r="J130" i="4"/>
  <c r="K130" i="4"/>
  <c r="L130" i="4"/>
  <c r="O130" i="4"/>
  <c r="M130" i="4"/>
  <c r="N130" i="4"/>
  <c r="F130" i="4"/>
  <c r="C130" i="4"/>
  <c r="E130" i="4"/>
  <c r="D130" i="4"/>
  <c r="AB129" i="4"/>
  <c r="AC129" i="4"/>
  <c r="AD129" i="4"/>
  <c r="AE129" i="4"/>
  <c r="AF129" i="4"/>
  <c r="AI129" i="4"/>
  <c r="AG129" i="4"/>
  <c r="AH129" i="4"/>
  <c r="Z129" i="4"/>
  <c r="W23" i="4"/>
  <c r="W129" i="4"/>
  <c r="Y129" i="4"/>
  <c r="X129" i="4"/>
  <c r="H129" i="4"/>
  <c r="I129" i="4"/>
  <c r="J129" i="4"/>
  <c r="K129" i="4"/>
  <c r="L129" i="4"/>
  <c r="O129" i="4"/>
  <c r="M129" i="4"/>
  <c r="N129" i="4"/>
  <c r="F129" i="4"/>
  <c r="C129" i="4"/>
  <c r="E129" i="4"/>
  <c r="D129" i="4"/>
  <c r="AM124" i="4"/>
  <c r="S124" i="4"/>
  <c r="AI121" i="4"/>
  <c r="Y121" i="4"/>
  <c r="O121" i="4"/>
  <c r="E121" i="4"/>
  <c r="AM118" i="4"/>
  <c r="AL118" i="4"/>
  <c r="S118" i="4"/>
  <c r="R118" i="4"/>
  <c r="AM117" i="4"/>
  <c r="AL117" i="4"/>
  <c r="S117" i="4"/>
  <c r="R117" i="4"/>
  <c r="AM116" i="4"/>
  <c r="AL116" i="4"/>
  <c r="S116" i="4"/>
  <c r="R116" i="4"/>
  <c r="AM115" i="4"/>
  <c r="AL115" i="4"/>
  <c r="S115" i="4"/>
  <c r="R115" i="4"/>
  <c r="AM114" i="4"/>
  <c r="AL114" i="4"/>
  <c r="S114" i="4"/>
  <c r="R114" i="4"/>
  <c r="AM113" i="4"/>
  <c r="AL113" i="4"/>
  <c r="S113" i="4"/>
  <c r="R113" i="4"/>
  <c r="AM112" i="4"/>
  <c r="AL112" i="4"/>
  <c r="S112" i="4"/>
  <c r="R112" i="4"/>
  <c r="E112" i="4"/>
  <c r="D112" i="4"/>
  <c r="AM111" i="4"/>
  <c r="AL111" i="4"/>
  <c r="S111" i="4"/>
  <c r="R111" i="4"/>
  <c r="E111" i="4"/>
  <c r="D111" i="4"/>
  <c r="AM110" i="4"/>
  <c r="AL110" i="4"/>
  <c r="S110" i="4"/>
  <c r="R110" i="4"/>
  <c r="E110" i="4"/>
  <c r="D110" i="4"/>
  <c r="AM109" i="4"/>
  <c r="AL109" i="4"/>
  <c r="S109" i="4"/>
  <c r="R109" i="4"/>
  <c r="E109" i="4"/>
  <c r="D109" i="4"/>
  <c r="E108" i="4"/>
  <c r="D108" i="4"/>
  <c r="AA105" i="4"/>
  <c r="AB105" i="4"/>
  <c r="AC105" i="4"/>
  <c r="AD105" i="4"/>
  <c r="AF105" i="4"/>
  <c r="AI105" i="4"/>
  <c r="AG105" i="4"/>
  <c r="AH105" i="4"/>
  <c r="Z105" i="4"/>
  <c r="W105" i="4"/>
  <c r="Y105" i="4"/>
  <c r="X105" i="4"/>
  <c r="G105" i="4"/>
  <c r="H105" i="4"/>
  <c r="I105" i="4"/>
  <c r="J105" i="4"/>
  <c r="L105" i="4"/>
  <c r="O105" i="4"/>
  <c r="M105" i="4"/>
  <c r="N105" i="4"/>
  <c r="F105" i="4"/>
  <c r="C105" i="4"/>
  <c r="E105" i="4"/>
  <c r="D105" i="4"/>
  <c r="AA104" i="4"/>
  <c r="AB104" i="4"/>
  <c r="AC104" i="4"/>
  <c r="AE104" i="4"/>
  <c r="AF104" i="4"/>
  <c r="AI104" i="4"/>
  <c r="AG104" i="4"/>
  <c r="AH104" i="4"/>
  <c r="Z104" i="4"/>
  <c r="W21" i="4"/>
  <c r="W104" i="4"/>
  <c r="Y104" i="4"/>
  <c r="X104" i="4"/>
  <c r="G104" i="4"/>
  <c r="H104" i="4"/>
  <c r="I104" i="4"/>
  <c r="K104" i="4"/>
  <c r="L104" i="4"/>
  <c r="O104" i="4"/>
  <c r="M104" i="4"/>
  <c r="N104" i="4"/>
  <c r="F104" i="4"/>
  <c r="C104" i="4"/>
  <c r="E104" i="4"/>
  <c r="D104" i="4"/>
  <c r="AA103" i="4"/>
  <c r="AB103" i="4"/>
  <c r="AD103" i="4"/>
  <c r="AE103" i="4"/>
  <c r="AF103" i="4"/>
  <c r="AI103" i="4"/>
  <c r="AG103" i="4"/>
  <c r="AH103" i="4"/>
  <c r="Z103" i="4"/>
  <c r="W20" i="4"/>
  <c r="W103" i="4"/>
  <c r="Y103" i="4"/>
  <c r="X103" i="4"/>
  <c r="G103" i="4"/>
  <c r="H103" i="4"/>
  <c r="J103" i="4"/>
  <c r="K103" i="4"/>
  <c r="L103" i="4"/>
  <c r="O103" i="4"/>
  <c r="M103" i="4"/>
  <c r="N103" i="4"/>
  <c r="F103" i="4"/>
  <c r="C103" i="4"/>
  <c r="E103" i="4"/>
  <c r="D103" i="4"/>
  <c r="AA102" i="4"/>
  <c r="AC102" i="4"/>
  <c r="AD102" i="4"/>
  <c r="AE102" i="4"/>
  <c r="AF102" i="4"/>
  <c r="AI102" i="4"/>
  <c r="AG102" i="4"/>
  <c r="AH102" i="4"/>
  <c r="Z102" i="4"/>
  <c r="W19" i="4"/>
  <c r="W102" i="4"/>
  <c r="Y102" i="4"/>
  <c r="X102" i="4"/>
  <c r="G102" i="4"/>
  <c r="I102" i="4"/>
  <c r="J102" i="4"/>
  <c r="K102" i="4"/>
  <c r="L102" i="4"/>
  <c r="O102" i="4"/>
  <c r="M102" i="4"/>
  <c r="N102" i="4"/>
  <c r="F102" i="4"/>
  <c r="C102" i="4"/>
  <c r="E102" i="4"/>
  <c r="D102" i="4"/>
  <c r="AB101" i="4"/>
  <c r="AC101" i="4"/>
  <c r="AD101" i="4"/>
  <c r="AE101" i="4"/>
  <c r="AF101" i="4"/>
  <c r="AI101" i="4"/>
  <c r="AG101" i="4"/>
  <c r="AH101" i="4"/>
  <c r="Z101" i="4"/>
  <c r="W18" i="4"/>
  <c r="W101" i="4"/>
  <c r="Y101" i="4"/>
  <c r="X101" i="4"/>
  <c r="H101" i="4"/>
  <c r="I101" i="4"/>
  <c r="J101" i="4"/>
  <c r="K101" i="4"/>
  <c r="L101" i="4"/>
  <c r="O101" i="4"/>
  <c r="M101" i="4"/>
  <c r="N101" i="4"/>
  <c r="F101" i="4"/>
  <c r="C101" i="4"/>
  <c r="E101" i="4"/>
  <c r="D101" i="4"/>
  <c r="AM96" i="4"/>
  <c r="S96" i="4"/>
  <c r="AI93" i="4"/>
  <c r="Y93" i="4"/>
  <c r="O93" i="4"/>
  <c r="E93" i="4"/>
  <c r="AM90" i="4"/>
  <c r="AL90" i="4"/>
  <c r="S90" i="4"/>
  <c r="R90" i="4"/>
  <c r="AM89" i="4"/>
  <c r="AL89" i="4"/>
  <c r="S89" i="4"/>
  <c r="R89" i="4"/>
  <c r="AM88" i="4"/>
  <c r="AL88" i="4"/>
  <c r="S88" i="4"/>
  <c r="R88" i="4"/>
  <c r="AM87" i="4"/>
  <c r="AL87" i="4"/>
  <c r="S87" i="4"/>
  <c r="R87" i="4"/>
  <c r="AM86" i="4"/>
  <c r="AL86" i="4"/>
  <c r="S86" i="4"/>
  <c r="R86" i="4"/>
  <c r="AM85" i="4"/>
  <c r="AL85" i="4"/>
  <c r="S85" i="4"/>
  <c r="R85" i="4"/>
  <c r="AM84" i="4"/>
  <c r="AL84" i="4"/>
  <c r="S84" i="4"/>
  <c r="R84" i="4"/>
  <c r="E84" i="4"/>
  <c r="D84" i="4"/>
  <c r="AM83" i="4"/>
  <c r="AL83" i="4"/>
  <c r="S83" i="4"/>
  <c r="R83" i="4"/>
  <c r="E83" i="4"/>
  <c r="D83" i="4"/>
  <c r="AM82" i="4"/>
  <c r="AL82" i="4"/>
  <c r="S82" i="4"/>
  <c r="R82" i="4"/>
  <c r="E82" i="4"/>
  <c r="D82" i="4"/>
  <c r="AM81" i="4"/>
  <c r="AL81" i="4"/>
  <c r="S81" i="4"/>
  <c r="R81" i="4"/>
  <c r="E81" i="4"/>
  <c r="D81" i="4"/>
  <c r="E80" i="4"/>
  <c r="D80" i="4"/>
  <c r="AA77" i="4"/>
  <c r="AB77" i="4"/>
  <c r="AC77" i="4"/>
  <c r="AD77" i="4"/>
  <c r="AF77" i="4"/>
  <c r="AI77" i="4"/>
  <c r="AG77" i="4"/>
  <c r="AH77" i="4"/>
  <c r="Z77" i="4"/>
  <c r="W77" i="4"/>
  <c r="Y77" i="4"/>
  <c r="X77" i="4"/>
  <c r="G77" i="4"/>
  <c r="H77" i="4"/>
  <c r="I77" i="4"/>
  <c r="J77" i="4"/>
  <c r="L77" i="4"/>
  <c r="O77" i="4"/>
  <c r="M77" i="4"/>
  <c r="N77" i="4"/>
  <c r="F77" i="4"/>
  <c r="C77" i="4"/>
  <c r="E77" i="4"/>
  <c r="D77" i="4"/>
  <c r="AA76" i="4"/>
  <c r="AB76" i="4"/>
  <c r="AC76" i="4"/>
  <c r="AE76" i="4"/>
  <c r="AF76" i="4"/>
  <c r="AI76" i="4"/>
  <c r="AG76" i="4"/>
  <c r="AH76" i="4"/>
  <c r="Z76" i="4"/>
  <c r="W16" i="4"/>
  <c r="W76" i="4"/>
  <c r="Y76" i="4"/>
  <c r="X76" i="4"/>
  <c r="G76" i="4"/>
  <c r="H76" i="4"/>
  <c r="I76" i="4"/>
  <c r="K76" i="4"/>
  <c r="L76" i="4"/>
  <c r="O76" i="4"/>
  <c r="M76" i="4"/>
  <c r="N76" i="4"/>
  <c r="F76" i="4"/>
  <c r="C76" i="4"/>
  <c r="E76" i="4"/>
  <c r="D76" i="4"/>
  <c r="AA75" i="4"/>
  <c r="AB75" i="4"/>
  <c r="AD75" i="4"/>
  <c r="AE75" i="4"/>
  <c r="AF75" i="4"/>
  <c r="AI75" i="4"/>
  <c r="AG75" i="4"/>
  <c r="AH75" i="4"/>
  <c r="Z75" i="4"/>
  <c r="W15" i="4"/>
  <c r="W75" i="4"/>
  <c r="Y75" i="4"/>
  <c r="X75" i="4"/>
  <c r="G75" i="4"/>
  <c r="H75" i="4"/>
  <c r="J75" i="4"/>
  <c r="K75" i="4"/>
  <c r="L75" i="4"/>
  <c r="O75" i="4"/>
  <c r="M75" i="4"/>
  <c r="N75" i="4"/>
  <c r="F75" i="4"/>
  <c r="C75" i="4"/>
  <c r="E75" i="4"/>
  <c r="D75" i="4"/>
  <c r="AA74" i="4"/>
  <c r="AC74" i="4"/>
  <c r="AD74" i="4"/>
  <c r="AE74" i="4"/>
  <c r="AF74" i="4"/>
  <c r="AI74" i="4"/>
  <c r="AG74" i="4"/>
  <c r="AH74" i="4"/>
  <c r="Z74" i="4"/>
  <c r="W14" i="4"/>
  <c r="W74" i="4"/>
  <c r="Y74" i="4"/>
  <c r="X74" i="4"/>
  <c r="G74" i="4"/>
  <c r="I74" i="4"/>
  <c r="J74" i="4"/>
  <c r="K74" i="4"/>
  <c r="L74" i="4"/>
  <c r="O74" i="4"/>
  <c r="M74" i="4"/>
  <c r="N74" i="4"/>
  <c r="F74" i="4"/>
  <c r="C74" i="4"/>
  <c r="E74" i="4"/>
  <c r="D74" i="4"/>
  <c r="AB73" i="4"/>
  <c r="AC73" i="4"/>
  <c r="AD73" i="4"/>
  <c r="AE73" i="4"/>
  <c r="AF73" i="4"/>
  <c r="AI73" i="4"/>
  <c r="AG73" i="4"/>
  <c r="AH73" i="4"/>
  <c r="Z73" i="4"/>
  <c r="W13" i="4"/>
  <c r="W73" i="4"/>
  <c r="Y73" i="4"/>
  <c r="X73" i="4"/>
  <c r="H73" i="4"/>
  <c r="I73" i="4"/>
  <c r="J73" i="4"/>
  <c r="K73" i="4"/>
  <c r="L73" i="4"/>
  <c r="O73" i="4"/>
  <c r="M73" i="4"/>
  <c r="N73" i="4"/>
  <c r="F73" i="4"/>
  <c r="C73" i="4"/>
  <c r="E73" i="4"/>
  <c r="D73" i="4"/>
  <c r="AM68" i="4"/>
  <c r="S68" i="4"/>
  <c r="AI65" i="4"/>
  <c r="Y65" i="4"/>
  <c r="O65" i="4"/>
  <c r="E65" i="4"/>
  <c r="AM62" i="4"/>
  <c r="AL62" i="4"/>
  <c r="S62" i="4"/>
  <c r="R62" i="4"/>
  <c r="AM61" i="4"/>
  <c r="AL61" i="4"/>
  <c r="S61" i="4"/>
  <c r="R61" i="4"/>
  <c r="AM60" i="4"/>
  <c r="AL60" i="4"/>
  <c r="S60" i="4"/>
  <c r="R60" i="4"/>
  <c r="AM59" i="4"/>
  <c r="AL59" i="4"/>
  <c r="S59" i="4"/>
  <c r="R59" i="4"/>
  <c r="AM58" i="4"/>
  <c r="AL58" i="4"/>
  <c r="S58" i="4"/>
  <c r="R58" i="4"/>
  <c r="AM57" i="4"/>
  <c r="AL57" i="4"/>
  <c r="S57" i="4"/>
  <c r="R57" i="4"/>
  <c r="AM56" i="4"/>
  <c r="AL56" i="4"/>
  <c r="S56" i="4"/>
  <c r="R56" i="4"/>
  <c r="E56" i="4"/>
  <c r="D56" i="4"/>
  <c r="AM55" i="4"/>
  <c r="AL55" i="4"/>
  <c r="S55" i="4"/>
  <c r="R55" i="4"/>
  <c r="E55" i="4"/>
  <c r="D55" i="4"/>
  <c r="AM54" i="4"/>
  <c r="AL54" i="4"/>
  <c r="S54" i="4"/>
  <c r="R54" i="4"/>
  <c r="E54" i="4"/>
  <c r="D54" i="4"/>
  <c r="AM53" i="4"/>
  <c r="AL53" i="4"/>
  <c r="S53" i="4"/>
  <c r="R53" i="4"/>
  <c r="E53" i="4"/>
  <c r="D53" i="4"/>
  <c r="Y52" i="4"/>
  <c r="X52" i="4"/>
  <c r="E52" i="4"/>
  <c r="D52" i="4"/>
  <c r="AA49" i="4"/>
  <c r="AB49" i="4"/>
  <c r="AC49" i="4"/>
  <c r="AD49" i="4"/>
  <c r="AF49" i="4"/>
  <c r="AI49" i="4"/>
  <c r="AG49" i="4"/>
  <c r="AH49" i="4"/>
  <c r="Z49" i="4"/>
  <c r="W49" i="4"/>
  <c r="Y49" i="4"/>
  <c r="X49" i="4"/>
  <c r="G49" i="4"/>
  <c r="H49" i="4"/>
  <c r="I49" i="4"/>
  <c r="J49" i="4"/>
  <c r="L49" i="4"/>
  <c r="O49" i="4"/>
  <c r="M49" i="4"/>
  <c r="N49" i="4"/>
  <c r="F49" i="4"/>
  <c r="C49" i="4"/>
  <c r="E49" i="4"/>
  <c r="D49" i="4"/>
  <c r="AA48" i="4"/>
  <c r="AB48" i="4"/>
  <c r="AC48" i="4"/>
  <c r="AE48" i="4"/>
  <c r="AF48" i="4"/>
  <c r="AI48" i="4"/>
  <c r="AG48" i="4"/>
  <c r="AH48" i="4"/>
  <c r="Z48" i="4"/>
  <c r="W11" i="4"/>
  <c r="W48" i="4"/>
  <c r="Y48" i="4"/>
  <c r="X48" i="4"/>
  <c r="G48" i="4"/>
  <c r="H48" i="4"/>
  <c r="I48" i="4"/>
  <c r="K48" i="4"/>
  <c r="L48" i="4"/>
  <c r="O48" i="4"/>
  <c r="M48" i="4"/>
  <c r="N48" i="4"/>
  <c r="F48" i="4"/>
  <c r="C48" i="4"/>
  <c r="E48" i="4"/>
  <c r="D48" i="4"/>
  <c r="AA47" i="4"/>
  <c r="AB47" i="4"/>
  <c r="AD47" i="4"/>
  <c r="AE47" i="4"/>
  <c r="AF47" i="4"/>
  <c r="AI47" i="4"/>
  <c r="AG47" i="4"/>
  <c r="AH47" i="4"/>
  <c r="Z47" i="4"/>
  <c r="W10" i="4"/>
  <c r="W47" i="4"/>
  <c r="Y47" i="4"/>
  <c r="X47" i="4"/>
  <c r="G47" i="4"/>
  <c r="H47" i="4"/>
  <c r="J47" i="4"/>
  <c r="K47" i="4"/>
  <c r="L47" i="4"/>
  <c r="O47" i="4"/>
  <c r="M47" i="4"/>
  <c r="N47" i="4"/>
  <c r="F47" i="4"/>
  <c r="C47" i="4"/>
  <c r="E47" i="4"/>
  <c r="D47" i="4"/>
  <c r="AA46" i="4"/>
  <c r="AC46" i="4"/>
  <c r="AD46" i="4"/>
  <c r="AE46" i="4"/>
  <c r="AF46" i="4"/>
  <c r="AI46" i="4"/>
  <c r="AG46" i="4"/>
  <c r="AH46" i="4"/>
  <c r="Z46" i="4"/>
  <c r="W9" i="4"/>
  <c r="W46" i="4"/>
  <c r="Y46" i="4"/>
  <c r="X46" i="4"/>
  <c r="G46" i="4"/>
  <c r="I46" i="4"/>
  <c r="J46" i="4"/>
  <c r="K46" i="4"/>
  <c r="L46" i="4"/>
  <c r="O46" i="4"/>
  <c r="M46" i="4"/>
  <c r="N46" i="4"/>
  <c r="F46" i="4"/>
  <c r="C46" i="4"/>
  <c r="E46" i="4"/>
  <c r="D46" i="4"/>
  <c r="AB45" i="4"/>
  <c r="AC45" i="4"/>
  <c r="AD45" i="4"/>
  <c r="AE45" i="4"/>
  <c r="AF45" i="4"/>
  <c r="AI45" i="4"/>
  <c r="AG45" i="4"/>
  <c r="AH45" i="4"/>
  <c r="Z45" i="4"/>
  <c r="W8" i="4"/>
  <c r="W45" i="4"/>
  <c r="Y45" i="4"/>
  <c r="X45" i="4"/>
  <c r="H45" i="4"/>
  <c r="I45" i="4"/>
  <c r="J45" i="4"/>
  <c r="K45" i="4"/>
  <c r="L45" i="4"/>
  <c r="O45" i="4"/>
  <c r="M45" i="4"/>
  <c r="N45" i="4"/>
  <c r="F45" i="4"/>
  <c r="C45" i="4"/>
  <c r="E45" i="4"/>
  <c r="D45" i="4"/>
  <c r="AM40" i="4"/>
  <c r="S40" i="4"/>
  <c r="AI37" i="4"/>
  <c r="Y37" i="4"/>
  <c r="O37" i="4"/>
  <c r="E37" i="4"/>
  <c r="Z32" i="4"/>
  <c r="Y32" i="4"/>
  <c r="X32" i="4"/>
  <c r="Z31" i="4"/>
  <c r="Y31" i="4"/>
  <c r="X31" i="4"/>
  <c r="Z30" i="4"/>
  <c r="Y30" i="4"/>
  <c r="X30" i="4"/>
  <c r="Z29" i="4"/>
  <c r="Y29" i="4"/>
  <c r="X29" i="4"/>
  <c r="Z28" i="4"/>
  <c r="Y28" i="4"/>
  <c r="X28" i="4"/>
  <c r="Z27" i="4"/>
  <c r="Y27" i="4"/>
  <c r="X27" i="4"/>
  <c r="Z8" i="4"/>
  <c r="Z9" i="4"/>
  <c r="Z10" i="4"/>
  <c r="Z11" i="4"/>
  <c r="Z12" i="4"/>
  <c r="H27" i="4"/>
  <c r="G27" i="4"/>
  <c r="F27" i="4"/>
  <c r="E27" i="4"/>
  <c r="D27" i="4"/>
  <c r="Z26" i="4"/>
  <c r="Y26" i="4"/>
  <c r="X26" i="4"/>
  <c r="H26" i="4"/>
  <c r="G26" i="4"/>
  <c r="F26" i="4"/>
  <c r="E26" i="4"/>
  <c r="D26" i="4"/>
  <c r="Z25" i="4"/>
  <c r="Y25" i="4"/>
  <c r="X25" i="4"/>
  <c r="H25" i="4"/>
  <c r="G25" i="4"/>
  <c r="F25" i="4"/>
  <c r="E25" i="4"/>
  <c r="D25" i="4"/>
  <c r="Z24" i="4"/>
  <c r="Y24" i="4"/>
  <c r="X24" i="4"/>
  <c r="H24" i="4"/>
  <c r="G24" i="4"/>
  <c r="F24" i="4"/>
  <c r="E24" i="4"/>
  <c r="D24" i="4"/>
  <c r="Z23" i="4"/>
  <c r="Y23" i="4"/>
  <c r="X23" i="4"/>
  <c r="H23" i="4"/>
  <c r="G23" i="4"/>
  <c r="F23" i="4"/>
  <c r="E23" i="4"/>
  <c r="D23" i="4"/>
  <c r="Z22" i="4"/>
  <c r="Y22" i="4"/>
  <c r="X22" i="4"/>
  <c r="H22" i="4"/>
  <c r="G22" i="4"/>
  <c r="F22" i="4"/>
  <c r="E22" i="4"/>
  <c r="D22" i="4"/>
  <c r="Z21" i="4"/>
  <c r="Y21" i="4"/>
  <c r="X21" i="4"/>
  <c r="H21" i="4"/>
  <c r="G21" i="4"/>
  <c r="F21" i="4"/>
  <c r="E21" i="4"/>
  <c r="D21" i="4"/>
  <c r="Z20" i="4"/>
  <c r="Y20" i="4"/>
  <c r="X20" i="4"/>
  <c r="H20" i="4"/>
  <c r="G20" i="4"/>
  <c r="F20" i="4"/>
  <c r="E20" i="4"/>
  <c r="D20" i="4"/>
  <c r="Z19" i="4"/>
  <c r="Y19" i="4"/>
  <c r="X19" i="4"/>
  <c r="H19" i="4"/>
  <c r="G19" i="4"/>
  <c r="F19" i="4"/>
  <c r="E19" i="4"/>
  <c r="D19" i="4"/>
  <c r="Z18" i="4"/>
  <c r="Y18" i="4"/>
  <c r="X18" i="4"/>
  <c r="H18" i="4"/>
  <c r="G18" i="4"/>
  <c r="F18" i="4"/>
  <c r="E18" i="4"/>
  <c r="D18" i="4"/>
  <c r="Z17" i="4"/>
  <c r="Y17" i="4"/>
  <c r="X17" i="4"/>
  <c r="H17" i="4"/>
  <c r="G17" i="4"/>
  <c r="F17" i="4"/>
  <c r="E17" i="4"/>
  <c r="D17" i="4"/>
  <c r="Z16" i="4"/>
  <c r="Y16" i="4"/>
  <c r="X16" i="4"/>
  <c r="H16" i="4"/>
  <c r="G16" i="4"/>
  <c r="F16" i="4"/>
  <c r="E16" i="4"/>
  <c r="D16" i="4"/>
  <c r="Z15" i="4"/>
  <c r="Y15" i="4"/>
  <c r="X15" i="4"/>
  <c r="H15" i="4"/>
  <c r="G15" i="4"/>
  <c r="F15" i="4"/>
  <c r="E15" i="4"/>
  <c r="D15" i="4"/>
  <c r="Z14" i="4"/>
  <c r="Y14" i="4"/>
  <c r="X14" i="4"/>
  <c r="H14" i="4"/>
  <c r="G14" i="4"/>
  <c r="F14" i="4"/>
  <c r="E14" i="4"/>
  <c r="D14" i="4"/>
  <c r="Z13" i="4"/>
  <c r="Y13" i="4"/>
  <c r="X13" i="4"/>
  <c r="H13" i="4"/>
  <c r="G13" i="4"/>
  <c r="F13" i="4"/>
  <c r="E13" i="4"/>
  <c r="D13" i="4"/>
  <c r="Y12" i="4"/>
  <c r="X12" i="4"/>
  <c r="H12" i="4"/>
  <c r="G12" i="4"/>
  <c r="F12" i="4"/>
  <c r="E12" i="4"/>
  <c r="D12" i="4"/>
  <c r="Y11" i="4"/>
  <c r="X11" i="4"/>
  <c r="H11" i="4"/>
  <c r="G11" i="4"/>
  <c r="F11" i="4"/>
  <c r="E11" i="4"/>
  <c r="D11" i="4"/>
  <c r="Y10" i="4"/>
  <c r="X10" i="4"/>
  <c r="H10" i="4"/>
  <c r="G10" i="4"/>
  <c r="F10" i="4"/>
  <c r="E10" i="4"/>
  <c r="D10" i="4"/>
  <c r="Y9" i="4"/>
  <c r="X9" i="4"/>
  <c r="H9" i="4"/>
  <c r="G9" i="4"/>
  <c r="F9" i="4"/>
  <c r="E9" i="4"/>
  <c r="D9" i="4"/>
  <c r="Y8" i="4"/>
  <c r="X8" i="4"/>
  <c r="H8" i="4"/>
  <c r="G8" i="4"/>
  <c r="F8" i="4"/>
  <c r="E8" i="4"/>
  <c r="D8" i="4"/>
  <c r="AG1" i="4"/>
  <c r="Y1" i="4"/>
  <c r="AM175" i="3"/>
  <c r="AL175" i="3"/>
  <c r="S175" i="3"/>
  <c r="R175" i="3"/>
  <c r="AM174" i="3"/>
  <c r="AL174" i="3"/>
  <c r="S174" i="3"/>
  <c r="R174" i="3"/>
  <c r="AM173" i="3"/>
  <c r="AL173" i="3"/>
  <c r="S173" i="3"/>
  <c r="R173" i="3"/>
  <c r="AM172" i="3"/>
  <c r="AL172" i="3"/>
  <c r="S172" i="3"/>
  <c r="R172" i="3"/>
  <c r="AM171" i="3"/>
  <c r="AL171" i="3"/>
  <c r="S171" i="3"/>
  <c r="R171" i="3"/>
  <c r="AM170" i="3"/>
  <c r="AL170" i="3"/>
  <c r="S170" i="3"/>
  <c r="R170" i="3"/>
  <c r="AM169" i="3"/>
  <c r="AL169" i="3"/>
  <c r="S169" i="3"/>
  <c r="R169" i="3"/>
  <c r="E169" i="3"/>
  <c r="D169" i="3"/>
  <c r="AM168" i="3"/>
  <c r="AL168" i="3"/>
  <c r="S168" i="3"/>
  <c r="R168" i="3"/>
  <c r="E168" i="3"/>
  <c r="D168" i="3"/>
  <c r="AM167" i="3"/>
  <c r="AL167" i="3"/>
  <c r="S167" i="3"/>
  <c r="R167" i="3"/>
  <c r="E167" i="3"/>
  <c r="D167" i="3"/>
  <c r="AM166" i="3"/>
  <c r="AL166" i="3"/>
  <c r="S166" i="3"/>
  <c r="R166" i="3"/>
  <c r="E166" i="3"/>
  <c r="D166" i="3"/>
  <c r="E165" i="3"/>
  <c r="D165" i="3"/>
  <c r="AA162" i="3"/>
  <c r="AB162" i="3"/>
  <c r="AC162" i="3"/>
  <c r="AD162" i="3"/>
  <c r="AF162" i="3"/>
  <c r="AI162" i="3"/>
  <c r="AG162" i="3"/>
  <c r="AH162" i="3"/>
  <c r="Z162" i="3"/>
  <c r="W32" i="3"/>
  <c r="W162" i="3"/>
  <c r="Y162" i="3"/>
  <c r="X162" i="3"/>
  <c r="G162" i="3"/>
  <c r="H162" i="3"/>
  <c r="I162" i="3"/>
  <c r="J162" i="3"/>
  <c r="L162" i="3"/>
  <c r="O162" i="3"/>
  <c r="M162" i="3"/>
  <c r="N162" i="3"/>
  <c r="F162" i="3"/>
  <c r="C162" i="3"/>
  <c r="E162" i="3"/>
  <c r="D162" i="3"/>
  <c r="AA161" i="3"/>
  <c r="AB161" i="3"/>
  <c r="AC161" i="3"/>
  <c r="AE161" i="3"/>
  <c r="AF161" i="3"/>
  <c r="AI161" i="3"/>
  <c r="AG161" i="3"/>
  <c r="AH161" i="3"/>
  <c r="Z161" i="3"/>
  <c r="W31" i="3"/>
  <c r="W161" i="3"/>
  <c r="Y161" i="3"/>
  <c r="X161" i="3"/>
  <c r="G161" i="3"/>
  <c r="H161" i="3"/>
  <c r="I161" i="3"/>
  <c r="K161" i="3"/>
  <c r="L161" i="3"/>
  <c r="O161" i="3"/>
  <c r="M161" i="3"/>
  <c r="N161" i="3"/>
  <c r="F161" i="3"/>
  <c r="C161" i="3"/>
  <c r="E161" i="3"/>
  <c r="D161" i="3"/>
  <c r="AA160" i="3"/>
  <c r="AB160" i="3"/>
  <c r="AD160" i="3"/>
  <c r="AE160" i="3"/>
  <c r="AF160" i="3"/>
  <c r="AI160" i="3"/>
  <c r="AG160" i="3"/>
  <c r="AH160" i="3"/>
  <c r="Z160" i="3"/>
  <c r="W30" i="3"/>
  <c r="W160" i="3"/>
  <c r="Y160" i="3"/>
  <c r="X160" i="3"/>
  <c r="G160" i="3"/>
  <c r="H160" i="3"/>
  <c r="J160" i="3"/>
  <c r="K160" i="3"/>
  <c r="L160" i="3"/>
  <c r="O160" i="3"/>
  <c r="M160" i="3"/>
  <c r="N160" i="3"/>
  <c r="F160" i="3"/>
  <c r="C160" i="3"/>
  <c r="E160" i="3"/>
  <c r="D160" i="3"/>
  <c r="AA159" i="3"/>
  <c r="AC159" i="3"/>
  <c r="AD159" i="3"/>
  <c r="AE159" i="3"/>
  <c r="AF159" i="3"/>
  <c r="AI159" i="3"/>
  <c r="AG159" i="3"/>
  <c r="AH159" i="3"/>
  <c r="Z159" i="3"/>
  <c r="W29" i="3"/>
  <c r="W159" i="3"/>
  <c r="Y159" i="3"/>
  <c r="X159" i="3"/>
  <c r="G159" i="3"/>
  <c r="I159" i="3"/>
  <c r="J159" i="3"/>
  <c r="K159" i="3"/>
  <c r="L159" i="3"/>
  <c r="O159" i="3"/>
  <c r="M159" i="3"/>
  <c r="N159" i="3"/>
  <c r="F159" i="3"/>
  <c r="C159" i="3"/>
  <c r="E159" i="3"/>
  <c r="D159" i="3"/>
  <c r="AB158" i="3"/>
  <c r="AC158" i="3"/>
  <c r="AD158" i="3"/>
  <c r="AE158" i="3"/>
  <c r="AF158" i="3"/>
  <c r="AI158" i="3"/>
  <c r="AG158" i="3"/>
  <c r="AH158" i="3"/>
  <c r="Z158" i="3"/>
  <c r="W28" i="3"/>
  <c r="W158" i="3"/>
  <c r="Y158" i="3"/>
  <c r="X158" i="3"/>
  <c r="H158" i="3"/>
  <c r="I158" i="3"/>
  <c r="J158" i="3"/>
  <c r="K158" i="3"/>
  <c r="L158" i="3"/>
  <c r="O158" i="3"/>
  <c r="M158" i="3"/>
  <c r="N158" i="3"/>
  <c r="F158" i="3"/>
  <c r="C158" i="3"/>
  <c r="E158" i="3"/>
  <c r="D158" i="3"/>
  <c r="AM153" i="3"/>
  <c r="S153" i="3"/>
  <c r="AI150" i="3"/>
  <c r="Y150" i="3"/>
  <c r="O150" i="3"/>
  <c r="E150" i="3"/>
  <c r="AM147" i="3"/>
  <c r="AL147" i="3"/>
  <c r="S147" i="3"/>
  <c r="R147" i="3"/>
  <c r="AM146" i="3"/>
  <c r="AL146" i="3"/>
  <c r="S146" i="3"/>
  <c r="R146" i="3"/>
  <c r="AM145" i="3"/>
  <c r="AL145" i="3"/>
  <c r="S145" i="3"/>
  <c r="R145" i="3"/>
  <c r="AM144" i="3"/>
  <c r="AL144" i="3"/>
  <c r="S144" i="3"/>
  <c r="R144" i="3"/>
  <c r="AM143" i="3"/>
  <c r="AL143" i="3"/>
  <c r="S143" i="3"/>
  <c r="R143" i="3"/>
  <c r="AM142" i="3"/>
  <c r="AL142" i="3"/>
  <c r="S142" i="3"/>
  <c r="R142" i="3"/>
  <c r="AM141" i="3"/>
  <c r="AL141" i="3"/>
  <c r="S141" i="3"/>
  <c r="R141" i="3"/>
  <c r="E141" i="3"/>
  <c r="D141" i="3"/>
  <c r="AM140" i="3"/>
  <c r="AL140" i="3"/>
  <c r="S140" i="3"/>
  <c r="R140" i="3"/>
  <c r="E140" i="3"/>
  <c r="D140" i="3"/>
  <c r="AM139" i="3"/>
  <c r="AL139" i="3"/>
  <c r="S139" i="3"/>
  <c r="R139" i="3"/>
  <c r="E139" i="3"/>
  <c r="D139" i="3"/>
  <c r="AM138" i="3"/>
  <c r="AL138" i="3"/>
  <c r="S138" i="3"/>
  <c r="R138" i="3"/>
  <c r="E138" i="3"/>
  <c r="D138" i="3"/>
  <c r="E137" i="3"/>
  <c r="D137" i="3"/>
  <c r="AA134" i="3"/>
  <c r="AB134" i="3"/>
  <c r="AC134" i="3"/>
  <c r="AD134" i="3"/>
  <c r="AF134" i="3"/>
  <c r="AI134" i="3"/>
  <c r="AG134" i="3"/>
  <c r="AH134" i="3"/>
  <c r="Z134" i="3"/>
  <c r="W27" i="3"/>
  <c r="W134" i="3"/>
  <c r="Y134" i="3"/>
  <c r="X134" i="3"/>
  <c r="G134" i="3"/>
  <c r="H134" i="3"/>
  <c r="I134" i="3"/>
  <c r="J134" i="3"/>
  <c r="L134" i="3"/>
  <c r="O134" i="3"/>
  <c r="M134" i="3"/>
  <c r="N134" i="3"/>
  <c r="F134" i="3"/>
  <c r="C134" i="3"/>
  <c r="E134" i="3"/>
  <c r="D134" i="3"/>
  <c r="AA133" i="3"/>
  <c r="AB133" i="3"/>
  <c r="AC133" i="3"/>
  <c r="AE133" i="3"/>
  <c r="AF133" i="3"/>
  <c r="AI133" i="3"/>
  <c r="AG133" i="3"/>
  <c r="AH133" i="3"/>
  <c r="Z133" i="3"/>
  <c r="W26" i="3"/>
  <c r="W133" i="3"/>
  <c r="Y133" i="3"/>
  <c r="X133" i="3"/>
  <c r="G133" i="3"/>
  <c r="H133" i="3"/>
  <c r="I133" i="3"/>
  <c r="K133" i="3"/>
  <c r="L133" i="3"/>
  <c r="O133" i="3"/>
  <c r="M133" i="3"/>
  <c r="N133" i="3"/>
  <c r="F133" i="3"/>
  <c r="C133" i="3"/>
  <c r="E133" i="3"/>
  <c r="D133" i="3"/>
  <c r="AA132" i="3"/>
  <c r="AB132" i="3"/>
  <c r="AD132" i="3"/>
  <c r="AE132" i="3"/>
  <c r="AF132" i="3"/>
  <c r="AI132" i="3"/>
  <c r="AG132" i="3"/>
  <c r="AH132" i="3"/>
  <c r="Z132" i="3"/>
  <c r="W25" i="3"/>
  <c r="W132" i="3"/>
  <c r="Y132" i="3"/>
  <c r="X132" i="3"/>
  <c r="G132" i="3"/>
  <c r="H132" i="3"/>
  <c r="J132" i="3"/>
  <c r="K132" i="3"/>
  <c r="L132" i="3"/>
  <c r="O132" i="3"/>
  <c r="M132" i="3"/>
  <c r="N132" i="3"/>
  <c r="F132" i="3"/>
  <c r="C132" i="3"/>
  <c r="E132" i="3"/>
  <c r="D132" i="3"/>
  <c r="AA131" i="3"/>
  <c r="AC131" i="3"/>
  <c r="AD131" i="3"/>
  <c r="AE131" i="3"/>
  <c r="AF131" i="3"/>
  <c r="AI131" i="3"/>
  <c r="AG131" i="3"/>
  <c r="AH131" i="3"/>
  <c r="Z131" i="3"/>
  <c r="W24" i="3"/>
  <c r="W131" i="3"/>
  <c r="Y131" i="3"/>
  <c r="X131" i="3"/>
  <c r="G131" i="3"/>
  <c r="I131" i="3"/>
  <c r="J131" i="3"/>
  <c r="K131" i="3"/>
  <c r="L131" i="3"/>
  <c r="O131" i="3"/>
  <c r="M131" i="3"/>
  <c r="N131" i="3"/>
  <c r="F131" i="3"/>
  <c r="C131" i="3"/>
  <c r="E131" i="3"/>
  <c r="D131" i="3"/>
  <c r="AB130" i="3"/>
  <c r="AC130" i="3"/>
  <c r="AD130" i="3"/>
  <c r="AE130" i="3"/>
  <c r="AF130" i="3"/>
  <c r="AI130" i="3"/>
  <c r="AG130" i="3"/>
  <c r="AH130" i="3"/>
  <c r="Z130" i="3"/>
  <c r="W23" i="3"/>
  <c r="W130" i="3"/>
  <c r="Y130" i="3"/>
  <c r="X130" i="3"/>
  <c r="H130" i="3"/>
  <c r="I130" i="3"/>
  <c r="J130" i="3"/>
  <c r="K130" i="3"/>
  <c r="L130" i="3"/>
  <c r="O130" i="3"/>
  <c r="M130" i="3"/>
  <c r="N130" i="3"/>
  <c r="F130" i="3"/>
  <c r="C130" i="3"/>
  <c r="E130" i="3"/>
  <c r="D130" i="3"/>
  <c r="AM125" i="3"/>
  <c r="S125" i="3"/>
  <c r="AI122" i="3"/>
  <c r="Y122" i="3"/>
  <c r="O122" i="3"/>
  <c r="E122" i="3"/>
  <c r="AM119" i="3"/>
  <c r="AL119" i="3"/>
  <c r="S119" i="3"/>
  <c r="R119" i="3"/>
  <c r="AM118" i="3"/>
  <c r="AL118" i="3"/>
  <c r="S118" i="3"/>
  <c r="R118" i="3"/>
  <c r="AM117" i="3"/>
  <c r="AL117" i="3"/>
  <c r="S117" i="3"/>
  <c r="R117" i="3"/>
  <c r="AM116" i="3"/>
  <c r="AL116" i="3"/>
  <c r="S116" i="3"/>
  <c r="R116" i="3"/>
  <c r="AM115" i="3"/>
  <c r="AL115" i="3"/>
  <c r="S115" i="3"/>
  <c r="R115" i="3"/>
  <c r="AM114" i="3"/>
  <c r="AL114" i="3"/>
  <c r="S114" i="3"/>
  <c r="R114" i="3"/>
  <c r="AM113" i="3"/>
  <c r="AL113" i="3"/>
  <c r="S113" i="3"/>
  <c r="R113" i="3"/>
  <c r="E113" i="3"/>
  <c r="D113" i="3"/>
  <c r="AM112" i="3"/>
  <c r="AL112" i="3"/>
  <c r="S112" i="3"/>
  <c r="R112" i="3"/>
  <c r="E112" i="3"/>
  <c r="D112" i="3"/>
  <c r="AM111" i="3"/>
  <c r="AL111" i="3"/>
  <c r="S111" i="3"/>
  <c r="R111" i="3"/>
  <c r="E111" i="3"/>
  <c r="D111" i="3"/>
  <c r="AM110" i="3"/>
  <c r="AL110" i="3"/>
  <c r="S110" i="3"/>
  <c r="R110" i="3"/>
  <c r="E110" i="3"/>
  <c r="D110" i="3"/>
  <c r="E109" i="3"/>
  <c r="D109" i="3"/>
  <c r="AA106" i="3"/>
  <c r="AB106" i="3"/>
  <c r="AC106" i="3"/>
  <c r="AD106" i="3"/>
  <c r="AF106" i="3"/>
  <c r="AI106" i="3"/>
  <c r="AG106" i="3"/>
  <c r="AH106" i="3"/>
  <c r="Z106" i="3"/>
  <c r="W22" i="3"/>
  <c r="W106" i="3"/>
  <c r="Y106" i="3"/>
  <c r="X106" i="3"/>
  <c r="G106" i="3"/>
  <c r="H106" i="3"/>
  <c r="I106" i="3"/>
  <c r="J106" i="3"/>
  <c r="L106" i="3"/>
  <c r="O106" i="3"/>
  <c r="M106" i="3"/>
  <c r="N106" i="3"/>
  <c r="F106" i="3"/>
  <c r="C106" i="3"/>
  <c r="E106" i="3"/>
  <c r="D106" i="3"/>
  <c r="AA105" i="3"/>
  <c r="AB105" i="3"/>
  <c r="AC105" i="3"/>
  <c r="AE105" i="3"/>
  <c r="AF105" i="3"/>
  <c r="AI105" i="3"/>
  <c r="AG105" i="3"/>
  <c r="AH105" i="3"/>
  <c r="Z105" i="3"/>
  <c r="W21" i="3"/>
  <c r="W105" i="3"/>
  <c r="Y105" i="3"/>
  <c r="X105" i="3"/>
  <c r="G105" i="3"/>
  <c r="H105" i="3"/>
  <c r="I105" i="3"/>
  <c r="K105" i="3"/>
  <c r="L105" i="3"/>
  <c r="O105" i="3"/>
  <c r="M105" i="3"/>
  <c r="N105" i="3"/>
  <c r="F105" i="3"/>
  <c r="C105" i="3"/>
  <c r="E105" i="3"/>
  <c r="D105" i="3"/>
  <c r="AA104" i="3"/>
  <c r="AB104" i="3"/>
  <c r="AD104" i="3"/>
  <c r="AE104" i="3"/>
  <c r="AF104" i="3"/>
  <c r="AI104" i="3"/>
  <c r="AG104" i="3"/>
  <c r="AH104" i="3"/>
  <c r="Z104" i="3"/>
  <c r="W20" i="3"/>
  <c r="W104" i="3"/>
  <c r="Y104" i="3"/>
  <c r="X104" i="3"/>
  <c r="G104" i="3"/>
  <c r="H104" i="3"/>
  <c r="J104" i="3"/>
  <c r="K104" i="3"/>
  <c r="L104" i="3"/>
  <c r="O104" i="3"/>
  <c r="M104" i="3"/>
  <c r="N104" i="3"/>
  <c r="F104" i="3"/>
  <c r="C104" i="3"/>
  <c r="E104" i="3"/>
  <c r="D104" i="3"/>
  <c r="AA103" i="3"/>
  <c r="AC103" i="3"/>
  <c r="AD103" i="3"/>
  <c r="AE103" i="3"/>
  <c r="AF103" i="3"/>
  <c r="AI103" i="3"/>
  <c r="AG103" i="3"/>
  <c r="AH103" i="3"/>
  <c r="Z103" i="3"/>
  <c r="W19" i="3"/>
  <c r="W103" i="3"/>
  <c r="Y103" i="3"/>
  <c r="X103" i="3"/>
  <c r="G103" i="3"/>
  <c r="I103" i="3"/>
  <c r="J103" i="3"/>
  <c r="K103" i="3"/>
  <c r="L103" i="3"/>
  <c r="O103" i="3"/>
  <c r="M103" i="3"/>
  <c r="N103" i="3"/>
  <c r="F103" i="3"/>
  <c r="C103" i="3"/>
  <c r="E103" i="3"/>
  <c r="D103" i="3"/>
  <c r="AB102" i="3"/>
  <c r="AC102" i="3"/>
  <c r="AD102" i="3"/>
  <c r="AE102" i="3"/>
  <c r="AF102" i="3"/>
  <c r="AI102" i="3"/>
  <c r="AG102" i="3"/>
  <c r="AH102" i="3"/>
  <c r="Z102" i="3"/>
  <c r="W18" i="3"/>
  <c r="W102" i="3"/>
  <c r="Y102" i="3"/>
  <c r="X102" i="3"/>
  <c r="H102" i="3"/>
  <c r="I102" i="3"/>
  <c r="J102" i="3"/>
  <c r="K102" i="3"/>
  <c r="L102" i="3"/>
  <c r="O102" i="3"/>
  <c r="M102" i="3"/>
  <c r="N102" i="3"/>
  <c r="F102" i="3"/>
  <c r="C102" i="3"/>
  <c r="E102" i="3"/>
  <c r="D102" i="3"/>
  <c r="AM97" i="3"/>
  <c r="S97" i="3"/>
  <c r="AI94" i="3"/>
  <c r="Y94" i="3"/>
  <c r="O94" i="3"/>
  <c r="E94" i="3"/>
  <c r="AM91" i="3"/>
  <c r="AL91" i="3"/>
  <c r="S91" i="3"/>
  <c r="R91" i="3"/>
  <c r="AM90" i="3"/>
  <c r="AL90" i="3"/>
  <c r="S90" i="3"/>
  <c r="R90" i="3"/>
  <c r="AM89" i="3"/>
  <c r="AL89" i="3"/>
  <c r="S89" i="3"/>
  <c r="R89" i="3"/>
  <c r="AM88" i="3"/>
  <c r="AL88" i="3"/>
  <c r="S88" i="3"/>
  <c r="R88" i="3"/>
  <c r="AM87" i="3"/>
  <c r="AL87" i="3"/>
  <c r="S87" i="3"/>
  <c r="R87" i="3"/>
  <c r="AM86" i="3"/>
  <c r="AL86" i="3"/>
  <c r="S86" i="3"/>
  <c r="R86" i="3"/>
  <c r="AM85" i="3"/>
  <c r="AL85" i="3"/>
  <c r="S85" i="3"/>
  <c r="R85" i="3"/>
  <c r="E85" i="3"/>
  <c r="D85" i="3"/>
  <c r="AM84" i="3"/>
  <c r="AL84" i="3"/>
  <c r="S84" i="3"/>
  <c r="R84" i="3"/>
  <c r="E84" i="3"/>
  <c r="D84" i="3"/>
  <c r="AM83" i="3"/>
  <c r="AL83" i="3"/>
  <c r="S83" i="3"/>
  <c r="R83" i="3"/>
  <c r="E83" i="3"/>
  <c r="D83" i="3"/>
  <c r="AM82" i="3"/>
  <c r="AL82" i="3"/>
  <c r="S82" i="3"/>
  <c r="R82" i="3"/>
  <c r="E82" i="3"/>
  <c r="D82" i="3"/>
  <c r="E81" i="3"/>
  <c r="D81" i="3"/>
  <c r="AA78" i="3"/>
  <c r="AB78" i="3"/>
  <c r="AC78" i="3"/>
  <c r="AD78" i="3"/>
  <c r="AF78" i="3"/>
  <c r="AI78" i="3"/>
  <c r="AG78" i="3"/>
  <c r="AH78" i="3"/>
  <c r="Z78" i="3"/>
  <c r="W17" i="3"/>
  <c r="W78" i="3"/>
  <c r="Y78" i="3"/>
  <c r="X78" i="3"/>
  <c r="G78" i="3"/>
  <c r="H78" i="3"/>
  <c r="I78" i="3"/>
  <c r="J78" i="3"/>
  <c r="L78" i="3"/>
  <c r="O78" i="3"/>
  <c r="M78" i="3"/>
  <c r="N78" i="3"/>
  <c r="F78" i="3"/>
  <c r="C78" i="3"/>
  <c r="E78" i="3"/>
  <c r="D78" i="3"/>
  <c r="AA77" i="3"/>
  <c r="AB77" i="3"/>
  <c r="AC77" i="3"/>
  <c r="AE77" i="3"/>
  <c r="AF77" i="3"/>
  <c r="AI77" i="3"/>
  <c r="AG77" i="3"/>
  <c r="AH77" i="3"/>
  <c r="Z77" i="3"/>
  <c r="W16" i="3"/>
  <c r="W77" i="3"/>
  <c r="Y77" i="3"/>
  <c r="X77" i="3"/>
  <c r="G77" i="3"/>
  <c r="H77" i="3"/>
  <c r="I77" i="3"/>
  <c r="K77" i="3"/>
  <c r="L77" i="3"/>
  <c r="O77" i="3"/>
  <c r="M77" i="3"/>
  <c r="N77" i="3"/>
  <c r="F77" i="3"/>
  <c r="C77" i="3"/>
  <c r="E77" i="3"/>
  <c r="D77" i="3"/>
  <c r="AA76" i="3"/>
  <c r="AB76" i="3"/>
  <c r="AD76" i="3"/>
  <c r="AE76" i="3"/>
  <c r="AF76" i="3"/>
  <c r="AI76" i="3"/>
  <c r="AG76" i="3"/>
  <c r="AH76" i="3"/>
  <c r="Z76" i="3"/>
  <c r="W15" i="3"/>
  <c r="W76" i="3"/>
  <c r="Y76" i="3"/>
  <c r="X76" i="3"/>
  <c r="G76" i="3"/>
  <c r="H76" i="3"/>
  <c r="J76" i="3"/>
  <c r="K76" i="3"/>
  <c r="L76" i="3"/>
  <c r="O76" i="3"/>
  <c r="M76" i="3"/>
  <c r="N76" i="3"/>
  <c r="F76" i="3"/>
  <c r="C76" i="3"/>
  <c r="E76" i="3"/>
  <c r="D76" i="3"/>
  <c r="AA75" i="3"/>
  <c r="AC75" i="3"/>
  <c r="AD75" i="3"/>
  <c r="AE75" i="3"/>
  <c r="AF75" i="3"/>
  <c r="AI75" i="3"/>
  <c r="AG75" i="3"/>
  <c r="AH75" i="3"/>
  <c r="Z75" i="3"/>
  <c r="W14" i="3"/>
  <c r="W75" i="3"/>
  <c r="Y75" i="3"/>
  <c r="X75" i="3"/>
  <c r="G75" i="3"/>
  <c r="I75" i="3"/>
  <c r="J75" i="3"/>
  <c r="K75" i="3"/>
  <c r="L75" i="3"/>
  <c r="O75" i="3"/>
  <c r="M75" i="3"/>
  <c r="N75" i="3"/>
  <c r="F75" i="3"/>
  <c r="C75" i="3"/>
  <c r="E75" i="3"/>
  <c r="D75" i="3"/>
  <c r="AB74" i="3"/>
  <c r="AC74" i="3"/>
  <c r="AD74" i="3"/>
  <c r="AE74" i="3"/>
  <c r="AF74" i="3"/>
  <c r="AI74" i="3"/>
  <c r="AG74" i="3"/>
  <c r="AH74" i="3"/>
  <c r="Z74" i="3"/>
  <c r="W13" i="3"/>
  <c r="W74" i="3"/>
  <c r="Y74" i="3"/>
  <c r="X74" i="3"/>
  <c r="H74" i="3"/>
  <c r="I74" i="3"/>
  <c r="J74" i="3"/>
  <c r="K74" i="3"/>
  <c r="L74" i="3"/>
  <c r="O74" i="3"/>
  <c r="M74" i="3"/>
  <c r="N74" i="3"/>
  <c r="F74" i="3"/>
  <c r="C74" i="3"/>
  <c r="E74" i="3"/>
  <c r="D74" i="3"/>
  <c r="AM69" i="3"/>
  <c r="S69" i="3"/>
  <c r="AI66" i="3"/>
  <c r="Y66" i="3"/>
  <c r="O66" i="3"/>
  <c r="E66" i="3"/>
  <c r="AM63" i="3"/>
  <c r="AL63" i="3"/>
  <c r="S63" i="3"/>
  <c r="R63" i="3"/>
  <c r="AM62" i="3"/>
  <c r="AL62" i="3"/>
  <c r="S62" i="3"/>
  <c r="R62" i="3"/>
  <c r="AM61" i="3"/>
  <c r="AL61" i="3"/>
  <c r="S61" i="3"/>
  <c r="R61" i="3"/>
  <c r="AM60" i="3"/>
  <c r="AL60" i="3"/>
  <c r="S60" i="3"/>
  <c r="R60" i="3"/>
  <c r="AM59" i="3"/>
  <c r="AL59" i="3"/>
  <c r="S59" i="3"/>
  <c r="R59" i="3"/>
  <c r="AM58" i="3"/>
  <c r="AL58" i="3"/>
  <c r="S58" i="3"/>
  <c r="R58" i="3"/>
  <c r="AM57" i="3"/>
  <c r="AL57" i="3"/>
  <c r="S57" i="3"/>
  <c r="R57" i="3"/>
  <c r="E57" i="3"/>
  <c r="D57" i="3"/>
  <c r="AM56" i="3"/>
  <c r="AL56" i="3"/>
  <c r="S56" i="3"/>
  <c r="R56" i="3"/>
  <c r="E56" i="3"/>
  <c r="D56" i="3"/>
  <c r="AM55" i="3"/>
  <c r="AL55" i="3"/>
  <c r="S55" i="3"/>
  <c r="R55" i="3"/>
  <c r="E55" i="3"/>
  <c r="D55" i="3"/>
  <c r="AM54" i="3"/>
  <c r="AL54" i="3"/>
  <c r="S54" i="3"/>
  <c r="R54" i="3"/>
  <c r="E54" i="3"/>
  <c r="D54" i="3"/>
  <c r="Y53" i="3"/>
  <c r="X53" i="3"/>
  <c r="E53" i="3"/>
  <c r="D53" i="3"/>
  <c r="AA50" i="3"/>
  <c r="AB50" i="3"/>
  <c r="AC50" i="3"/>
  <c r="AD50" i="3"/>
  <c r="AF50" i="3"/>
  <c r="AI50" i="3"/>
  <c r="AG50" i="3"/>
  <c r="AH50" i="3"/>
  <c r="Z50" i="3"/>
  <c r="W12" i="3"/>
  <c r="W50" i="3"/>
  <c r="Y50" i="3"/>
  <c r="X50" i="3"/>
  <c r="G50" i="3"/>
  <c r="H50" i="3"/>
  <c r="I50" i="3"/>
  <c r="J50" i="3"/>
  <c r="L50" i="3"/>
  <c r="O50" i="3"/>
  <c r="M50" i="3"/>
  <c r="N50" i="3"/>
  <c r="F50" i="3"/>
  <c r="C50" i="3"/>
  <c r="E50" i="3"/>
  <c r="D50" i="3"/>
  <c r="AA49" i="3"/>
  <c r="AB49" i="3"/>
  <c r="AC49" i="3"/>
  <c r="AE49" i="3"/>
  <c r="AF49" i="3"/>
  <c r="AI49" i="3"/>
  <c r="AG49" i="3"/>
  <c r="AH49" i="3"/>
  <c r="Z49" i="3"/>
  <c r="W11" i="3"/>
  <c r="W49" i="3"/>
  <c r="Y49" i="3"/>
  <c r="X49" i="3"/>
  <c r="G49" i="3"/>
  <c r="H49" i="3"/>
  <c r="I49" i="3"/>
  <c r="K49" i="3"/>
  <c r="L49" i="3"/>
  <c r="O49" i="3"/>
  <c r="M49" i="3"/>
  <c r="N49" i="3"/>
  <c r="F49" i="3"/>
  <c r="C49" i="3"/>
  <c r="E49" i="3"/>
  <c r="D49" i="3"/>
  <c r="AA48" i="3"/>
  <c r="AB48" i="3"/>
  <c r="AD48" i="3"/>
  <c r="AE48" i="3"/>
  <c r="AF48" i="3"/>
  <c r="AI48" i="3"/>
  <c r="AG48" i="3"/>
  <c r="AH48" i="3"/>
  <c r="Z48" i="3"/>
  <c r="W10" i="3"/>
  <c r="W48" i="3"/>
  <c r="Y48" i="3"/>
  <c r="X48" i="3"/>
  <c r="G48" i="3"/>
  <c r="H48" i="3"/>
  <c r="J48" i="3"/>
  <c r="K48" i="3"/>
  <c r="L48" i="3"/>
  <c r="O48" i="3"/>
  <c r="M48" i="3"/>
  <c r="N48" i="3"/>
  <c r="F48" i="3"/>
  <c r="C48" i="3"/>
  <c r="E48" i="3"/>
  <c r="D48" i="3"/>
  <c r="AA47" i="3"/>
  <c r="AC47" i="3"/>
  <c r="AD47" i="3"/>
  <c r="AE47" i="3"/>
  <c r="AF47" i="3"/>
  <c r="AI47" i="3"/>
  <c r="AG47" i="3"/>
  <c r="AH47" i="3"/>
  <c r="Z47" i="3"/>
  <c r="W9" i="3"/>
  <c r="W47" i="3"/>
  <c r="Y47" i="3"/>
  <c r="X47" i="3"/>
  <c r="G47" i="3"/>
  <c r="I47" i="3"/>
  <c r="J47" i="3"/>
  <c r="K47" i="3"/>
  <c r="L47" i="3"/>
  <c r="O47" i="3"/>
  <c r="M47" i="3"/>
  <c r="N47" i="3"/>
  <c r="F47" i="3"/>
  <c r="C47" i="3"/>
  <c r="E47" i="3"/>
  <c r="D47" i="3"/>
  <c r="AB46" i="3"/>
  <c r="AC46" i="3"/>
  <c r="AD46" i="3"/>
  <c r="AE46" i="3"/>
  <c r="AF46" i="3"/>
  <c r="AI46" i="3"/>
  <c r="AG46" i="3"/>
  <c r="AH46" i="3"/>
  <c r="Z46" i="3"/>
  <c r="W8" i="3"/>
  <c r="W46" i="3"/>
  <c r="Y46" i="3"/>
  <c r="X46" i="3"/>
  <c r="H46" i="3"/>
  <c r="I46" i="3"/>
  <c r="J46" i="3"/>
  <c r="K46" i="3"/>
  <c r="L46" i="3"/>
  <c r="O46" i="3"/>
  <c r="M46" i="3"/>
  <c r="N46" i="3"/>
  <c r="F46" i="3"/>
  <c r="C46" i="3"/>
  <c r="E46" i="3"/>
  <c r="D46" i="3"/>
  <c r="AM41" i="3"/>
  <c r="S41" i="3"/>
  <c r="AI38" i="3"/>
  <c r="Y38" i="3"/>
  <c r="O38" i="3"/>
  <c r="E38" i="3"/>
  <c r="Z32" i="3"/>
  <c r="Y32" i="3"/>
  <c r="X32" i="3"/>
  <c r="Z8" i="3"/>
  <c r="Z9" i="3"/>
  <c r="Z10" i="3"/>
  <c r="Z11" i="3"/>
  <c r="Z12" i="3"/>
  <c r="H32" i="3"/>
  <c r="G32" i="3"/>
  <c r="F32" i="3"/>
  <c r="E32" i="3"/>
  <c r="D32" i="3"/>
  <c r="Z31" i="3"/>
  <c r="Y31" i="3"/>
  <c r="X31" i="3"/>
  <c r="H31" i="3"/>
  <c r="G31" i="3"/>
  <c r="F31" i="3"/>
  <c r="E31" i="3"/>
  <c r="D31" i="3"/>
  <c r="Z30" i="3"/>
  <c r="Y30" i="3"/>
  <c r="X30" i="3"/>
  <c r="H30" i="3"/>
  <c r="G30" i="3"/>
  <c r="F30" i="3"/>
  <c r="E30" i="3"/>
  <c r="D30" i="3"/>
  <c r="Z29" i="3"/>
  <c r="Y29" i="3"/>
  <c r="X29" i="3"/>
  <c r="H29" i="3"/>
  <c r="G29" i="3"/>
  <c r="F29" i="3"/>
  <c r="E29" i="3"/>
  <c r="D29" i="3"/>
  <c r="Z28" i="3"/>
  <c r="Y28" i="3"/>
  <c r="X28" i="3"/>
  <c r="H28" i="3"/>
  <c r="G28" i="3"/>
  <c r="F28" i="3"/>
  <c r="E28" i="3"/>
  <c r="D28" i="3"/>
  <c r="Z27" i="3"/>
  <c r="Y27" i="3"/>
  <c r="X27" i="3"/>
  <c r="H27" i="3"/>
  <c r="G27" i="3"/>
  <c r="F27" i="3"/>
  <c r="E27" i="3"/>
  <c r="D27" i="3"/>
  <c r="Z26" i="3"/>
  <c r="Y26" i="3"/>
  <c r="X26" i="3"/>
  <c r="H26" i="3"/>
  <c r="G26" i="3"/>
  <c r="F26" i="3"/>
  <c r="E26" i="3"/>
  <c r="D26" i="3"/>
  <c r="Z25" i="3"/>
  <c r="Y25" i="3"/>
  <c r="X25" i="3"/>
  <c r="H25" i="3"/>
  <c r="G25" i="3"/>
  <c r="F25" i="3"/>
  <c r="E25" i="3"/>
  <c r="D25" i="3"/>
  <c r="Z24" i="3"/>
  <c r="Y24" i="3"/>
  <c r="X24" i="3"/>
  <c r="H24" i="3"/>
  <c r="G24" i="3"/>
  <c r="F24" i="3"/>
  <c r="E24" i="3"/>
  <c r="D24" i="3"/>
  <c r="Z23" i="3"/>
  <c r="Y23" i="3"/>
  <c r="X23" i="3"/>
  <c r="H23" i="3"/>
  <c r="G23" i="3"/>
  <c r="F23" i="3"/>
  <c r="E23" i="3"/>
  <c r="D23" i="3"/>
  <c r="Z22" i="3"/>
  <c r="Y22" i="3"/>
  <c r="X22" i="3"/>
  <c r="H22" i="3"/>
  <c r="G22" i="3"/>
  <c r="F22" i="3"/>
  <c r="E22" i="3"/>
  <c r="D22" i="3"/>
  <c r="Z21" i="3"/>
  <c r="Y21" i="3"/>
  <c r="X21" i="3"/>
  <c r="H21" i="3"/>
  <c r="G21" i="3"/>
  <c r="F21" i="3"/>
  <c r="E21" i="3"/>
  <c r="D21" i="3"/>
  <c r="Z20" i="3"/>
  <c r="Y20" i="3"/>
  <c r="X20" i="3"/>
  <c r="H20" i="3"/>
  <c r="G20" i="3"/>
  <c r="F20" i="3"/>
  <c r="E20" i="3"/>
  <c r="D20" i="3"/>
  <c r="Z19" i="3"/>
  <c r="Y19" i="3"/>
  <c r="X19" i="3"/>
  <c r="H19" i="3"/>
  <c r="G19" i="3"/>
  <c r="F19" i="3"/>
  <c r="E19" i="3"/>
  <c r="D19" i="3"/>
  <c r="Z18" i="3"/>
  <c r="Y18" i="3"/>
  <c r="X18" i="3"/>
  <c r="H18" i="3"/>
  <c r="G18" i="3"/>
  <c r="F18" i="3"/>
  <c r="E18" i="3"/>
  <c r="D18" i="3"/>
  <c r="Z17" i="3"/>
  <c r="Y17" i="3"/>
  <c r="X17" i="3"/>
  <c r="H17" i="3"/>
  <c r="G17" i="3"/>
  <c r="F17" i="3"/>
  <c r="E17" i="3"/>
  <c r="D17" i="3"/>
  <c r="Z16" i="3"/>
  <c r="Y16" i="3"/>
  <c r="X16" i="3"/>
  <c r="H16" i="3"/>
  <c r="G16" i="3"/>
  <c r="F16" i="3"/>
  <c r="E16" i="3"/>
  <c r="D16" i="3"/>
  <c r="Z15" i="3"/>
  <c r="Y15" i="3"/>
  <c r="X15" i="3"/>
  <c r="H15" i="3"/>
  <c r="G15" i="3"/>
  <c r="F15" i="3"/>
  <c r="E15" i="3"/>
  <c r="D15" i="3"/>
  <c r="Z14" i="3"/>
  <c r="Y14" i="3"/>
  <c r="X14" i="3"/>
  <c r="H14" i="3"/>
  <c r="G14" i="3"/>
  <c r="F14" i="3"/>
  <c r="E14" i="3"/>
  <c r="D14" i="3"/>
  <c r="Z13" i="3"/>
  <c r="Y13" i="3"/>
  <c r="X13" i="3"/>
  <c r="H13" i="3"/>
  <c r="G13" i="3"/>
  <c r="F13" i="3"/>
  <c r="E13" i="3"/>
  <c r="D13" i="3"/>
  <c r="Y12" i="3"/>
  <c r="X12" i="3"/>
  <c r="H12" i="3"/>
  <c r="G12" i="3"/>
  <c r="F12" i="3"/>
  <c r="E12" i="3"/>
  <c r="D12" i="3"/>
  <c r="Y11" i="3"/>
  <c r="X11" i="3"/>
  <c r="H11" i="3"/>
  <c r="G11" i="3"/>
  <c r="F11" i="3"/>
  <c r="E11" i="3"/>
  <c r="D11" i="3"/>
  <c r="Y10" i="3"/>
  <c r="X10" i="3"/>
  <c r="H10" i="3"/>
  <c r="G10" i="3"/>
  <c r="F10" i="3"/>
  <c r="E10" i="3"/>
  <c r="D10" i="3"/>
  <c r="Y9" i="3"/>
  <c r="X9" i="3"/>
  <c r="H9" i="3"/>
  <c r="G9" i="3"/>
  <c r="F9" i="3"/>
  <c r="E9" i="3"/>
  <c r="D9" i="3"/>
  <c r="Y8" i="3"/>
  <c r="X8" i="3"/>
  <c r="H8" i="3"/>
  <c r="G8" i="3"/>
  <c r="F8" i="3"/>
  <c r="E8" i="3"/>
  <c r="D8" i="3"/>
  <c r="AG1" i="3"/>
  <c r="Y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 doms</author>
  </authors>
  <commentList>
    <comment ref="A1" authorId="0" shapeId="0" xr:uid="{4503D2F7-E991-44D8-B655-B71B45F99E20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U1" authorId="0" shapeId="0" xr:uid="{5B9406E6-EAC5-4D0C-897B-7A03F187F233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A38" authorId="0" shapeId="0" xr:uid="{462BDD22-6D8C-4265-9373-B2E17A7576D4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38" authorId="0" shapeId="0" xr:uid="{BE9C5AE8-9FCE-4A3F-BD1A-1AB668A7CF04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 xr:uid="{BA88D0DE-4C6C-4FF8-B980-8865ADF144B4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66" authorId="0" shapeId="0" xr:uid="{F1D93309-973E-46ED-9C07-C347552F0AE5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0" shapeId="0" xr:uid="{50821014-D8DA-418A-8D6E-AF0A0EBB5FC9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94" authorId="0" shapeId="0" xr:uid="{A5D30A84-CAC0-4AF3-9AD5-DFDAFE4C89DC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" authorId="0" shapeId="0" xr:uid="{7FD39856-7427-44FC-811D-90347D43EE79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22" authorId="0" shapeId="0" xr:uid="{C446E095-7009-48F9-8027-92A0349E9751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50" authorId="0" shapeId="0" xr:uid="{F483C474-99B3-4986-8D66-8F55BCFCFFDE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50" authorId="0" shapeId="0" xr:uid="{02BCEA00-FAEE-4D8A-B0DA-A59CC5010AA2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 doms</author>
  </authors>
  <commentList>
    <comment ref="A1" authorId="0" shapeId="0" xr:uid="{A08EDCBB-5F71-4B85-AAB1-8AEB888809B7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U1" authorId="0" shapeId="0" xr:uid="{D0C7F880-8F2A-46DF-977F-21CEFC9014D0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A37" authorId="0" shapeId="0" xr:uid="{ED7DD81A-5678-4CAE-AAC2-7EC7747DABED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37" authorId="0" shapeId="0" xr:uid="{CE21CE0A-476F-4664-AD79-87A1E6D77343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5" authorId="0" shapeId="0" xr:uid="{961274A9-4202-4097-8E95-2C6FE785C174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65" authorId="0" shapeId="0" xr:uid="{40A7DC33-3363-48F3-9D49-2D17CB40A2AA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3" authorId="0" shapeId="0" xr:uid="{2249C3E9-F09A-4E5D-AE90-22E1CF900132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93" authorId="0" shapeId="0" xr:uid="{C11105C9-6199-4A17-8113-1B123C1C7FD5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1" authorId="0" shapeId="0" xr:uid="{55AF3BB6-B7BC-4084-8679-B000102EE464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21" authorId="0" shapeId="0" xr:uid="{B54649E8-4753-4FC4-85B9-9E3A3FC72B01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49" authorId="0" shapeId="0" xr:uid="{58D5631A-45FC-4EAC-A2FE-09BA226E5C1F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 doms</author>
  </authors>
  <commentList>
    <comment ref="A1" authorId="0" shapeId="0" xr:uid="{8C6FD45B-3820-4207-9CC6-7E6FA34515D1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U1" authorId="0" shapeId="0" xr:uid="{B559DBD6-A28D-48EB-ADE6-5E8A825F623C}">
      <text>
        <r>
          <rPr>
            <sz val="10"/>
            <color indexed="81"/>
            <rFont val="Tahoma"/>
            <family val="2"/>
          </rPr>
          <t xml:space="preserve">Vul </t>
        </r>
        <r>
          <rPr>
            <b/>
            <sz val="10"/>
            <color indexed="81"/>
            <rFont val="Tahoma"/>
            <family val="2"/>
          </rPr>
          <t xml:space="preserve">Reeks en volgnrs in </t>
        </r>
        <r>
          <rPr>
            <sz val="10"/>
            <color indexed="81"/>
            <rFont val="Tahoma"/>
            <family val="2"/>
          </rPr>
          <t xml:space="preserve">op het </t>
        </r>
        <r>
          <rPr>
            <b/>
            <sz val="10"/>
            <color indexed="81"/>
            <rFont val="Tahoma"/>
            <family val="2"/>
          </rPr>
          <t>overzicht.</t>
        </r>
        <r>
          <rPr>
            <sz val="10"/>
            <color indexed="81"/>
            <rFont val="Tahoma"/>
            <family val="2"/>
          </rPr>
          <t xml:space="preserve"> Naam en club worden automatisch ingevuld. De poules worden automatisch gevormd.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en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winnaar</t>
        </r>
        <r>
          <rPr>
            <sz val="10"/>
            <color indexed="81"/>
            <rFont val="Tahoma"/>
            <family val="2"/>
          </rPr>
          <t xml:space="preserve"> invullen in de poules. De punten en het KO-blad worden automatisch ingevuld. Vul de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 het </t>
        </r>
        <r>
          <rPr>
            <b/>
            <sz val="10"/>
            <color indexed="81"/>
            <rFont val="Tahoma"/>
            <family val="2"/>
          </rPr>
          <t xml:space="preserve">overzicht. Volgnrs </t>
        </r>
        <r>
          <rPr>
            <sz val="10"/>
            <color indexed="81"/>
            <rFont val="Tahoma"/>
            <family val="2"/>
          </rPr>
          <t>en</t>
        </r>
        <r>
          <rPr>
            <b/>
            <sz val="10"/>
            <color indexed="81"/>
            <rFont val="Tahoma"/>
            <family val="2"/>
          </rPr>
          <t xml:space="preserve"> Punten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Totaal</t>
        </r>
        <r>
          <rPr>
            <sz val="10"/>
            <color indexed="81"/>
            <rFont val="Tahoma"/>
            <family val="2"/>
          </rPr>
          <t xml:space="preserve">  worden automatisch berekend.</t>
        </r>
      </text>
    </comment>
    <comment ref="A37" authorId="0" shapeId="0" xr:uid="{0641989A-8C76-412D-8F92-68E4713C6D1E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37" authorId="0" shapeId="0" xr:uid="{0392FE22-4701-40FE-8A9A-2FE028A82132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5" authorId="0" shapeId="0" xr:uid="{DA2172CB-68E3-4CD5-B5EE-7E6D93EE6D92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65" authorId="0" shapeId="0" xr:uid="{B288C0E6-5E29-417A-BB25-A83E39459812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 doms</author>
  </authors>
  <commentList>
    <comment ref="A1" authorId="0" shapeId="0" xr:uid="{51A6184C-5FDA-4E04-999E-799ECC432D6A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 doms</author>
  </authors>
  <commentList>
    <comment ref="A1" authorId="0" shapeId="0" xr:uid="{3D4C6A91-B416-4859-A0F2-8BDD7457D72A}">
      <text>
        <r>
          <rPr>
            <sz val="10"/>
            <color indexed="81"/>
            <rFont val="Tahoma"/>
            <family val="2"/>
          </rPr>
          <t>Vul in:</t>
        </r>
        <r>
          <rPr>
            <b/>
            <sz val="10"/>
            <color indexed="81"/>
            <rFont val="Tahoma"/>
            <family val="2"/>
          </rPr>
          <t xml:space="preserve"> Reeks, terrein </t>
        </r>
        <r>
          <rPr>
            <sz val="10"/>
            <color indexed="81"/>
            <rFont val="Tahoma"/>
            <family val="2"/>
          </rPr>
          <t xml:space="preserve">en de </t>
        </r>
        <r>
          <rPr>
            <b/>
            <sz val="10"/>
            <color indexed="81"/>
            <rFont val="Tahoma"/>
            <family val="2"/>
          </rPr>
          <t>volgnrs</t>
        </r>
        <r>
          <rPr>
            <sz val="10"/>
            <color indexed="81"/>
            <rFont val="Tahoma"/>
            <family val="2"/>
          </rPr>
          <t xml:space="preserve"> in. Naam en club worden automatisch ingevuld. Doorstreep de overtollige poeles. </t>
        </r>
        <r>
          <rPr>
            <b/>
            <sz val="10"/>
            <color indexed="81"/>
            <rFont val="Tahoma"/>
            <family val="2"/>
          </rPr>
          <t>Uitslagen</t>
        </r>
        <r>
          <rPr>
            <sz val="10"/>
            <color indexed="81"/>
            <rFont val="Tahoma"/>
            <family val="2"/>
          </rPr>
          <t xml:space="preserve"> invullen. De punten worden automatisch ingevuld. Geef zelf de </t>
        </r>
        <r>
          <rPr>
            <b/>
            <sz val="10"/>
            <color indexed="81"/>
            <rFont val="Tahoma"/>
            <family val="2"/>
          </rPr>
          <t>rangschikking</t>
        </r>
        <r>
          <rPr>
            <sz val="10"/>
            <color indexed="81"/>
            <rFont val="Tahoma"/>
            <family val="2"/>
          </rPr>
          <t xml:space="preserve"> en vul het </t>
        </r>
        <r>
          <rPr>
            <b/>
            <sz val="10"/>
            <color indexed="81"/>
            <rFont val="Tahoma"/>
            <family val="2"/>
          </rPr>
          <t>volgnr</t>
        </r>
        <r>
          <rPr>
            <sz val="10"/>
            <color indexed="81"/>
            <rFont val="Tahoma"/>
            <family val="2"/>
          </rPr>
          <t xml:space="preserve"> van de </t>
        </r>
        <r>
          <rPr>
            <b/>
            <sz val="10"/>
            <color indexed="81"/>
            <rFont val="Tahoma"/>
            <family val="2"/>
          </rPr>
          <t>poulewinnaar</t>
        </r>
        <r>
          <rPr>
            <sz val="10"/>
            <color indexed="81"/>
            <rFont val="Tahoma"/>
            <family val="2"/>
          </rPr>
          <t xml:space="preserve"> in. Naam en club worden automatisch ingevuld.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<sst xmlns="http://schemas.openxmlformats.org/spreadsheetml/2006/main" count="1412" uniqueCount="53">
  <si>
    <t>?</t>
  </si>
  <si>
    <t>JEUGDONTMOETING</t>
  </si>
  <si>
    <t>Wedstrijdblad enkels</t>
  </si>
  <si>
    <t>Poule</t>
  </si>
  <si>
    <t>Volgnr</t>
  </si>
  <si>
    <t xml:space="preserve">Naam </t>
  </si>
  <si>
    <t>Club</t>
  </si>
  <si>
    <t>Totaal</t>
  </si>
  <si>
    <t>R1</t>
  </si>
  <si>
    <t>R2</t>
  </si>
  <si>
    <t>P</t>
  </si>
  <si>
    <t>Terrein</t>
  </si>
  <si>
    <t>A</t>
  </si>
  <si>
    <t>B</t>
  </si>
  <si>
    <t>C</t>
  </si>
  <si>
    <t>D</t>
  </si>
  <si>
    <t>E</t>
  </si>
  <si>
    <t>Alle wedstrijden worden gespeeld naar 2 winnende games van 15 punten</t>
  </si>
  <si>
    <t>geen verlengingen</t>
  </si>
  <si>
    <t>Wanneer een speler of ploeg in het derde game 8 punten heeft behaald, wordt van speelhelft gewisseld</t>
  </si>
  <si>
    <t>Nr</t>
  </si>
  <si>
    <t>Punten</t>
  </si>
  <si>
    <t>GW</t>
  </si>
  <si>
    <t>TG</t>
  </si>
  <si>
    <t>TP</t>
  </si>
  <si>
    <t>Ond Wed</t>
  </si>
  <si>
    <t>LucDoms</t>
  </si>
  <si>
    <t>wedstrijd volgorde</t>
  </si>
  <si>
    <t>WINNAAR A POULE</t>
  </si>
  <si>
    <t>P 3</t>
  </si>
  <si>
    <t>P 4</t>
  </si>
  <si>
    <t>P 5</t>
  </si>
  <si>
    <t>Game1</t>
  </si>
  <si>
    <t>Game2</t>
  </si>
  <si>
    <t>Game3</t>
  </si>
  <si>
    <t>Gamestand</t>
  </si>
  <si>
    <t>4-5</t>
  </si>
  <si>
    <t>1-2</t>
  </si>
  <si>
    <t>3-4</t>
  </si>
  <si>
    <t>2-5</t>
  </si>
  <si>
    <t>1-3</t>
  </si>
  <si>
    <t>2-4</t>
  </si>
  <si>
    <t>3-5</t>
  </si>
  <si>
    <t>1-4</t>
  </si>
  <si>
    <t>2-3</t>
  </si>
  <si>
    <t>1-5</t>
  </si>
  <si>
    <t>volgnr</t>
  </si>
  <si>
    <t>P 6</t>
  </si>
  <si>
    <t>3-6</t>
  </si>
  <si>
    <t>1-6</t>
  </si>
  <si>
    <t>5-6</t>
  </si>
  <si>
    <t>2-6</t>
  </si>
  <si>
    <t>4-6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</si>
</sst>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6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0"/>
      <name val="Bookman Old Style"/>
      <family val="1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1"/>
      <color indexed="81"/>
      <name val="Tahoma"/>
      <family val="2"/>
    </font>
    <font>
      <sz val="8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142">
    <xf numFmtId="0" fontId="0" fillId="0" borderId="0" xfId="0"/>
    <xf numFmtId="0" fontId="2" fillId="0" borderId="0" xfId="1" applyFont="1" applyAlignment="1">
      <alignment horizontal="center" vertical="center"/>
    </xf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horizontal="left" vertical="center" wrapText="1"/>
    </xf>
    <xf numFmtId="0" fontId="1" fillId="0" borderId="0" xfId="1" applyProtection="1">
      <protection locked="0"/>
    </xf>
    <xf numFmtId="0" fontId="1" fillId="0" borderId="0" xfId="1" applyAlignment="1">
      <alignment vertical="center" wrapText="1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4" fillId="0" borderId="2" xfId="1" applyFont="1" applyBorder="1" applyAlignment="1" applyProtection="1">
      <alignment horizontal="center" vertical="center" wrapText="1"/>
      <protection locked="0"/>
    </xf>
    <xf numFmtId="0" fontId="4" fillId="0" borderId="3" xfId="1" applyFont="1" applyBorder="1" applyAlignment="1" applyProtection="1">
      <alignment horizontal="center" vertical="center" wrapText="1"/>
      <protection locked="0"/>
    </xf>
    <xf numFmtId="0" fontId="3" fillId="0" borderId="0" xfId="1" applyFont="1" applyAlignment="1">
      <alignment horizontal="left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" fillId="0" borderId="0" xfId="1"/>
    <xf numFmtId="0" fontId="1" fillId="0" borderId="0" xfId="1" applyAlignment="1">
      <alignment wrapText="1"/>
    </xf>
    <xf numFmtId="0" fontId="4" fillId="0" borderId="4" xfId="1" applyFont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/>
    </xf>
    <xf numFmtId="0" fontId="4" fillId="0" borderId="4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1" fillId="0" borderId="0" xfId="1" applyAlignment="1">
      <alignment horizontal="center" wrapText="1"/>
    </xf>
    <xf numFmtId="0" fontId="5" fillId="0" borderId="0" xfId="1" applyFont="1" applyAlignment="1">
      <alignment horizontal="center"/>
    </xf>
    <xf numFmtId="0" fontId="5" fillId="0" borderId="0" xfId="1" applyFont="1"/>
    <xf numFmtId="0" fontId="5" fillId="0" borderId="0" xfId="1" applyFont="1" applyAlignment="1">
      <alignment horizontal="center" wrapText="1"/>
    </xf>
    <xf numFmtId="0" fontId="6" fillId="0" borderId="6" xfId="1" applyFont="1" applyBorder="1" applyAlignment="1">
      <alignment horizontal="center" vertical="center"/>
    </xf>
    <xf numFmtId="0" fontId="1" fillId="0" borderId="7" xfId="1" applyBorder="1" applyProtection="1">
      <protection locked="0"/>
    </xf>
    <xf numFmtId="0" fontId="1" fillId="0" borderId="7" xfId="1" applyBorder="1"/>
    <xf numFmtId="0" fontId="1" fillId="0" borderId="7" xfId="1" applyBorder="1" applyAlignment="1">
      <alignment horizontal="left"/>
    </xf>
    <xf numFmtId="0" fontId="1" fillId="0" borderId="8" xfId="1" applyBorder="1"/>
    <xf numFmtId="0" fontId="5" fillId="0" borderId="9" xfId="1" applyFont="1" applyBorder="1" applyAlignment="1">
      <alignment horizontal="center"/>
    </xf>
    <xf numFmtId="0" fontId="4" fillId="0" borderId="10" xfId="1" applyFont="1" applyBorder="1" applyAlignment="1" applyProtection="1">
      <alignment horizontal="center" vertical="center" wrapText="1"/>
      <protection locked="0"/>
    </xf>
    <xf numFmtId="0" fontId="4" fillId="0" borderId="11" xfId="1" applyFont="1" applyBorder="1" applyAlignment="1" applyProtection="1">
      <alignment horizontal="center" vertical="center" wrapText="1"/>
      <protection locked="0"/>
    </xf>
    <xf numFmtId="0" fontId="4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/>
    </xf>
    <xf numFmtId="0" fontId="1" fillId="0" borderId="15" xfId="1" applyBorder="1" applyProtection="1">
      <protection locked="0"/>
    </xf>
    <xf numFmtId="0" fontId="1" fillId="0" borderId="15" xfId="1" applyBorder="1"/>
    <xf numFmtId="0" fontId="1" fillId="0" borderId="15" xfId="1" applyBorder="1" applyAlignment="1">
      <alignment horizontal="left"/>
    </xf>
    <xf numFmtId="0" fontId="1" fillId="0" borderId="16" xfId="1" applyBorder="1"/>
    <xf numFmtId="0" fontId="2" fillId="0" borderId="17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0" fontId="2" fillId="0" borderId="21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 wrapText="1"/>
    </xf>
    <xf numFmtId="0" fontId="6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 vertical="center"/>
    </xf>
    <xf numFmtId="0" fontId="1" fillId="0" borderId="26" xfId="1" applyBorder="1" applyProtection="1">
      <protection locked="0"/>
    </xf>
    <xf numFmtId="0" fontId="1" fillId="0" borderId="26" xfId="1" applyBorder="1"/>
    <xf numFmtId="0" fontId="1" fillId="0" borderId="26" xfId="1" applyBorder="1" applyAlignment="1">
      <alignment horizontal="left"/>
    </xf>
    <xf numFmtId="0" fontId="1" fillId="0" borderId="27" xfId="1" applyBorder="1"/>
    <xf numFmtId="0" fontId="1" fillId="0" borderId="0" xfId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1" fillId="0" borderId="29" xfId="1" applyBorder="1" applyProtection="1">
      <protection locked="0"/>
    </xf>
    <xf numFmtId="0" fontId="1" fillId="0" borderId="29" xfId="1" applyBorder="1"/>
    <xf numFmtId="0" fontId="1" fillId="0" borderId="29" xfId="1" applyBorder="1" applyAlignment="1">
      <alignment horizontal="left"/>
    </xf>
    <xf numFmtId="0" fontId="1" fillId="0" borderId="30" xfId="1" applyBorder="1"/>
    <xf numFmtId="0" fontId="3" fillId="0" borderId="0" xfId="1" applyFont="1" applyAlignment="1">
      <alignment horizontal="center"/>
    </xf>
    <xf numFmtId="0" fontId="1" fillId="0" borderId="0" xfId="1" applyAlignment="1">
      <alignment horizontal="left"/>
    </xf>
    <xf numFmtId="0" fontId="1" fillId="0" borderId="31" xfId="1" applyBorder="1"/>
    <xf numFmtId="0" fontId="1" fillId="0" borderId="31" xfId="1" applyBorder="1" applyAlignment="1">
      <alignment horizontal="center"/>
    </xf>
    <xf numFmtId="0" fontId="1" fillId="0" borderId="0" xfId="1" applyAlignment="1">
      <alignment horizontal="left" wrapText="1"/>
    </xf>
    <xf numFmtId="0" fontId="2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3" fillId="0" borderId="32" xfId="1" applyFont="1" applyBorder="1" applyAlignment="1">
      <alignment horizontal="center" vertical="center"/>
    </xf>
    <xf numFmtId="0" fontId="6" fillId="0" borderId="33" xfId="1" applyFont="1" applyBorder="1" applyAlignment="1" applyProtection="1">
      <alignment horizontal="center" vertical="center"/>
      <protection locked="0"/>
    </xf>
    <xf numFmtId="0" fontId="6" fillId="0" borderId="4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" fillId="0" borderId="34" xfId="1" applyFont="1" applyBorder="1" applyAlignment="1">
      <alignment horizontal="center" vertical="center"/>
    </xf>
    <xf numFmtId="0" fontId="6" fillId="0" borderId="35" xfId="1" applyFont="1" applyBorder="1" applyAlignment="1" applyProtection="1">
      <alignment horizontal="center" vertical="center"/>
      <protection locked="0"/>
    </xf>
    <xf numFmtId="0" fontId="3" fillId="0" borderId="0" xfId="1" applyFont="1"/>
    <xf numFmtId="0" fontId="3" fillId="0" borderId="36" xfId="1" applyFont="1" applyBorder="1" applyAlignment="1">
      <alignment horizontal="center" vertical="center"/>
    </xf>
    <xf numFmtId="0" fontId="6" fillId="0" borderId="37" xfId="1" applyFont="1" applyBorder="1" applyAlignment="1" applyProtection="1">
      <alignment horizontal="center" vertical="center"/>
      <protection locked="0"/>
    </xf>
    <xf numFmtId="0" fontId="3" fillId="0" borderId="38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0" fontId="6" fillId="0" borderId="39" xfId="1" applyFont="1" applyBorder="1" applyAlignment="1" applyProtection="1">
      <alignment horizontal="center" vertical="center"/>
      <protection locked="0"/>
    </xf>
    <xf numFmtId="0" fontId="6" fillId="0" borderId="35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3" fillId="0" borderId="40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41" xfId="1" applyFont="1" applyBorder="1" applyAlignment="1" applyProtection="1">
      <alignment horizontal="center" vertical="center"/>
      <protection locked="0"/>
    </xf>
    <xf numFmtId="0" fontId="1" fillId="0" borderId="15" xfId="1" applyBorder="1" applyAlignment="1" applyProtection="1">
      <alignment horizontal="center"/>
      <protection locked="0"/>
    </xf>
    <xf numFmtId="0" fontId="1" fillId="0" borderId="31" xfId="1" applyBorder="1" applyAlignment="1" applyProtection="1">
      <alignment horizontal="center"/>
      <protection locked="0"/>
    </xf>
    <xf numFmtId="0" fontId="1" fillId="0" borderId="6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2" borderId="15" xfId="1" applyFill="1" applyBorder="1"/>
    <xf numFmtId="0" fontId="1" fillId="0" borderId="14" xfId="1" applyBorder="1"/>
    <xf numFmtId="0" fontId="1" fillId="0" borderId="15" xfId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3" fillId="0" borderId="31" xfId="1" applyFont="1" applyBorder="1" applyAlignment="1">
      <alignment horizontal="center"/>
    </xf>
    <xf numFmtId="0" fontId="3" fillId="0" borderId="42" xfId="1" applyFont="1" applyBorder="1" applyAlignment="1">
      <alignment horizontal="center"/>
    </xf>
    <xf numFmtId="0" fontId="1" fillId="2" borderId="31" xfId="1" applyFill="1" applyBorder="1"/>
    <xf numFmtId="0" fontId="3" fillId="0" borderId="0" xfId="1" applyFont="1" applyAlignment="1">
      <alignment horizontal="center" vertical="center"/>
    </xf>
    <xf numFmtId="0" fontId="1" fillId="0" borderId="0" xfId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1" fillId="0" borderId="31" xfId="1" applyBorder="1" applyProtection="1">
      <protection locked="0"/>
    </xf>
    <xf numFmtId="49" fontId="1" fillId="0" borderId="15" xfId="1" applyNumberFormat="1" applyBorder="1" applyAlignment="1">
      <alignment horizontal="center"/>
    </xf>
    <xf numFmtId="49" fontId="1" fillId="0" borderId="43" xfId="1" applyNumberFormat="1" applyBorder="1" applyAlignment="1">
      <alignment horizontal="center"/>
    </xf>
    <xf numFmtId="0" fontId="1" fillId="0" borderId="44" xfId="1" applyBorder="1" applyAlignment="1">
      <alignment horizontal="center"/>
    </xf>
    <xf numFmtId="0" fontId="1" fillId="0" borderId="45" xfId="1" applyBorder="1" applyAlignment="1">
      <alignment horizontal="center"/>
    </xf>
    <xf numFmtId="49" fontId="1" fillId="0" borderId="0" xfId="1" applyNumberFormat="1" applyProtection="1">
      <protection locked="0"/>
    </xf>
    <xf numFmtId="49" fontId="1" fillId="0" borderId="31" xfId="1" applyNumberFormat="1" applyBorder="1" applyAlignment="1" applyProtection="1">
      <alignment horizontal="center"/>
      <protection locked="0"/>
    </xf>
    <xf numFmtId="0" fontId="1" fillId="0" borderId="14" xfId="1" applyBorder="1" applyAlignment="1">
      <alignment horizontal="center"/>
    </xf>
    <xf numFmtId="0" fontId="1" fillId="0" borderId="16" xfId="1" applyBorder="1" applyAlignment="1">
      <alignment horizontal="center"/>
    </xf>
    <xf numFmtId="49" fontId="1" fillId="0" borderId="0" xfId="1" applyNumberFormat="1"/>
    <xf numFmtId="49" fontId="1" fillId="0" borderId="31" xfId="1" applyNumberFormat="1" applyBorder="1" applyAlignment="1">
      <alignment horizontal="center"/>
    </xf>
    <xf numFmtId="49" fontId="1" fillId="0" borderId="15" xfId="1" applyNumberFormat="1" applyBorder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28" xfId="1" applyBorder="1" applyAlignment="1">
      <alignment horizontal="center"/>
    </xf>
    <xf numFmtId="0" fontId="1" fillId="0" borderId="30" xfId="1" applyBorder="1" applyAlignment="1">
      <alignment horizontal="center"/>
    </xf>
    <xf numFmtId="49" fontId="1" fillId="0" borderId="0" xfId="1" applyNumberFormat="1" applyAlignment="1" applyProtection="1">
      <alignment horizontal="center"/>
      <protection locked="0"/>
    </xf>
    <xf numFmtId="49" fontId="1" fillId="0" borderId="0" xfId="1" applyNumberFormat="1" applyAlignment="1">
      <alignment horizontal="center"/>
    </xf>
    <xf numFmtId="0" fontId="0" fillId="0" borderId="7" xfId="1" applyFont="1" applyBorder="1" applyAlignment="1">
      <alignment horizontal="center"/>
    </xf>
    <xf numFmtId="0" fontId="0" fillId="0" borderId="7" xfId="1" applyFont="1" applyBorder="1" applyAlignment="1">
      <alignment horizontal="center"/>
    </xf>
    <xf numFmtId="0" fontId="0" fillId="0" borderId="8" xfId="1" applyFont="1" applyBorder="1" applyAlignment="1">
      <alignment horizontal="center"/>
    </xf>
    <xf numFmtId="0" fontId="1" fillId="0" borderId="46" xfId="1" applyBorder="1"/>
    <xf numFmtId="0" fontId="6" fillId="0" borderId="0" xfId="1" applyFont="1" applyAlignment="1">
      <alignment horizontal="center" vertical="center"/>
    </xf>
    <xf numFmtId="0" fontId="5" fillId="0" borderId="15" xfId="2" applyBorder="1"/>
    <xf numFmtId="0" fontId="5" fillId="0" borderId="0" xfId="2"/>
    <xf numFmtId="0" fontId="1" fillId="0" borderId="6" xfId="1" applyBorder="1" applyAlignment="1">
      <alignment horizontal="center"/>
    </xf>
    <xf numFmtId="0" fontId="1" fillId="0" borderId="47" xfId="1" applyBorder="1" applyAlignment="1">
      <alignment horizontal="center"/>
    </xf>
    <xf numFmtId="0" fontId="1" fillId="0" borderId="48" xfId="1" applyBorder="1" applyAlignment="1">
      <alignment horizontal="center"/>
    </xf>
    <xf numFmtId="0" fontId="1" fillId="0" borderId="28" xfId="1" applyBorder="1"/>
    <xf numFmtId="0" fontId="1" fillId="0" borderId="29" xfId="1" applyBorder="1" applyAlignment="1">
      <alignment horizontal="center"/>
    </xf>
    <xf numFmtId="0" fontId="3" fillId="0" borderId="29" xfId="1" applyFont="1" applyBorder="1" applyAlignment="1">
      <alignment horizontal="center"/>
    </xf>
    <xf numFmtId="0" fontId="3" fillId="0" borderId="30" xfId="1" applyFont="1" applyBorder="1" applyAlignment="1">
      <alignment horizontal="center"/>
    </xf>
  </cellXfs>
  <cellStyles count="3">
    <cellStyle name="Standaard" xfId="0" builtinId="0"/>
    <cellStyle name="Standaard 2" xfId="1" xr:uid="{301EF5AD-350F-4927-80EC-74303EE1C2ED}"/>
    <cellStyle name="Standaard_Enkels" xfId="2" xr:uid="{1B74CD2C-EBAA-4419-9E34-9534B71F3E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7.png"/><Relationship Id="rId5" Type="http://schemas.openxmlformats.org/officeDocument/2006/relationships/image" Target="../media/image14.png"/><Relationship Id="rId10" Type="http://schemas.openxmlformats.org/officeDocument/2006/relationships/image" Target="../media/image16.png"/><Relationship Id="rId4" Type="http://schemas.openxmlformats.org/officeDocument/2006/relationships/image" Target="../media/image13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12.png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236220</xdr:colOff>
      <xdr:row>16</xdr:row>
      <xdr:rowOff>106680</xdr:rowOff>
    </xdr:from>
    <xdr:to>
      <xdr:col>17</xdr:col>
      <xdr:colOff>388620</xdr:colOff>
      <xdr:row>24</xdr:row>
      <xdr:rowOff>137160</xdr:rowOff>
    </xdr:to>
    <xdr:pic>
      <xdr:nvPicPr>
        <xdr:cNvPr id="2" name="Picture 25">
          <a:extLst>
            <a:ext uri="{FF2B5EF4-FFF2-40B4-BE49-F238E27FC236}">
              <a16:creationId xmlns:a16="http://schemas.microsoft.com/office/drawing/2014/main" id="{765549DE-C5F6-4B57-A788-84B4C0410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8980" y="2895600"/>
          <a:ext cx="14020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1097280</xdr:colOff>
      <xdr:row>57</xdr:row>
      <xdr:rowOff>236220</xdr:rowOff>
    </xdr:from>
    <xdr:to>
      <xdr:col>7</xdr:col>
      <xdr:colOff>129540</xdr:colOff>
      <xdr:row>63</xdr:row>
      <xdr:rowOff>7620</xdr:rowOff>
    </xdr:to>
    <xdr:pic>
      <xdr:nvPicPr>
        <xdr:cNvPr id="3" name="Picture 26">
          <a:extLst>
            <a:ext uri="{FF2B5EF4-FFF2-40B4-BE49-F238E27FC236}">
              <a16:creationId xmlns:a16="http://schemas.microsoft.com/office/drawing/2014/main" id="{73E2CB40-8CD5-46DF-B7E4-59BF4E633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0607040"/>
          <a:ext cx="144018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871220</xdr:colOff>
      <xdr:row>86</xdr:row>
      <xdr:rowOff>68580</xdr:rowOff>
    </xdr:from>
    <xdr:to>
      <xdr:col>7</xdr:col>
      <xdr:colOff>182880</xdr:colOff>
      <xdr:row>90</xdr:row>
      <xdr:rowOff>182880</xdr:rowOff>
    </xdr:to>
    <xdr:pic>
      <xdr:nvPicPr>
        <xdr:cNvPr id="4" name="Picture 27">
          <a:extLst>
            <a:ext uri="{FF2B5EF4-FFF2-40B4-BE49-F238E27FC236}">
              <a16:creationId xmlns:a16="http://schemas.microsoft.com/office/drawing/2014/main" id="{0A615A58-1600-4AB7-B408-CD46792F8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620" y="16997680"/>
          <a:ext cx="172466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581660</xdr:colOff>
      <xdr:row>55</xdr:row>
      <xdr:rowOff>12700</xdr:rowOff>
    </xdr:from>
    <xdr:to>
      <xdr:col>26</xdr:col>
      <xdr:colOff>177800</xdr:colOff>
      <xdr:row>59</xdr:row>
      <xdr:rowOff>170180</xdr:rowOff>
    </xdr:to>
    <xdr:pic>
      <xdr:nvPicPr>
        <xdr:cNvPr id="5" name="Picture 30">
          <a:extLst>
            <a:ext uri="{FF2B5EF4-FFF2-40B4-BE49-F238E27FC236}">
              <a16:creationId xmlns:a16="http://schemas.microsoft.com/office/drawing/2014/main" id="{07139DCF-CBC0-409C-B3C1-DCFBBDA57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060" y="9918700"/>
          <a:ext cx="1628140" cy="127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91440</xdr:colOff>
      <xdr:row>15</xdr:row>
      <xdr:rowOff>144780</xdr:rowOff>
    </xdr:from>
    <xdr:to>
      <xdr:col>37</xdr:col>
      <xdr:colOff>556260</xdr:colOff>
      <xdr:row>24</xdr:row>
      <xdr:rowOff>0</xdr:rowOff>
    </xdr:to>
    <xdr:pic>
      <xdr:nvPicPr>
        <xdr:cNvPr id="6" name="Picture 35">
          <a:extLst>
            <a:ext uri="{FF2B5EF4-FFF2-40B4-BE49-F238E27FC236}">
              <a16:creationId xmlns:a16="http://schemas.microsoft.com/office/drawing/2014/main" id="{E72045AD-5DD6-4CE0-99FA-DCCC5A04E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9740" y="2766060"/>
          <a:ext cx="19278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100</xdr:row>
      <xdr:rowOff>7620</xdr:rowOff>
    </xdr:from>
    <xdr:to>
      <xdr:col>20</xdr:col>
      <xdr:colOff>0</xdr:colOff>
      <xdr:row>107</xdr:row>
      <xdr:rowOff>7620</xdr:rowOff>
    </xdr:to>
    <xdr:pic>
      <xdr:nvPicPr>
        <xdr:cNvPr id="7" name="Picture 1" descr="PBA_LOGO">
          <a:extLst>
            <a:ext uri="{FF2B5EF4-FFF2-40B4-BE49-F238E27FC236}">
              <a16:creationId xmlns:a16="http://schemas.microsoft.com/office/drawing/2014/main" id="{E34D913A-DF65-4583-ABB9-12F856611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9598640"/>
          <a:ext cx="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72</xdr:row>
      <xdr:rowOff>38100</xdr:rowOff>
    </xdr:from>
    <xdr:to>
      <xdr:col>20</xdr:col>
      <xdr:colOff>0</xdr:colOff>
      <xdr:row>77</xdr:row>
      <xdr:rowOff>106680</xdr:rowOff>
    </xdr:to>
    <xdr:pic>
      <xdr:nvPicPr>
        <xdr:cNvPr id="8" name="Picture 4" descr="PBA_LOGO">
          <a:extLst>
            <a:ext uri="{FF2B5EF4-FFF2-40B4-BE49-F238E27FC236}">
              <a16:creationId xmlns:a16="http://schemas.microsoft.com/office/drawing/2014/main" id="{DC1AD9BD-4A61-4C0B-BC68-C58C2775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3693140"/>
          <a:ext cx="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85</xdr:row>
      <xdr:rowOff>144780</xdr:rowOff>
    </xdr:from>
    <xdr:to>
      <xdr:col>20</xdr:col>
      <xdr:colOff>0</xdr:colOff>
      <xdr:row>90</xdr:row>
      <xdr:rowOff>7620</xdr:rowOff>
    </xdr:to>
    <xdr:pic>
      <xdr:nvPicPr>
        <xdr:cNvPr id="9" name="Picture 26">
          <a:extLst>
            <a:ext uri="{FF2B5EF4-FFF2-40B4-BE49-F238E27FC236}">
              <a16:creationId xmlns:a16="http://schemas.microsoft.com/office/drawing/2014/main" id="{9CBCD2A3-1935-4E2F-A7BC-C86BF645A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6565880"/>
          <a:ext cx="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115</xdr:row>
      <xdr:rowOff>106680</xdr:rowOff>
    </xdr:from>
    <xdr:to>
      <xdr:col>20</xdr:col>
      <xdr:colOff>0</xdr:colOff>
      <xdr:row>119</xdr:row>
      <xdr:rowOff>220980</xdr:rowOff>
    </xdr:to>
    <xdr:pic>
      <xdr:nvPicPr>
        <xdr:cNvPr id="10" name="Picture 27">
          <a:extLst>
            <a:ext uri="{FF2B5EF4-FFF2-40B4-BE49-F238E27FC236}">
              <a16:creationId xmlns:a16="http://schemas.microsoft.com/office/drawing/2014/main" id="{3AF1AA6E-EED7-4640-98B8-DF1C15F7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23012400"/>
          <a:ext cx="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1074420</xdr:colOff>
      <xdr:row>114</xdr:row>
      <xdr:rowOff>144780</xdr:rowOff>
    </xdr:from>
    <xdr:to>
      <xdr:col>7</xdr:col>
      <xdr:colOff>106680</xdr:colOff>
      <xdr:row>119</xdr:row>
      <xdr:rowOff>7620</xdr:rowOff>
    </xdr:to>
    <xdr:pic>
      <xdr:nvPicPr>
        <xdr:cNvPr id="11" name="Picture 26">
          <a:extLst>
            <a:ext uri="{FF2B5EF4-FFF2-40B4-BE49-F238E27FC236}">
              <a16:creationId xmlns:a16="http://schemas.microsoft.com/office/drawing/2014/main" id="{DCF98AA9-3F50-4F21-9EA9-0581B4CB2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740" y="22776180"/>
          <a:ext cx="144018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744220</xdr:colOff>
      <xdr:row>142</xdr:row>
      <xdr:rowOff>43180</xdr:rowOff>
    </xdr:from>
    <xdr:to>
      <xdr:col>7</xdr:col>
      <xdr:colOff>55880</xdr:colOff>
      <xdr:row>146</xdr:row>
      <xdr:rowOff>157480</xdr:rowOff>
    </xdr:to>
    <xdr:pic>
      <xdr:nvPicPr>
        <xdr:cNvPr id="12" name="Picture 27">
          <a:extLst>
            <a:ext uri="{FF2B5EF4-FFF2-40B4-BE49-F238E27FC236}">
              <a16:creationId xmlns:a16="http://schemas.microsoft.com/office/drawing/2014/main" id="{55CFBA4A-14D1-44B3-9FA1-F832E35CE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620" y="29138880"/>
          <a:ext cx="172466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72</xdr:row>
      <xdr:rowOff>30480</xdr:rowOff>
    </xdr:from>
    <xdr:to>
      <xdr:col>20</xdr:col>
      <xdr:colOff>0</xdr:colOff>
      <xdr:row>78</xdr:row>
      <xdr:rowOff>0</xdr:rowOff>
    </xdr:to>
    <xdr:pic>
      <xdr:nvPicPr>
        <xdr:cNvPr id="13" name="Picture 29" descr="PBA_LOGO">
          <a:extLst>
            <a:ext uri="{FF2B5EF4-FFF2-40B4-BE49-F238E27FC236}">
              <a16:creationId xmlns:a16="http://schemas.microsoft.com/office/drawing/2014/main" id="{E148811D-7932-4780-A774-9EA034764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3685520"/>
          <a:ext cx="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85</xdr:row>
      <xdr:rowOff>114300</xdr:rowOff>
    </xdr:from>
    <xdr:to>
      <xdr:col>20</xdr:col>
      <xdr:colOff>0</xdr:colOff>
      <xdr:row>89</xdr:row>
      <xdr:rowOff>259080</xdr:rowOff>
    </xdr:to>
    <xdr:pic>
      <xdr:nvPicPr>
        <xdr:cNvPr id="14" name="Picture 30">
          <a:extLst>
            <a:ext uri="{FF2B5EF4-FFF2-40B4-BE49-F238E27FC236}">
              <a16:creationId xmlns:a16="http://schemas.microsoft.com/office/drawing/2014/main" id="{F2FCD796-0A23-47FA-8A9F-E93F22901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6535400"/>
          <a:ext cx="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594360</xdr:colOff>
      <xdr:row>79</xdr:row>
      <xdr:rowOff>137160</xdr:rowOff>
    </xdr:from>
    <xdr:to>
      <xdr:col>26</xdr:col>
      <xdr:colOff>190500</xdr:colOff>
      <xdr:row>84</xdr:row>
      <xdr:rowOff>0</xdr:rowOff>
    </xdr:to>
    <xdr:pic>
      <xdr:nvPicPr>
        <xdr:cNvPr id="15" name="Picture 30">
          <a:extLst>
            <a:ext uri="{FF2B5EF4-FFF2-40B4-BE49-F238E27FC236}">
              <a16:creationId xmlns:a16="http://schemas.microsoft.com/office/drawing/2014/main" id="{E890D80B-18BE-44BA-B33A-F6CC61949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14912340"/>
          <a:ext cx="163068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723900</xdr:colOff>
      <xdr:row>107</xdr:row>
      <xdr:rowOff>114300</xdr:rowOff>
    </xdr:from>
    <xdr:to>
      <xdr:col>26</xdr:col>
      <xdr:colOff>320040</xdr:colOff>
      <xdr:row>111</xdr:row>
      <xdr:rowOff>259080</xdr:rowOff>
    </xdr:to>
    <xdr:pic>
      <xdr:nvPicPr>
        <xdr:cNvPr id="16" name="Picture 30">
          <a:extLst>
            <a:ext uri="{FF2B5EF4-FFF2-40B4-BE49-F238E27FC236}">
              <a16:creationId xmlns:a16="http://schemas.microsoft.com/office/drawing/2014/main" id="{2BFC2A91-9D20-43D4-9DA8-145BB5E47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7340" y="20825460"/>
          <a:ext cx="163068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693420</xdr:colOff>
      <xdr:row>134</xdr:row>
      <xdr:rowOff>114300</xdr:rowOff>
    </xdr:from>
    <xdr:to>
      <xdr:col>26</xdr:col>
      <xdr:colOff>289560</xdr:colOff>
      <xdr:row>139</xdr:row>
      <xdr:rowOff>91440</xdr:rowOff>
    </xdr:to>
    <xdr:pic>
      <xdr:nvPicPr>
        <xdr:cNvPr id="17" name="Picture 30">
          <a:extLst>
            <a:ext uri="{FF2B5EF4-FFF2-40B4-BE49-F238E27FC236}">
              <a16:creationId xmlns:a16="http://schemas.microsoft.com/office/drawing/2014/main" id="{E67D0191-160C-4847-A1AC-160206E1C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6860" y="26639520"/>
          <a:ext cx="163068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655320</xdr:colOff>
      <xdr:row>163</xdr:row>
      <xdr:rowOff>152400</xdr:rowOff>
    </xdr:from>
    <xdr:to>
      <xdr:col>26</xdr:col>
      <xdr:colOff>259080</xdr:colOff>
      <xdr:row>168</xdr:row>
      <xdr:rowOff>30480</xdr:rowOff>
    </xdr:to>
    <xdr:pic>
      <xdr:nvPicPr>
        <xdr:cNvPr id="18" name="Picture 30">
          <a:extLst>
            <a:ext uri="{FF2B5EF4-FFF2-40B4-BE49-F238E27FC236}">
              <a16:creationId xmlns:a16="http://schemas.microsoft.com/office/drawing/2014/main" id="{3C8CC5A1-A923-425C-B77F-E9E6F0E7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760" y="32750760"/>
          <a:ext cx="16383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833120</xdr:colOff>
      <xdr:row>170</xdr:row>
      <xdr:rowOff>5080</xdr:rowOff>
    </xdr:from>
    <xdr:to>
      <xdr:col>7</xdr:col>
      <xdr:colOff>144780</xdr:colOff>
      <xdr:row>174</xdr:row>
      <xdr:rowOff>119380</xdr:rowOff>
    </xdr:to>
    <xdr:pic>
      <xdr:nvPicPr>
        <xdr:cNvPr id="19" name="Picture 27">
          <a:extLst>
            <a:ext uri="{FF2B5EF4-FFF2-40B4-BE49-F238E27FC236}">
              <a16:creationId xmlns:a16="http://schemas.microsoft.com/office/drawing/2014/main" id="{E4B89434-B705-4592-9FC1-8A832B37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520" y="35145980"/>
          <a:ext cx="172466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127001</xdr:colOff>
      <xdr:row>6</xdr:row>
      <xdr:rowOff>33867</xdr:rowOff>
    </xdr:from>
    <xdr:to>
      <xdr:col>17</xdr:col>
      <xdr:colOff>296334</xdr:colOff>
      <xdr:row>14</xdr:row>
      <xdr:rowOff>152400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DF1CE6BB-2D10-47D3-B836-0CB10A0C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76534" y="1202267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292100</xdr:colOff>
      <xdr:row>44</xdr:row>
      <xdr:rowOff>12700</xdr:rowOff>
    </xdr:from>
    <xdr:to>
      <xdr:col>18</xdr:col>
      <xdr:colOff>615043</xdr:colOff>
      <xdr:row>51</xdr:row>
      <xdr:rowOff>119743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478F021E-6592-4C81-B84D-5E59AB32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28000" y="76454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19</xdr:col>
      <xdr:colOff>18143</xdr:colOff>
      <xdr:row>79</xdr:row>
      <xdr:rowOff>107043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6F2778B9-A1B5-43F9-AF7E-312D84CA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138176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19</xdr:col>
      <xdr:colOff>18143</xdr:colOff>
      <xdr:row>107</xdr:row>
      <xdr:rowOff>107043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6285F0BF-4438-4DD5-AB5B-298680616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19888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19</xdr:col>
      <xdr:colOff>18143</xdr:colOff>
      <xdr:row>135</xdr:row>
      <xdr:rowOff>107043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188B12DC-3EAC-448A-9589-23C5F6E8E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25984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156</xdr:row>
      <xdr:rowOff>12700</xdr:rowOff>
    </xdr:from>
    <xdr:to>
      <xdr:col>18</xdr:col>
      <xdr:colOff>589643</xdr:colOff>
      <xdr:row>163</xdr:row>
      <xdr:rowOff>119743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028C6E8B-4448-444D-BC20-0EEE5302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2600" y="320421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33</xdr:col>
      <xdr:colOff>203200</xdr:colOff>
      <xdr:row>5</xdr:row>
      <xdr:rowOff>127000</xdr:rowOff>
    </xdr:from>
    <xdr:to>
      <xdr:col>37</xdr:col>
      <xdr:colOff>203200</xdr:colOff>
      <xdr:row>14</xdr:row>
      <xdr:rowOff>114300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411DE790-8D0A-46B6-BABA-80546438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57700" y="1143000"/>
          <a:ext cx="1473200" cy="14732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44</xdr:row>
      <xdr:rowOff>0</xdr:rowOff>
    </xdr:from>
    <xdr:to>
      <xdr:col>39</xdr:col>
      <xdr:colOff>18143</xdr:colOff>
      <xdr:row>51</xdr:row>
      <xdr:rowOff>107043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id="{0213B864-04D6-4DD9-8846-9F9386A6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76327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39</xdr:col>
      <xdr:colOff>18143</xdr:colOff>
      <xdr:row>79</xdr:row>
      <xdr:rowOff>107043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id="{4FD38EAE-0FAD-41DF-B1F0-46D03D69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138176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100</xdr:row>
      <xdr:rowOff>0</xdr:rowOff>
    </xdr:from>
    <xdr:to>
      <xdr:col>39</xdr:col>
      <xdr:colOff>18143</xdr:colOff>
      <xdr:row>107</xdr:row>
      <xdr:rowOff>107043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85541018-1CA1-43AB-8A01-8D37A5F18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19888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128</xdr:row>
      <xdr:rowOff>0</xdr:rowOff>
    </xdr:from>
    <xdr:to>
      <xdr:col>39</xdr:col>
      <xdr:colOff>18143</xdr:colOff>
      <xdr:row>135</xdr:row>
      <xdr:rowOff>107043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AC6B9635-3F2A-4216-9BDD-6E035697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25984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156</xdr:row>
      <xdr:rowOff>0</xdr:rowOff>
    </xdr:from>
    <xdr:to>
      <xdr:col>39</xdr:col>
      <xdr:colOff>18143</xdr:colOff>
      <xdr:row>163</xdr:row>
      <xdr:rowOff>107043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5F527040-F651-45C8-9B76-024E3B997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32029400"/>
          <a:ext cx="1262743" cy="1262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236220</xdr:colOff>
      <xdr:row>16</xdr:row>
      <xdr:rowOff>106680</xdr:rowOff>
    </xdr:from>
    <xdr:to>
      <xdr:col>17</xdr:col>
      <xdr:colOff>388620</xdr:colOff>
      <xdr:row>24</xdr:row>
      <xdr:rowOff>137160</xdr:rowOff>
    </xdr:to>
    <xdr:pic>
      <xdr:nvPicPr>
        <xdr:cNvPr id="2" name="Picture 25">
          <a:extLst>
            <a:ext uri="{FF2B5EF4-FFF2-40B4-BE49-F238E27FC236}">
              <a16:creationId xmlns:a16="http://schemas.microsoft.com/office/drawing/2014/main" id="{C286B3E6-5137-4BF9-AA43-F37F67862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8980" y="2895600"/>
          <a:ext cx="14020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1097280</xdr:colOff>
      <xdr:row>56</xdr:row>
      <xdr:rowOff>236220</xdr:rowOff>
    </xdr:from>
    <xdr:to>
      <xdr:col>7</xdr:col>
      <xdr:colOff>129540</xdr:colOff>
      <xdr:row>62</xdr:row>
      <xdr:rowOff>7620</xdr:rowOff>
    </xdr:to>
    <xdr:pic>
      <xdr:nvPicPr>
        <xdr:cNvPr id="3" name="Picture 26">
          <a:extLst>
            <a:ext uri="{FF2B5EF4-FFF2-40B4-BE49-F238E27FC236}">
              <a16:creationId xmlns:a16="http://schemas.microsoft.com/office/drawing/2014/main" id="{9A8E8E5D-72D7-463C-B257-7E444892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0439400"/>
          <a:ext cx="144018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845820</xdr:colOff>
      <xdr:row>85</xdr:row>
      <xdr:rowOff>119380</xdr:rowOff>
    </xdr:from>
    <xdr:to>
      <xdr:col>7</xdr:col>
      <xdr:colOff>157480</xdr:colOff>
      <xdr:row>89</xdr:row>
      <xdr:rowOff>233680</xdr:rowOff>
    </xdr:to>
    <xdr:pic>
      <xdr:nvPicPr>
        <xdr:cNvPr id="4" name="Picture 27">
          <a:extLst>
            <a:ext uri="{FF2B5EF4-FFF2-40B4-BE49-F238E27FC236}">
              <a16:creationId xmlns:a16="http://schemas.microsoft.com/office/drawing/2014/main" id="{BB8268D6-B356-4AC1-8953-E423B5E24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1220" y="16896080"/>
          <a:ext cx="172466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716280</xdr:colOff>
      <xdr:row>52</xdr:row>
      <xdr:rowOff>175260</xdr:rowOff>
    </xdr:from>
    <xdr:to>
      <xdr:col>26</xdr:col>
      <xdr:colOff>304800</xdr:colOff>
      <xdr:row>57</xdr:row>
      <xdr:rowOff>38100</xdr:rowOff>
    </xdr:to>
    <xdr:pic>
      <xdr:nvPicPr>
        <xdr:cNvPr id="5" name="Picture 30">
          <a:extLst>
            <a:ext uri="{FF2B5EF4-FFF2-40B4-BE49-F238E27FC236}">
              <a16:creationId xmlns:a16="http://schemas.microsoft.com/office/drawing/2014/main" id="{6BD347D4-9FEC-4916-95CB-5D98A8F1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9720" y="9281160"/>
          <a:ext cx="162306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99060</xdr:colOff>
      <xdr:row>15</xdr:row>
      <xdr:rowOff>83820</xdr:rowOff>
    </xdr:from>
    <xdr:to>
      <xdr:col>38</xdr:col>
      <xdr:colOff>289560</xdr:colOff>
      <xdr:row>23</xdr:row>
      <xdr:rowOff>106680</xdr:rowOff>
    </xdr:to>
    <xdr:pic>
      <xdr:nvPicPr>
        <xdr:cNvPr id="6" name="Picture 35">
          <a:extLst>
            <a:ext uri="{FF2B5EF4-FFF2-40B4-BE49-F238E27FC236}">
              <a16:creationId xmlns:a16="http://schemas.microsoft.com/office/drawing/2014/main" id="{4F4F270E-FACF-455B-B2EE-E65EC1859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3120" y="2705100"/>
          <a:ext cx="191262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99</xdr:row>
      <xdr:rowOff>7620</xdr:rowOff>
    </xdr:from>
    <xdr:to>
      <xdr:col>20</xdr:col>
      <xdr:colOff>0</xdr:colOff>
      <xdr:row>106</xdr:row>
      <xdr:rowOff>7620</xdr:rowOff>
    </xdr:to>
    <xdr:pic>
      <xdr:nvPicPr>
        <xdr:cNvPr id="7" name="Picture 1" descr="PBA_LOGO">
          <a:extLst>
            <a:ext uri="{FF2B5EF4-FFF2-40B4-BE49-F238E27FC236}">
              <a16:creationId xmlns:a16="http://schemas.microsoft.com/office/drawing/2014/main" id="{9E8FCF5C-E720-4244-B52F-37E450155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9431000"/>
          <a:ext cx="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71</xdr:row>
      <xdr:rowOff>38100</xdr:rowOff>
    </xdr:from>
    <xdr:to>
      <xdr:col>20</xdr:col>
      <xdr:colOff>0</xdr:colOff>
      <xdr:row>76</xdr:row>
      <xdr:rowOff>106680</xdr:rowOff>
    </xdr:to>
    <xdr:pic>
      <xdr:nvPicPr>
        <xdr:cNvPr id="8" name="Picture 4" descr="PBA_LOGO">
          <a:extLst>
            <a:ext uri="{FF2B5EF4-FFF2-40B4-BE49-F238E27FC236}">
              <a16:creationId xmlns:a16="http://schemas.microsoft.com/office/drawing/2014/main" id="{6A102111-3980-4C00-B3DE-DF34CEE06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3525500"/>
          <a:ext cx="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84</xdr:row>
      <xdr:rowOff>144780</xdr:rowOff>
    </xdr:from>
    <xdr:to>
      <xdr:col>20</xdr:col>
      <xdr:colOff>0</xdr:colOff>
      <xdr:row>89</xdr:row>
      <xdr:rowOff>7620</xdr:rowOff>
    </xdr:to>
    <xdr:pic>
      <xdr:nvPicPr>
        <xdr:cNvPr id="9" name="Picture 26">
          <a:extLst>
            <a:ext uri="{FF2B5EF4-FFF2-40B4-BE49-F238E27FC236}">
              <a16:creationId xmlns:a16="http://schemas.microsoft.com/office/drawing/2014/main" id="{7DFFC204-CB47-4CC0-81CB-4565199E4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6398240"/>
          <a:ext cx="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114</xdr:row>
      <xdr:rowOff>106680</xdr:rowOff>
    </xdr:from>
    <xdr:to>
      <xdr:col>20</xdr:col>
      <xdr:colOff>0</xdr:colOff>
      <xdr:row>118</xdr:row>
      <xdr:rowOff>220980</xdr:rowOff>
    </xdr:to>
    <xdr:pic>
      <xdr:nvPicPr>
        <xdr:cNvPr id="10" name="Picture 27">
          <a:extLst>
            <a:ext uri="{FF2B5EF4-FFF2-40B4-BE49-F238E27FC236}">
              <a16:creationId xmlns:a16="http://schemas.microsoft.com/office/drawing/2014/main" id="{F6E7D600-A65E-41A6-9E0A-C36498E7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22844760"/>
          <a:ext cx="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1074420</xdr:colOff>
      <xdr:row>113</xdr:row>
      <xdr:rowOff>144780</xdr:rowOff>
    </xdr:from>
    <xdr:to>
      <xdr:col>7</xdr:col>
      <xdr:colOff>106680</xdr:colOff>
      <xdr:row>118</xdr:row>
      <xdr:rowOff>7620</xdr:rowOff>
    </xdr:to>
    <xdr:pic>
      <xdr:nvPicPr>
        <xdr:cNvPr id="11" name="Picture 26">
          <a:extLst>
            <a:ext uri="{FF2B5EF4-FFF2-40B4-BE49-F238E27FC236}">
              <a16:creationId xmlns:a16="http://schemas.microsoft.com/office/drawing/2014/main" id="{9CD94B60-D062-452B-B9EA-CA83A95BE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740" y="22608540"/>
          <a:ext cx="144018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668020</xdr:colOff>
      <xdr:row>141</xdr:row>
      <xdr:rowOff>93980</xdr:rowOff>
    </xdr:from>
    <xdr:to>
      <xdr:col>6</xdr:col>
      <xdr:colOff>297180</xdr:colOff>
      <xdr:row>145</xdr:row>
      <xdr:rowOff>208280</xdr:rowOff>
    </xdr:to>
    <xdr:pic>
      <xdr:nvPicPr>
        <xdr:cNvPr id="12" name="Picture 27">
          <a:extLst>
            <a:ext uri="{FF2B5EF4-FFF2-40B4-BE49-F238E27FC236}">
              <a16:creationId xmlns:a16="http://schemas.microsoft.com/office/drawing/2014/main" id="{1D1E7D33-D80D-40CB-AFD5-B5BBCEA46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3420" y="29037280"/>
          <a:ext cx="172466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71</xdr:row>
      <xdr:rowOff>30480</xdr:rowOff>
    </xdr:from>
    <xdr:to>
      <xdr:col>20</xdr:col>
      <xdr:colOff>0</xdr:colOff>
      <xdr:row>77</xdr:row>
      <xdr:rowOff>0</xdr:rowOff>
    </xdr:to>
    <xdr:pic>
      <xdr:nvPicPr>
        <xdr:cNvPr id="13" name="Picture 29" descr="PBA_LOGO">
          <a:extLst>
            <a:ext uri="{FF2B5EF4-FFF2-40B4-BE49-F238E27FC236}">
              <a16:creationId xmlns:a16="http://schemas.microsoft.com/office/drawing/2014/main" id="{C78DCA64-80AF-4102-BC66-16C08558C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3517880"/>
          <a:ext cx="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84</xdr:row>
      <xdr:rowOff>114300</xdr:rowOff>
    </xdr:from>
    <xdr:to>
      <xdr:col>20</xdr:col>
      <xdr:colOff>0</xdr:colOff>
      <xdr:row>88</xdr:row>
      <xdr:rowOff>259080</xdr:rowOff>
    </xdr:to>
    <xdr:pic>
      <xdr:nvPicPr>
        <xdr:cNvPr id="14" name="Picture 30">
          <a:extLst>
            <a:ext uri="{FF2B5EF4-FFF2-40B4-BE49-F238E27FC236}">
              <a16:creationId xmlns:a16="http://schemas.microsoft.com/office/drawing/2014/main" id="{D91C8CE6-D496-41BD-A45F-B6964E285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6367760"/>
          <a:ext cx="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731520</xdr:colOff>
      <xdr:row>78</xdr:row>
      <xdr:rowOff>60960</xdr:rowOff>
    </xdr:from>
    <xdr:to>
      <xdr:col>26</xdr:col>
      <xdr:colOff>327660</xdr:colOff>
      <xdr:row>82</xdr:row>
      <xdr:rowOff>198120</xdr:rowOff>
    </xdr:to>
    <xdr:pic>
      <xdr:nvPicPr>
        <xdr:cNvPr id="15" name="Picture 30">
          <a:extLst>
            <a:ext uri="{FF2B5EF4-FFF2-40B4-BE49-F238E27FC236}">
              <a16:creationId xmlns:a16="http://schemas.microsoft.com/office/drawing/2014/main" id="{8B65E442-BD0A-423F-ADF5-8D9A03E2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4960" y="14668500"/>
          <a:ext cx="163068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716280</xdr:colOff>
      <xdr:row>105</xdr:row>
      <xdr:rowOff>137160</xdr:rowOff>
    </xdr:from>
    <xdr:to>
      <xdr:col>26</xdr:col>
      <xdr:colOff>304800</xdr:colOff>
      <xdr:row>110</xdr:row>
      <xdr:rowOff>121920</xdr:rowOff>
    </xdr:to>
    <xdr:pic>
      <xdr:nvPicPr>
        <xdr:cNvPr id="16" name="Picture 30">
          <a:extLst>
            <a:ext uri="{FF2B5EF4-FFF2-40B4-BE49-F238E27FC236}">
              <a16:creationId xmlns:a16="http://schemas.microsoft.com/office/drawing/2014/main" id="{13547B5E-C6BD-484E-AF32-BE1823FF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9720" y="20520660"/>
          <a:ext cx="16230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541020</xdr:colOff>
      <xdr:row>133</xdr:row>
      <xdr:rowOff>99060</xdr:rowOff>
    </xdr:from>
    <xdr:to>
      <xdr:col>26</xdr:col>
      <xdr:colOff>129540</xdr:colOff>
      <xdr:row>138</xdr:row>
      <xdr:rowOff>76200</xdr:rowOff>
    </xdr:to>
    <xdr:pic>
      <xdr:nvPicPr>
        <xdr:cNvPr id="17" name="Picture 30">
          <a:extLst>
            <a:ext uri="{FF2B5EF4-FFF2-40B4-BE49-F238E27FC236}">
              <a16:creationId xmlns:a16="http://schemas.microsoft.com/office/drawing/2014/main" id="{FEA4C86E-EB26-4D56-8EE0-0062190BB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4460" y="26456640"/>
          <a:ext cx="162306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716280</xdr:colOff>
      <xdr:row>162</xdr:row>
      <xdr:rowOff>60960</xdr:rowOff>
    </xdr:from>
    <xdr:to>
      <xdr:col>26</xdr:col>
      <xdr:colOff>304800</xdr:colOff>
      <xdr:row>166</xdr:row>
      <xdr:rowOff>198120</xdr:rowOff>
    </xdr:to>
    <xdr:pic>
      <xdr:nvPicPr>
        <xdr:cNvPr id="18" name="Picture 30">
          <a:extLst>
            <a:ext uri="{FF2B5EF4-FFF2-40B4-BE49-F238E27FC236}">
              <a16:creationId xmlns:a16="http://schemas.microsoft.com/office/drawing/2014/main" id="{08B90485-D5EE-42AF-9243-9E9337F80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9720" y="32491680"/>
          <a:ext cx="162306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296334</xdr:colOff>
      <xdr:row>6</xdr:row>
      <xdr:rowOff>59266</xdr:rowOff>
    </xdr:from>
    <xdr:to>
      <xdr:col>17</xdr:col>
      <xdr:colOff>84667</xdr:colOff>
      <xdr:row>14</xdr:row>
      <xdr:rowOff>110065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6315753B-0B2A-494F-B8D8-C2244642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32601" y="1227666"/>
          <a:ext cx="1354666" cy="135466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19</xdr:col>
      <xdr:colOff>18143</xdr:colOff>
      <xdr:row>50</xdr:row>
      <xdr:rowOff>94343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BE4EB375-FE2C-464A-B090-409A69C7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74676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19</xdr:col>
      <xdr:colOff>18143</xdr:colOff>
      <xdr:row>78</xdr:row>
      <xdr:rowOff>107043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C6F6D04E-B9A5-460D-B038-12BD8BFE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13665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19</xdr:col>
      <xdr:colOff>18143</xdr:colOff>
      <xdr:row>106</xdr:row>
      <xdr:rowOff>107043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B0D9DCB4-BA52-46E9-A364-400E32C6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197358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19</xdr:col>
      <xdr:colOff>18143</xdr:colOff>
      <xdr:row>134</xdr:row>
      <xdr:rowOff>107043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A0A7140F-46A1-4940-81A5-12AF59E8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53400" y="258318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34</xdr:col>
      <xdr:colOff>88900</xdr:colOff>
      <xdr:row>5</xdr:row>
      <xdr:rowOff>127000</xdr:rowOff>
    </xdr:from>
    <xdr:to>
      <xdr:col>37</xdr:col>
      <xdr:colOff>431800</xdr:colOff>
      <xdr:row>14</xdr:row>
      <xdr:rowOff>88900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642EEDB1-0747-4C89-9A8F-57AB781D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411700" y="11430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43</xdr:row>
      <xdr:rowOff>0</xdr:rowOff>
    </xdr:from>
    <xdr:to>
      <xdr:col>39</xdr:col>
      <xdr:colOff>18143</xdr:colOff>
      <xdr:row>50</xdr:row>
      <xdr:rowOff>94343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096E5E7B-F79E-40BD-BC9E-35B31915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74676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71</xdr:row>
      <xdr:rowOff>0</xdr:rowOff>
    </xdr:from>
    <xdr:to>
      <xdr:col>39</xdr:col>
      <xdr:colOff>18143</xdr:colOff>
      <xdr:row>78</xdr:row>
      <xdr:rowOff>107043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561090DD-6049-4654-A87F-4A942C50E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136652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99</xdr:row>
      <xdr:rowOff>0</xdr:rowOff>
    </xdr:from>
    <xdr:to>
      <xdr:col>39</xdr:col>
      <xdr:colOff>18143</xdr:colOff>
      <xdr:row>106</xdr:row>
      <xdr:rowOff>107043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4D093374-1EAF-478E-ACDE-36F6B91B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197358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127</xdr:row>
      <xdr:rowOff>0</xdr:rowOff>
    </xdr:from>
    <xdr:to>
      <xdr:col>39</xdr:col>
      <xdr:colOff>18143</xdr:colOff>
      <xdr:row>134</xdr:row>
      <xdr:rowOff>107043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1909C8BD-FAEB-437D-AA09-5C18EB57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25831800"/>
          <a:ext cx="1262743" cy="126274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155</xdr:row>
      <xdr:rowOff>0</xdr:rowOff>
    </xdr:from>
    <xdr:to>
      <xdr:col>39</xdr:col>
      <xdr:colOff>18143</xdr:colOff>
      <xdr:row>162</xdr:row>
      <xdr:rowOff>107043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6DF7EA0F-D97B-43B6-AF8E-C08EEE187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7700" y="31877000"/>
          <a:ext cx="1262743" cy="1262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236220</xdr:colOff>
      <xdr:row>16</xdr:row>
      <xdr:rowOff>106680</xdr:rowOff>
    </xdr:from>
    <xdr:to>
      <xdr:col>18</xdr:col>
      <xdr:colOff>274320</xdr:colOff>
      <xdr:row>24</xdr:row>
      <xdr:rowOff>137160</xdr:rowOff>
    </xdr:to>
    <xdr:pic>
      <xdr:nvPicPr>
        <xdr:cNvPr id="2" name="Picture 25">
          <a:extLst>
            <a:ext uri="{FF2B5EF4-FFF2-40B4-BE49-F238E27FC236}">
              <a16:creationId xmlns:a16="http://schemas.microsoft.com/office/drawing/2014/main" id="{CABC9FFE-7602-4B58-91C2-603056FF4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2895600"/>
          <a:ext cx="191262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792480</xdr:colOff>
      <xdr:row>52</xdr:row>
      <xdr:rowOff>91440</xdr:rowOff>
    </xdr:from>
    <xdr:to>
      <xdr:col>27</xdr:col>
      <xdr:colOff>22860</xdr:colOff>
      <xdr:row>56</xdr:row>
      <xdr:rowOff>236220</xdr:rowOff>
    </xdr:to>
    <xdr:pic>
      <xdr:nvPicPr>
        <xdr:cNvPr id="3" name="Picture 30">
          <a:extLst>
            <a:ext uri="{FF2B5EF4-FFF2-40B4-BE49-F238E27FC236}">
              <a16:creationId xmlns:a16="http://schemas.microsoft.com/office/drawing/2014/main" id="{8B2539D5-A8C0-40A7-A77D-F4BFBC2D3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9182100"/>
          <a:ext cx="18059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91440</xdr:colOff>
      <xdr:row>15</xdr:row>
      <xdr:rowOff>144780</xdr:rowOff>
    </xdr:from>
    <xdr:to>
      <xdr:col>37</xdr:col>
      <xdr:colOff>556260</xdr:colOff>
      <xdr:row>24</xdr:row>
      <xdr:rowOff>0</xdr:rowOff>
    </xdr:to>
    <xdr:pic>
      <xdr:nvPicPr>
        <xdr:cNvPr id="4" name="Picture 35">
          <a:extLst>
            <a:ext uri="{FF2B5EF4-FFF2-40B4-BE49-F238E27FC236}">
              <a16:creationId xmlns:a16="http://schemas.microsoft.com/office/drawing/2014/main" id="{612301FB-48AE-45EA-980E-C92DF7D42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7880" y="2766060"/>
          <a:ext cx="19278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312420</xdr:colOff>
      <xdr:row>79</xdr:row>
      <xdr:rowOff>0</xdr:rowOff>
    </xdr:from>
    <xdr:to>
      <xdr:col>25</xdr:col>
      <xdr:colOff>617220</xdr:colOff>
      <xdr:row>83</xdr:row>
      <xdr:rowOff>167640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3BD4D604-774B-4E34-90C2-A6894D3A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8740" y="14912340"/>
          <a:ext cx="18592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662940</xdr:colOff>
      <xdr:row>56</xdr:row>
      <xdr:rowOff>167640</xdr:rowOff>
    </xdr:from>
    <xdr:to>
      <xdr:col>7</xdr:col>
      <xdr:colOff>22860</xdr:colOff>
      <xdr:row>61</xdr:row>
      <xdr:rowOff>22860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865E1DE2-7877-497D-B089-F63A8EA86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" y="10591800"/>
          <a:ext cx="196596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76200</xdr:colOff>
      <xdr:row>7</xdr:row>
      <xdr:rowOff>15240</xdr:rowOff>
    </xdr:from>
    <xdr:to>
      <xdr:col>17</xdr:col>
      <xdr:colOff>502920</xdr:colOff>
      <xdr:row>15</xdr:row>
      <xdr:rowOff>77433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56CC6F9-F788-4625-955D-32EB8A89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3320" y="1386840"/>
          <a:ext cx="1386840" cy="1403313"/>
        </a:xfrm>
        <a:prstGeom prst="rect">
          <a:avLst/>
        </a:prstGeom>
      </xdr:spPr>
    </xdr:pic>
    <xdr:clientData/>
  </xdr:twoCellAnchor>
  <xdr:twoCellAnchor editAs="oneCell">
    <xdr:from>
      <xdr:col>33</xdr:col>
      <xdr:colOff>167640</xdr:colOff>
      <xdr:row>6</xdr:row>
      <xdr:rowOff>15240</xdr:rowOff>
    </xdr:from>
    <xdr:to>
      <xdr:col>37</xdr:col>
      <xdr:colOff>152400</xdr:colOff>
      <xdr:row>14</xdr:row>
      <xdr:rowOff>139117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CA0462B1-E701-4EE7-B4AF-C8022FA5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0" y="1219200"/>
          <a:ext cx="1447800" cy="14649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19</xdr:col>
      <xdr:colOff>18143</xdr:colOff>
      <xdr:row>50</xdr:row>
      <xdr:rowOff>94343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C7E3C81-FF63-4512-BDCB-03A6A65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97240" y="7574280"/>
          <a:ext cx="1283063" cy="1298303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43</xdr:row>
      <xdr:rowOff>0</xdr:rowOff>
    </xdr:from>
    <xdr:to>
      <xdr:col>39</xdr:col>
      <xdr:colOff>33383</xdr:colOff>
      <xdr:row>50</xdr:row>
      <xdr:rowOff>94343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CFDFAAB5-EE64-4260-A372-77116DCA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21400" y="7574280"/>
          <a:ext cx="1283063" cy="129830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19</xdr:col>
      <xdr:colOff>18143</xdr:colOff>
      <xdr:row>78</xdr:row>
      <xdr:rowOff>109583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B3806A55-C829-43EE-9798-BEE22DB6E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97240" y="13776960"/>
          <a:ext cx="1283063" cy="1298303"/>
        </a:xfrm>
        <a:prstGeom prst="rect">
          <a:avLst/>
        </a:prstGeom>
      </xdr:spPr>
    </xdr:pic>
    <xdr:clientData/>
  </xdr:twoCellAnchor>
  <xdr:twoCellAnchor editAs="oneCell">
    <xdr:from>
      <xdr:col>37</xdr:col>
      <xdr:colOff>137160</xdr:colOff>
      <xdr:row>70</xdr:row>
      <xdr:rowOff>91440</xdr:rowOff>
    </xdr:from>
    <xdr:to>
      <xdr:col>39</xdr:col>
      <xdr:colOff>170543</xdr:colOff>
      <xdr:row>78</xdr:row>
      <xdr:rowOff>18143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6B7C03D6-7BEA-4F31-95B1-9A65D045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8560" y="13685520"/>
          <a:ext cx="1283063" cy="1298303"/>
        </a:xfrm>
        <a:prstGeom prst="rect">
          <a:avLst/>
        </a:prstGeom>
      </xdr:spPr>
    </xdr:pic>
    <xdr:clientData/>
  </xdr:twoCellAnchor>
  <xdr:twoCellAnchor>
    <xdr:from>
      <xdr:col>4</xdr:col>
      <xdr:colOff>426720</xdr:colOff>
      <xdr:row>84</xdr:row>
      <xdr:rowOff>167640</xdr:rowOff>
    </xdr:from>
    <xdr:to>
      <xdr:col>6</xdr:col>
      <xdr:colOff>0</xdr:colOff>
      <xdr:row>89</xdr:row>
      <xdr:rowOff>91440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8BCFFB52-CE6F-4B8C-8C9E-69D109D7C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520" y="16596360"/>
          <a:ext cx="18592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125730</xdr:colOff>
      <xdr:row>19</xdr:row>
      <xdr:rowOff>26670</xdr:rowOff>
    </xdr:from>
    <xdr:to>
      <xdr:col>3</xdr:col>
      <xdr:colOff>1120140</xdr:colOff>
      <xdr:row>24</xdr:row>
      <xdr:rowOff>19050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B2FC2DF-A34E-4CDA-9429-5F90D57A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636645"/>
          <a:ext cx="1689735" cy="1183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1386840</xdr:colOff>
      <xdr:row>24</xdr:row>
      <xdr:rowOff>222213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34D05674-DBA2-446C-B38A-A0B4E248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0760" y="3581400"/>
          <a:ext cx="1386840" cy="14033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129540</xdr:rowOff>
    </xdr:from>
    <xdr:to>
      <xdr:col>3</xdr:col>
      <xdr:colOff>1325880</xdr:colOff>
      <xdr:row>24</xdr:row>
      <xdr:rowOff>68580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6CA2D68-C83F-42E6-B3DC-789B3855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3230880"/>
          <a:ext cx="198120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7</xdr:row>
      <xdr:rowOff>7621</xdr:rowOff>
    </xdr:from>
    <xdr:to>
      <xdr:col>18</xdr:col>
      <xdr:colOff>481614</xdr:colOff>
      <xdr:row>13</xdr:row>
      <xdr:rowOff>152401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98DA59B-8DFE-45D1-9FC9-63FE2B62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341121"/>
          <a:ext cx="1152174" cy="1165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ho/Downloads/Jeugdcircuit%20Forms%20V115%20De%20Kla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keer gewonnen "/>
      <sheetName val="Versie"/>
      <sheetName val="klassement"/>
      <sheetName val="geselecteerd"/>
      <sheetName val="A spelers"/>
      <sheetName val="Inschr"/>
      <sheetName val="Winnaars"/>
      <sheetName val="Afwezigen"/>
      <sheetName val="Lottr Enkel"/>
      <sheetName val="Lottr Dubbel"/>
      <sheetName val="Uurregeling"/>
      <sheetName val="PuntenEnkel"/>
      <sheetName val="PuntenDubbel"/>
      <sheetName val="PuntenTotaal"/>
      <sheetName val="Terreinen"/>
      <sheetName val="Telb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Volgnr</v>
          </cell>
          <cell r="C1" t="str">
            <v>VBL nr</v>
          </cell>
          <cell r="D1" t="str">
            <v>NAAM en VOORNAAM</v>
          </cell>
          <cell r="E1" t="str">
            <v>CLUB</v>
          </cell>
          <cell r="F1" t="str">
            <v>KLASS</v>
          </cell>
          <cell r="G1" t="str">
            <v>GEB JAAR</v>
          </cell>
          <cell r="H1" t="str">
            <v>ENKEL</v>
          </cell>
          <cell r="I1" t="str">
            <v>DUBBEL</v>
          </cell>
          <cell r="J1" t="str">
            <v>NAAM DUBBEL PARTNER</v>
          </cell>
          <cell r="K1" t="str">
            <v>CLUB PARTNER</v>
          </cell>
          <cell r="V1" t="str">
            <v>Rks dbl</v>
          </cell>
          <cell r="X1" t="str">
            <v>Legenda</v>
          </cell>
          <cell r="Y1" t="str">
            <v>Jaar</v>
          </cell>
        </row>
        <row r="2">
          <cell r="B2">
            <v>1</v>
          </cell>
          <cell r="C2">
            <v>50585649</v>
          </cell>
          <cell r="D2" t="str">
            <v>Duré Els</v>
          </cell>
          <cell r="E2" t="str">
            <v>Bc De Klamp</v>
          </cell>
          <cell r="F2" t="str">
            <v>D</v>
          </cell>
          <cell r="G2">
            <v>2007</v>
          </cell>
          <cell r="H2" t="str">
            <v>13JEA</v>
          </cell>
          <cell r="I2" t="str">
            <v>13JDA</v>
          </cell>
          <cell r="J2" t="str">
            <v>Van Camp Kyan</v>
          </cell>
          <cell r="K2" t="str">
            <v>BC Klein Boom</v>
          </cell>
          <cell r="V2">
            <v>2018</v>
          </cell>
          <cell r="X2" t="str">
            <v>Huidig jaar</v>
          </cell>
          <cell r="Y2">
            <v>2018</v>
          </cell>
        </row>
        <row r="3">
          <cell r="B3">
            <v>2</v>
          </cell>
          <cell r="C3">
            <v>50195379</v>
          </cell>
          <cell r="D3" t="str">
            <v>Teunckens Hendrik</v>
          </cell>
          <cell r="E3" t="str">
            <v>Geelse BC</v>
          </cell>
          <cell r="F3" t="str">
            <v>D</v>
          </cell>
          <cell r="G3">
            <v>2005</v>
          </cell>
          <cell r="H3" t="str">
            <v>15JEB</v>
          </cell>
          <cell r="V3">
            <v>2018</v>
          </cell>
          <cell r="X3" t="str">
            <v>Jaar+1</v>
          </cell>
          <cell r="Y3">
            <v>2019</v>
          </cell>
        </row>
        <row r="4">
          <cell r="B4">
            <v>3</v>
          </cell>
          <cell r="C4">
            <v>50882244</v>
          </cell>
          <cell r="D4" t="str">
            <v>Matthys Ruben</v>
          </cell>
          <cell r="E4" t="str">
            <v>Geelse BC</v>
          </cell>
          <cell r="F4" t="str">
            <v>D</v>
          </cell>
          <cell r="G4">
            <v>2006</v>
          </cell>
          <cell r="H4" t="str">
            <v>13JEA</v>
          </cell>
          <cell r="I4" t="str">
            <v>13JDA</v>
          </cell>
          <cell r="J4" t="str">
            <v>Hellemans Daan</v>
          </cell>
          <cell r="K4" t="str">
            <v>Poona Mortsel</v>
          </cell>
          <cell r="V4">
            <v>2018</v>
          </cell>
          <cell r="X4" t="str">
            <v>Jaar+2</v>
          </cell>
          <cell r="Y4">
            <v>2020</v>
          </cell>
        </row>
        <row r="5">
          <cell r="B5">
            <v>4</v>
          </cell>
          <cell r="C5">
            <v>50560883</v>
          </cell>
          <cell r="D5" t="str">
            <v>Baeyaert Mika</v>
          </cell>
          <cell r="E5" t="str">
            <v>E.B.C.</v>
          </cell>
          <cell r="F5" t="str">
            <v>D</v>
          </cell>
          <cell r="G5">
            <v>2005</v>
          </cell>
          <cell r="H5" t="str">
            <v>15JEB</v>
          </cell>
          <cell r="V5">
            <v>2018</v>
          </cell>
          <cell r="X5" t="str">
            <v>Jaar+3</v>
          </cell>
          <cell r="Y5">
            <v>2021</v>
          </cell>
        </row>
        <row r="6">
          <cell r="B6">
            <v>5</v>
          </cell>
          <cell r="C6">
            <v>50750526</v>
          </cell>
          <cell r="D6" t="str">
            <v>Baeyaert Indy</v>
          </cell>
          <cell r="E6" t="str">
            <v>E.B.C.</v>
          </cell>
          <cell r="F6" t="str">
            <v>D</v>
          </cell>
          <cell r="G6">
            <v>2005</v>
          </cell>
          <cell r="H6" t="str">
            <v>15MEA</v>
          </cell>
          <cell r="I6" t="str">
            <v>15MDA</v>
          </cell>
          <cell r="J6" t="str">
            <v>Veraart Evi</v>
          </cell>
          <cell r="K6" t="str">
            <v>E.B.C.</v>
          </cell>
          <cell r="V6">
            <v>2018</v>
          </cell>
        </row>
        <row r="7">
          <cell r="B7">
            <v>6</v>
          </cell>
          <cell r="C7">
            <v>50804650</v>
          </cell>
          <cell r="D7" t="str">
            <v>Veraart Evi</v>
          </cell>
          <cell r="E7" t="str">
            <v>E.B.C.</v>
          </cell>
          <cell r="F7" t="str">
            <v>D</v>
          </cell>
          <cell r="G7">
            <v>2005</v>
          </cell>
          <cell r="H7" t="str">
            <v>15MEA</v>
          </cell>
          <cell r="I7" t="str">
            <v>15MDA</v>
          </cell>
          <cell r="J7" t="str">
            <v>Baeyaert Indy</v>
          </cell>
          <cell r="K7" t="str">
            <v>E.B.C.</v>
          </cell>
          <cell r="V7">
            <v>2018</v>
          </cell>
        </row>
        <row r="8">
          <cell r="B8">
            <v>7</v>
          </cell>
          <cell r="C8">
            <v>50203770</v>
          </cell>
          <cell r="D8" t="str">
            <v>Raeves Sem</v>
          </cell>
          <cell r="E8" t="str">
            <v>E.B.C.</v>
          </cell>
          <cell r="F8" t="str">
            <v>D</v>
          </cell>
          <cell r="G8">
            <v>2005</v>
          </cell>
          <cell r="H8" t="str">
            <v>15JEB</v>
          </cell>
          <cell r="V8">
            <v>2018</v>
          </cell>
        </row>
        <row r="9">
          <cell r="B9">
            <v>8</v>
          </cell>
          <cell r="C9">
            <v>50224905</v>
          </cell>
          <cell r="D9" t="str">
            <v>Besters Cedric</v>
          </cell>
          <cell r="E9" t="str">
            <v>E.B.C.</v>
          </cell>
          <cell r="F9" t="str">
            <v>D</v>
          </cell>
          <cell r="G9">
            <v>2006</v>
          </cell>
          <cell r="H9" t="str">
            <v>13JEA</v>
          </cell>
          <cell r="V9">
            <v>2018</v>
          </cell>
        </row>
        <row r="10">
          <cell r="B10">
            <v>9</v>
          </cell>
          <cell r="C10">
            <v>50350978</v>
          </cell>
          <cell r="D10" t="str">
            <v>De Mulder Jorgan</v>
          </cell>
          <cell r="E10" t="str">
            <v>E.B.C.</v>
          </cell>
          <cell r="F10" t="str">
            <v>D</v>
          </cell>
          <cell r="G10">
            <v>2007</v>
          </cell>
          <cell r="H10" t="str">
            <v>13JEB</v>
          </cell>
          <cell r="V10">
            <v>2018</v>
          </cell>
        </row>
        <row r="11">
          <cell r="B11">
            <v>10</v>
          </cell>
          <cell r="C11">
            <v>50422219</v>
          </cell>
          <cell r="D11" t="str">
            <v>Backx Tijn</v>
          </cell>
          <cell r="E11" t="str">
            <v>E.B.C.</v>
          </cell>
          <cell r="F11" t="str">
            <v>D</v>
          </cell>
          <cell r="G11">
            <v>2007</v>
          </cell>
          <cell r="H11" t="str">
            <v>13JEB</v>
          </cell>
          <cell r="V11">
            <v>2018</v>
          </cell>
        </row>
        <row r="12">
          <cell r="B12">
            <v>11</v>
          </cell>
          <cell r="C12">
            <v>50470140</v>
          </cell>
          <cell r="D12" t="str">
            <v>Gandhi Virat</v>
          </cell>
          <cell r="E12" t="str">
            <v>AIB</v>
          </cell>
          <cell r="F12" t="str">
            <v>D</v>
          </cell>
          <cell r="G12">
            <v>2007</v>
          </cell>
          <cell r="H12" t="str">
            <v>13JEA</v>
          </cell>
          <cell r="I12" t="str">
            <v>13JDA</v>
          </cell>
          <cell r="J12" t="str">
            <v>X</v>
          </cell>
          <cell r="V12">
            <v>2018</v>
          </cell>
        </row>
        <row r="13">
          <cell r="B13">
            <v>12</v>
          </cell>
          <cell r="C13">
            <v>50786881</v>
          </cell>
          <cell r="D13" t="str">
            <v>Gandhi Ruday</v>
          </cell>
          <cell r="E13" t="str">
            <v>AIB</v>
          </cell>
          <cell r="F13" t="str">
            <v>D</v>
          </cell>
          <cell r="G13">
            <v>2008</v>
          </cell>
          <cell r="H13" t="str">
            <v>11JEB</v>
          </cell>
          <cell r="I13" t="str">
            <v>11JDB</v>
          </cell>
          <cell r="J13" t="str">
            <v>X</v>
          </cell>
          <cell r="V13">
            <v>2018</v>
          </cell>
        </row>
        <row r="14">
          <cell r="B14">
            <v>13</v>
          </cell>
          <cell r="C14">
            <v>50309684</v>
          </cell>
          <cell r="D14" t="str">
            <v>Detroja Arvi</v>
          </cell>
          <cell r="E14" t="str">
            <v>AIB</v>
          </cell>
          <cell r="F14" t="str">
            <v>D</v>
          </cell>
          <cell r="G14">
            <v>2007</v>
          </cell>
          <cell r="H14" t="str">
            <v>13JEB</v>
          </cell>
          <cell r="I14" t="str">
            <v>13JDB</v>
          </cell>
          <cell r="J14" t="str">
            <v>Doshi Heet</v>
          </cell>
          <cell r="V14">
            <v>2018</v>
          </cell>
        </row>
        <row r="15">
          <cell r="B15">
            <v>14</v>
          </cell>
          <cell r="C15">
            <v>50582232</v>
          </cell>
          <cell r="D15" t="str">
            <v>Doshi Heet</v>
          </cell>
          <cell r="E15" t="str">
            <v>AIB</v>
          </cell>
          <cell r="F15" t="str">
            <v>D</v>
          </cell>
          <cell r="G15">
            <v>2007</v>
          </cell>
          <cell r="H15" t="str">
            <v>13JEB</v>
          </cell>
          <cell r="I15" t="str">
            <v>13JDB</v>
          </cell>
          <cell r="J15" t="str">
            <v>Detroja Arvi</v>
          </cell>
          <cell r="V15">
            <v>2018</v>
          </cell>
        </row>
        <row r="16">
          <cell r="B16">
            <v>15</v>
          </cell>
          <cell r="C16" t="str">
            <v>AIB09</v>
          </cell>
          <cell r="D16" t="str">
            <v>Shah Krishma</v>
          </cell>
          <cell r="E16" t="str">
            <v>AIB</v>
          </cell>
          <cell r="F16" t="str">
            <v>D</v>
          </cell>
          <cell r="G16">
            <v>2006</v>
          </cell>
          <cell r="H16" t="str">
            <v>13MEB</v>
          </cell>
          <cell r="I16" t="str">
            <v>13MDB</v>
          </cell>
          <cell r="J16" t="str">
            <v>Patel Diva</v>
          </cell>
          <cell r="V16">
            <v>2018</v>
          </cell>
        </row>
        <row r="17">
          <cell r="B17">
            <v>16</v>
          </cell>
          <cell r="C17" t="str">
            <v>50778315</v>
          </cell>
          <cell r="D17" t="str">
            <v>Patel Diva</v>
          </cell>
          <cell r="E17" t="str">
            <v>AIB</v>
          </cell>
          <cell r="F17" t="str">
            <v>D</v>
          </cell>
          <cell r="G17">
            <v>2007</v>
          </cell>
          <cell r="H17" t="str">
            <v>13MEB</v>
          </cell>
          <cell r="I17" t="str">
            <v>13MDB</v>
          </cell>
          <cell r="J17" t="str">
            <v>Shah Krishma</v>
          </cell>
          <cell r="V17">
            <v>2018</v>
          </cell>
        </row>
        <row r="18">
          <cell r="B18">
            <v>17</v>
          </cell>
          <cell r="C18" t="str">
            <v>50231693</v>
          </cell>
          <cell r="D18" t="str">
            <v>Shah Sachi</v>
          </cell>
          <cell r="E18" t="str">
            <v>AIB</v>
          </cell>
          <cell r="F18" t="str">
            <v>D</v>
          </cell>
          <cell r="G18">
            <v>2005</v>
          </cell>
          <cell r="H18" t="str">
            <v>15MEA</v>
          </cell>
          <cell r="I18" t="str">
            <v>15MDA</v>
          </cell>
          <cell r="J18" t="str">
            <v>Dugar Rachana</v>
          </cell>
          <cell r="V18">
            <v>2018</v>
          </cell>
        </row>
        <row r="19">
          <cell r="B19">
            <v>18</v>
          </cell>
          <cell r="C19">
            <v>50115359</v>
          </cell>
          <cell r="D19" t="str">
            <v>Dugar Rachana</v>
          </cell>
          <cell r="E19" t="str">
            <v>AIB</v>
          </cell>
          <cell r="F19" t="str">
            <v>D</v>
          </cell>
          <cell r="G19">
            <v>2005</v>
          </cell>
          <cell r="H19" t="str">
            <v>15MEB</v>
          </cell>
          <cell r="I19" t="str">
            <v>15MDA</v>
          </cell>
          <cell r="J19" t="str">
            <v>Shah Sachi</v>
          </cell>
          <cell r="V19">
            <v>2018</v>
          </cell>
        </row>
        <row r="20">
          <cell r="B20">
            <v>19</v>
          </cell>
          <cell r="C20" t="str">
            <v>50369326</v>
          </cell>
          <cell r="D20" t="str">
            <v>Sheth Aadit</v>
          </cell>
          <cell r="E20" t="str">
            <v>AIB</v>
          </cell>
          <cell r="F20" t="str">
            <v>D</v>
          </cell>
          <cell r="G20">
            <v>2002</v>
          </cell>
          <cell r="H20" t="str">
            <v>18JEA</v>
          </cell>
          <cell r="V20">
            <v>2018</v>
          </cell>
        </row>
        <row r="21">
          <cell r="B21">
            <v>20</v>
          </cell>
          <cell r="C21" t="str">
            <v>50155903</v>
          </cell>
          <cell r="D21" t="str">
            <v xml:space="preserve">Aarjav Jain </v>
          </cell>
          <cell r="E21" t="str">
            <v>AIB</v>
          </cell>
          <cell r="F21" t="str">
            <v>D</v>
          </cell>
          <cell r="G21">
            <v>2002</v>
          </cell>
          <cell r="H21" t="str">
            <v>18JEA</v>
          </cell>
          <cell r="I21" t="str">
            <v>18JDA</v>
          </cell>
          <cell r="J21" t="str">
            <v>Mehta Aryan</v>
          </cell>
          <cell r="V21">
            <v>2018</v>
          </cell>
        </row>
        <row r="22">
          <cell r="B22">
            <v>21</v>
          </cell>
          <cell r="C22" t="str">
            <v>50380850</v>
          </cell>
          <cell r="D22" t="str">
            <v>Mehta Aaryan</v>
          </cell>
          <cell r="E22" t="str">
            <v>AIB</v>
          </cell>
          <cell r="F22" t="str">
            <v>D</v>
          </cell>
          <cell r="G22">
            <v>2002</v>
          </cell>
          <cell r="H22" t="str">
            <v>18JEA</v>
          </cell>
          <cell r="I22" t="str">
            <v>18JDA</v>
          </cell>
          <cell r="J22" t="str">
            <v>Jain Aarjav</v>
          </cell>
          <cell r="V22">
            <v>2018</v>
          </cell>
        </row>
        <row r="23">
          <cell r="B23">
            <v>22</v>
          </cell>
          <cell r="C23">
            <v>50758926</v>
          </cell>
          <cell r="D23" t="str">
            <v>Parakh Aditya</v>
          </cell>
          <cell r="E23" t="str">
            <v>AIB</v>
          </cell>
          <cell r="F23" t="str">
            <v>D</v>
          </cell>
          <cell r="G23">
            <v>2002</v>
          </cell>
          <cell r="H23" t="str">
            <v>18JEB</v>
          </cell>
          <cell r="I23" t="str">
            <v>18JDA</v>
          </cell>
          <cell r="J23" t="str">
            <v>Shah Naividya</v>
          </cell>
          <cell r="V23">
            <v>2018</v>
          </cell>
        </row>
        <row r="24">
          <cell r="B24">
            <v>23</v>
          </cell>
          <cell r="C24">
            <v>50684612</v>
          </cell>
          <cell r="D24" t="str">
            <v>Shah Naividya</v>
          </cell>
          <cell r="E24" t="str">
            <v>AIB</v>
          </cell>
          <cell r="F24" t="str">
            <v>D</v>
          </cell>
          <cell r="G24">
            <v>2002</v>
          </cell>
          <cell r="H24" t="str">
            <v>18JEA</v>
          </cell>
          <cell r="I24" t="str">
            <v>18JDA</v>
          </cell>
          <cell r="J24" t="str">
            <v>Parakh Aditya</v>
          </cell>
          <cell r="V24">
            <v>2018</v>
          </cell>
        </row>
        <row r="25">
          <cell r="B25">
            <v>24</v>
          </cell>
          <cell r="C25">
            <v>50946684</v>
          </cell>
          <cell r="D25" t="str">
            <v>Shah Nishant</v>
          </cell>
          <cell r="E25" t="str">
            <v>AIB</v>
          </cell>
          <cell r="F25" t="str">
            <v>D</v>
          </cell>
          <cell r="G25">
            <v>2004</v>
          </cell>
          <cell r="H25" t="str">
            <v>15JEA</v>
          </cell>
          <cell r="I25" t="str">
            <v>15JDA</v>
          </cell>
          <cell r="J25" t="str">
            <v>Shah Arnav</v>
          </cell>
          <cell r="V25">
            <v>2018</v>
          </cell>
        </row>
        <row r="26">
          <cell r="B26">
            <v>25</v>
          </cell>
          <cell r="C26">
            <v>50211013</v>
          </cell>
          <cell r="D26" t="str">
            <v>Shah Arnav</v>
          </cell>
          <cell r="E26" t="str">
            <v>AIB</v>
          </cell>
          <cell r="F26" t="str">
            <v>D</v>
          </cell>
          <cell r="G26">
            <v>2004</v>
          </cell>
          <cell r="H26" t="str">
            <v>15JEA</v>
          </cell>
          <cell r="I26" t="str">
            <v>15JDA</v>
          </cell>
          <cell r="J26" t="str">
            <v>Shah Nishant</v>
          </cell>
          <cell r="V26">
            <v>2018</v>
          </cell>
        </row>
        <row r="27">
          <cell r="B27">
            <v>26</v>
          </cell>
          <cell r="C27">
            <v>50488996</v>
          </cell>
          <cell r="D27" t="str">
            <v>Gandhi Hiya</v>
          </cell>
          <cell r="E27" t="str">
            <v>AIB</v>
          </cell>
          <cell r="F27" t="str">
            <v>D</v>
          </cell>
          <cell r="G27">
            <v>2004</v>
          </cell>
          <cell r="H27" t="str">
            <v>15MEB</v>
          </cell>
          <cell r="V27">
            <v>2018</v>
          </cell>
        </row>
        <row r="28">
          <cell r="B28">
            <v>27</v>
          </cell>
          <cell r="C28">
            <v>50873342</v>
          </cell>
          <cell r="D28" t="str">
            <v>Hellemans Daan</v>
          </cell>
          <cell r="E28" t="str">
            <v>Poona Mortsel</v>
          </cell>
          <cell r="F28" t="str">
            <v>D</v>
          </cell>
          <cell r="G28">
            <v>2006</v>
          </cell>
          <cell r="H28" t="str">
            <v>13JEA</v>
          </cell>
          <cell r="I28" t="str">
            <v>13JDA</v>
          </cell>
          <cell r="J28" t="str">
            <v>Matthys Ruben</v>
          </cell>
          <cell r="K28" t="str">
            <v>Geelse BC</v>
          </cell>
          <cell r="V28">
            <v>2018</v>
          </cell>
        </row>
        <row r="29">
          <cell r="B29">
            <v>28</v>
          </cell>
          <cell r="C29">
            <v>50447939</v>
          </cell>
          <cell r="D29" t="str">
            <v>Patel Ziya</v>
          </cell>
          <cell r="E29" t="str">
            <v>OLVE</v>
          </cell>
          <cell r="F29" t="str">
            <v>D</v>
          </cell>
          <cell r="G29">
            <v>2007</v>
          </cell>
          <cell r="H29" t="str">
            <v>13MEA</v>
          </cell>
          <cell r="I29" t="str">
            <v>13MDA</v>
          </cell>
          <cell r="J29" t="str">
            <v>X</v>
          </cell>
          <cell r="V29">
            <v>2018</v>
          </cell>
        </row>
        <row r="30">
          <cell r="B30">
            <v>29</v>
          </cell>
          <cell r="C30">
            <v>50116602</v>
          </cell>
          <cell r="D30" t="str">
            <v>Nauwelaerts Bram</v>
          </cell>
          <cell r="E30" t="str">
            <v>OLVE</v>
          </cell>
          <cell r="F30" t="str">
            <v>D</v>
          </cell>
          <cell r="G30">
            <v>2003</v>
          </cell>
          <cell r="H30" t="str">
            <v>18JEA</v>
          </cell>
          <cell r="I30" t="str">
            <v>18JDA</v>
          </cell>
          <cell r="J30" t="str">
            <v>Timon Hofmans</v>
          </cell>
          <cell r="K30" t="str">
            <v>Baccs</v>
          </cell>
          <cell r="V30">
            <v>2018</v>
          </cell>
        </row>
        <row r="31">
          <cell r="B31">
            <v>30</v>
          </cell>
          <cell r="C31">
            <v>50533428</v>
          </cell>
          <cell r="D31" t="str">
            <v>Patel Esha</v>
          </cell>
          <cell r="E31" t="str">
            <v>OLVE</v>
          </cell>
          <cell r="F31" t="str">
            <v>D</v>
          </cell>
          <cell r="G31">
            <v>2007</v>
          </cell>
          <cell r="H31" t="str">
            <v>13MEB</v>
          </cell>
          <cell r="I31" t="str">
            <v>13MDB</v>
          </cell>
          <cell r="J31" t="str">
            <v>X</v>
          </cell>
          <cell r="V31">
            <v>2018</v>
          </cell>
        </row>
        <row r="32">
          <cell r="B32">
            <v>31</v>
          </cell>
          <cell r="C32">
            <v>50524291</v>
          </cell>
          <cell r="D32" t="str">
            <v>Willems Milan</v>
          </cell>
          <cell r="E32" t="str">
            <v>OLVE</v>
          </cell>
          <cell r="F32" t="str">
            <v>D</v>
          </cell>
          <cell r="G32">
            <v>2002</v>
          </cell>
          <cell r="H32" t="str">
            <v>18JEA</v>
          </cell>
          <cell r="V32">
            <v>2018</v>
          </cell>
        </row>
        <row r="33">
          <cell r="B33">
            <v>32</v>
          </cell>
          <cell r="C33">
            <v>50819917</v>
          </cell>
          <cell r="D33" t="str">
            <v>Ghys Daan</v>
          </cell>
          <cell r="E33" t="str">
            <v>OLVE</v>
          </cell>
          <cell r="F33" t="str">
            <v>D</v>
          </cell>
          <cell r="G33">
            <v>2003</v>
          </cell>
          <cell r="H33" t="str">
            <v>18JEA</v>
          </cell>
          <cell r="V33">
            <v>2018</v>
          </cell>
        </row>
        <row r="34">
          <cell r="B34">
            <v>33</v>
          </cell>
          <cell r="C34">
            <v>50908391</v>
          </cell>
          <cell r="D34" t="str">
            <v>Raes Simon</v>
          </cell>
          <cell r="E34" t="str">
            <v>OLVE</v>
          </cell>
          <cell r="F34" t="str">
            <v>D</v>
          </cell>
          <cell r="G34">
            <v>2004</v>
          </cell>
          <cell r="H34" t="str">
            <v>15JEA</v>
          </cell>
          <cell r="I34" t="str">
            <v>15JDA</v>
          </cell>
          <cell r="J34" t="str">
            <v>Vincent Da Silva Pereira</v>
          </cell>
          <cell r="K34" t="str">
            <v>OLVE</v>
          </cell>
          <cell r="V34">
            <v>2018</v>
          </cell>
        </row>
        <row r="35">
          <cell r="B35">
            <v>34</v>
          </cell>
          <cell r="C35">
            <v>50155946</v>
          </cell>
          <cell r="D35" t="str">
            <v>Da Silva Pereira Vincent</v>
          </cell>
          <cell r="E35" t="str">
            <v>OLVE</v>
          </cell>
          <cell r="F35" t="str">
            <v>D</v>
          </cell>
          <cell r="G35">
            <v>2004</v>
          </cell>
          <cell r="H35" t="str">
            <v>15JEA</v>
          </cell>
          <cell r="I35" t="str">
            <v>15JDA</v>
          </cell>
          <cell r="J35" t="str">
            <v>Raes Simon</v>
          </cell>
          <cell r="K35" t="str">
            <v>OLVE</v>
          </cell>
          <cell r="V35">
            <v>2018</v>
          </cell>
        </row>
        <row r="36">
          <cell r="B36">
            <v>35</v>
          </cell>
          <cell r="C36">
            <v>50206974</v>
          </cell>
          <cell r="D36" t="str">
            <v>Sadhani Aarya</v>
          </cell>
          <cell r="E36" t="str">
            <v>OLVE</v>
          </cell>
          <cell r="F36" t="str">
            <v>D</v>
          </cell>
          <cell r="G36">
            <v>2006</v>
          </cell>
          <cell r="H36" t="str">
            <v>13MEA</v>
          </cell>
          <cell r="I36" t="str">
            <v>13MDA</v>
          </cell>
          <cell r="J36" t="str">
            <v>X</v>
          </cell>
          <cell r="V36">
            <v>2018</v>
          </cell>
        </row>
        <row r="37">
          <cell r="B37">
            <v>36</v>
          </cell>
          <cell r="C37">
            <v>50369652</v>
          </cell>
          <cell r="D37" t="str">
            <v>Shah Aarya</v>
          </cell>
          <cell r="E37" t="str">
            <v>OLVE</v>
          </cell>
          <cell r="F37" t="str">
            <v>D</v>
          </cell>
          <cell r="G37">
            <v>2003</v>
          </cell>
          <cell r="H37" t="str">
            <v>18JEA</v>
          </cell>
          <cell r="I37" t="str">
            <v>18JDA</v>
          </cell>
          <cell r="J37" t="str">
            <v>X</v>
          </cell>
          <cell r="V37">
            <v>2018</v>
          </cell>
        </row>
        <row r="38">
          <cell r="B38">
            <v>37</v>
          </cell>
          <cell r="C38">
            <v>50108202</v>
          </cell>
          <cell r="D38" t="str">
            <v>Smet Noah</v>
          </cell>
          <cell r="E38" t="str">
            <v>OLVE</v>
          </cell>
          <cell r="F38" t="str">
            <v>D</v>
          </cell>
          <cell r="G38">
            <v>2002</v>
          </cell>
          <cell r="H38" t="str">
            <v>18JEB</v>
          </cell>
          <cell r="I38" t="str">
            <v>18JDB</v>
          </cell>
          <cell r="J38" t="str">
            <v>X</v>
          </cell>
          <cell r="V38">
            <v>2018</v>
          </cell>
        </row>
        <row r="39">
          <cell r="B39">
            <v>38</v>
          </cell>
          <cell r="C39">
            <v>50689770</v>
          </cell>
          <cell r="D39" t="str">
            <v>Van Dessel Quinten</v>
          </cell>
          <cell r="E39" t="str">
            <v>OLVE</v>
          </cell>
          <cell r="F39" t="str">
            <v>D</v>
          </cell>
          <cell r="G39">
            <v>2007</v>
          </cell>
          <cell r="H39" t="str">
            <v>13JEA</v>
          </cell>
          <cell r="I39" t="str">
            <v>13JDA</v>
          </cell>
          <cell r="J39" t="str">
            <v>Van Dessel Jelle</v>
          </cell>
          <cell r="K39" t="str">
            <v>Klein Boom</v>
          </cell>
          <cell r="V39">
            <v>2018</v>
          </cell>
        </row>
        <row r="40">
          <cell r="B40">
            <v>39</v>
          </cell>
          <cell r="C40">
            <v>50533355</v>
          </cell>
          <cell r="D40" t="str">
            <v>De Jonghe Yael</v>
          </cell>
          <cell r="E40" t="str">
            <v>OLVE</v>
          </cell>
          <cell r="F40" t="str">
            <v>D</v>
          </cell>
          <cell r="G40">
            <v>2004</v>
          </cell>
          <cell r="H40" t="str">
            <v>15MEA</v>
          </cell>
          <cell r="I40" t="str">
            <v>15MDA</v>
          </cell>
          <cell r="J40" t="str">
            <v>Schrooten Marie</v>
          </cell>
          <cell r="K40" t="str">
            <v>OLVE</v>
          </cell>
          <cell r="V40">
            <v>2018</v>
          </cell>
        </row>
        <row r="41">
          <cell r="B41">
            <v>40</v>
          </cell>
          <cell r="C41">
            <v>50745492</v>
          </cell>
          <cell r="D41" t="str">
            <v>Schrooten Marie</v>
          </cell>
          <cell r="E41" t="str">
            <v>OLVE</v>
          </cell>
          <cell r="F41" t="str">
            <v>D</v>
          </cell>
          <cell r="G41">
            <v>2004</v>
          </cell>
          <cell r="H41" t="str">
            <v>15MEA</v>
          </cell>
          <cell r="I41" t="str">
            <v>15MDA</v>
          </cell>
          <cell r="J41" t="str">
            <v>De Jonghe Yael</v>
          </cell>
          <cell r="K41" t="str">
            <v>OLVE</v>
          </cell>
          <cell r="V41">
            <v>2018</v>
          </cell>
        </row>
        <row r="42">
          <cell r="B42">
            <v>41</v>
          </cell>
          <cell r="C42">
            <v>50109999</v>
          </cell>
          <cell r="D42" t="str">
            <v>Shah Yash</v>
          </cell>
          <cell r="E42" t="str">
            <v>OLVE</v>
          </cell>
          <cell r="F42" t="str">
            <v>D</v>
          </cell>
          <cell r="G42">
            <v>2002</v>
          </cell>
          <cell r="H42" t="str">
            <v>18JEB</v>
          </cell>
          <cell r="V42">
            <v>2018</v>
          </cell>
        </row>
        <row r="43">
          <cell r="B43">
            <v>42</v>
          </cell>
          <cell r="C43">
            <v>50927612</v>
          </cell>
          <cell r="D43" t="str">
            <v>Van Oudenhove Willem</v>
          </cell>
          <cell r="E43" t="str">
            <v>OLVE</v>
          </cell>
          <cell r="F43" t="str">
            <v>D</v>
          </cell>
          <cell r="G43">
            <v>2008</v>
          </cell>
          <cell r="H43" t="str">
            <v>11JEB</v>
          </cell>
          <cell r="I43" t="str">
            <v>11JDB</v>
          </cell>
          <cell r="J43" t="str">
            <v>Damman Casper</v>
          </cell>
          <cell r="K43" t="str">
            <v>OLVE</v>
          </cell>
          <cell r="V43">
            <v>2018</v>
          </cell>
        </row>
        <row r="44">
          <cell r="B44">
            <v>43</v>
          </cell>
          <cell r="C44">
            <v>50864742</v>
          </cell>
          <cell r="D44" t="str">
            <v>Mertens Flor</v>
          </cell>
          <cell r="E44" t="str">
            <v>OLVE</v>
          </cell>
          <cell r="F44" t="str">
            <v>D</v>
          </cell>
          <cell r="G44">
            <v>2003</v>
          </cell>
          <cell r="H44" t="str">
            <v>18JEB</v>
          </cell>
          <cell r="I44" t="str">
            <v>18JDB</v>
          </cell>
          <cell r="J44" t="str">
            <v>Jasper Laforce</v>
          </cell>
          <cell r="K44" t="str">
            <v>OLVE</v>
          </cell>
          <cell r="V44">
            <v>2018</v>
          </cell>
        </row>
        <row r="45">
          <cell r="B45">
            <v>44</v>
          </cell>
          <cell r="C45">
            <v>50693646</v>
          </cell>
          <cell r="D45" t="str">
            <v>Laforce Jasper</v>
          </cell>
          <cell r="E45" t="str">
            <v>OLVE</v>
          </cell>
          <cell r="F45" t="str">
            <v>D</v>
          </cell>
          <cell r="G45">
            <v>2003</v>
          </cell>
          <cell r="H45" t="str">
            <v>18JEB</v>
          </cell>
          <cell r="I45" t="str">
            <v>18JDB</v>
          </cell>
          <cell r="J45" t="str">
            <v>Mertens Flor</v>
          </cell>
          <cell r="K45" t="str">
            <v>OLVE</v>
          </cell>
          <cell r="V45">
            <v>2018</v>
          </cell>
        </row>
        <row r="46">
          <cell r="B46">
            <v>45</v>
          </cell>
          <cell r="C46">
            <v>50873857</v>
          </cell>
          <cell r="D46" t="str">
            <v>Khimani Annisha</v>
          </cell>
          <cell r="E46" t="str">
            <v>OLVE</v>
          </cell>
          <cell r="F46" t="str">
            <v>D</v>
          </cell>
          <cell r="G46">
            <v>2007</v>
          </cell>
          <cell r="H46" t="str">
            <v>13MEA</v>
          </cell>
          <cell r="I46" t="str">
            <v>13MDA</v>
          </cell>
          <cell r="J46" t="str">
            <v>X</v>
          </cell>
          <cell r="V46">
            <v>2018</v>
          </cell>
        </row>
        <row r="47">
          <cell r="B47">
            <v>46</v>
          </cell>
          <cell r="C47">
            <v>50977857</v>
          </cell>
          <cell r="D47" t="str">
            <v>Nagels Sam</v>
          </cell>
          <cell r="E47" t="str">
            <v>OLVE</v>
          </cell>
          <cell r="F47" t="str">
            <v>D</v>
          </cell>
          <cell r="G47">
            <v>2006</v>
          </cell>
          <cell r="H47" t="str">
            <v>13JEB</v>
          </cell>
          <cell r="V47">
            <v>2018</v>
          </cell>
        </row>
        <row r="48">
          <cell r="B48">
            <v>47</v>
          </cell>
          <cell r="C48">
            <v>50189441</v>
          </cell>
          <cell r="D48" t="str">
            <v>Damman Casper</v>
          </cell>
          <cell r="E48" t="str">
            <v>OLVE</v>
          </cell>
          <cell r="F48" t="str">
            <v>D</v>
          </cell>
          <cell r="G48">
            <v>2008</v>
          </cell>
          <cell r="H48" t="str">
            <v>11JEB</v>
          </cell>
          <cell r="I48" t="str">
            <v>11JDB</v>
          </cell>
          <cell r="J48" t="str">
            <v>Van Oudenhove Willem</v>
          </cell>
          <cell r="K48" t="str">
            <v>OLVE</v>
          </cell>
          <cell r="V48">
            <v>2018</v>
          </cell>
        </row>
        <row r="49">
          <cell r="B49">
            <v>48</v>
          </cell>
          <cell r="C49">
            <v>50113441</v>
          </cell>
          <cell r="D49" t="str">
            <v>Reyntjens Maarten</v>
          </cell>
          <cell r="E49" t="str">
            <v>OLVE</v>
          </cell>
          <cell r="F49" t="str">
            <v>D</v>
          </cell>
          <cell r="G49">
            <v>2001</v>
          </cell>
          <cell r="H49" t="str">
            <v>18JEA</v>
          </cell>
          <cell r="V49">
            <v>2018</v>
          </cell>
        </row>
        <row r="50">
          <cell r="B50">
            <v>49</v>
          </cell>
          <cell r="C50">
            <v>50227467</v>
          </cell>
          <cell r="D50" t="str">
            <v>Paredis Gil</v>
          </cell>
          <cell r="E50" t="str">
            <v>OLVE</v>
          </cell>
          <cell r="F50" t="str">
            <v>D</v>
          </cell>
          <cell r="G50">
            <v>2004</v>
          </cell>
          <cell r="H50" t="str">
            <v>15JEB</v>
          </cell>
          <cell r="V50">
            <v>2018</v>
          </cell>
        </row>
        <row r="51">
          <cell r="B51">
            <v>50</v>
          </cell>
          <cell r="C51">
            <v>50115347</v>
          </cell>
          <cell r="D51" t="str">
            <v>VAN HOOF JULIE</v>
          </cell>
          <cell r="E51" t="str">
            <v>BC ZOERSEL</v>
          </cell>
          <cell r="F51" t="str">
            <v>D</v>
          </cell>
          <cell r="G51">
            <v>2005</v>
          </cell>
          <cell r="H51" t="str">
            <v>15MEA</v>
          </cell>
          <cell r="I51" t="str">
            <v>15MDA</v>
          </cell>
          <cell r="J51" t="str">
            <v>Verhaegen Karlijn</v>
          </cell>
          <cell r="K51" t="str">
            <v>BC Klein Boom</v>
          </cell>
          <cell r="V51">
            <v>2018</v>
          </cell>
        </row>
        <row r="52">
          <cell r="B52">
            <v>51</v>
          </cell>
          <cell r="D52" t="str">
            <v>Salaets Jorrit</v>
          </cell>
          <cell r="E52" t="str">
            <v>´t Huirtuits Dropke</v>
          </cell>
          <cell r="F52" t="str">
            <v>D</v>
          </cell>
          <cell r="G52">
            <v>2002</v>
          </cell>
          <cell r="H52" t="str">
            <v>18JEB</v>
          </cell>
          <cell r="V52">
            <v>2018</v>
          </cell>
        </row>
        <row r="53">
          <cell r="B53">
            <v>52</v>
          </cell>
          <cell r="D53" t="str">
            <v>Van Dyck  Dries</v>
          </cell>
          <cell r="E53" t="str">
            <v>´t Huirtuits Dropke</v>
          </cell>
          <cell r="F53" t="str">
            <v>D</v>
          </cell>
          <cell r="G53">
            <v>2006</v>
          </cell>
          <cell r="H53" t="str">
            <v>13JEB</v>
          </cell>
          <cell r="V53">
            <v>2018</v>
          </cell>
        </row>
        <row r="54">
          <cell r="B54">
            <v>53</v>
          </cell>
          <cell r="C54">
            <v>50516035</v>
          </cell>
          <cell r="D54" t="str">
            <v>Vancamp Maya</v>
          </cell>
          <cell r="E54" t="str">
            <v>BC Klein Boom</v>
          </cell>
          <cell r="F54" t="str">
            <v>D</v>
          </cell>
          <cell r="G54">
            <v>2006</v>
          </cell>
          <cell r="H54" t="str">
            <v>13MEB</v>
          </cell>
          <cell r="I54" t="str">
            <v>13MDA</v>
          </cell>
          <cell r="J54" t="str">
            <v>Gorteman Jenna</v>
          </cell>
          <cell r="K54" t="str">
            <v>BC Klein Boom</v>
          </cell>
          <cell r="V54">
            <v>2018</v>
          </cell>
        </row>
        <row r="55">
          <cell r="B55">
            <v>54</v>
          </cell>
          <cell r="C55">
            <v>50538136</v>
          </cell>
          <cell r="D55" t="str">
            <v>Gorteman Jenna</v>
          </cell>
          <cell r="E55" t="str">
            <v>BC Klein Boom</v>
          </cell>
          <cell r="F55" t="str">
            <v>D</v>
          </cell>
          <cell r="G55">
            <v>2006</v>
          </cell>
          <cell r="H55" t="str">
            <v>13MEA</v>
          </cell>
          <cell r="I55" t="str">
            <v>13MDA</v>
          </cell>
          <cell r="J55" t="str">
            <v>Vancamp Maya</v>
          </cell>
          <cell r="K55" t="str">
            <v>BC Klein Boom</v>
          </cell>
          <cell r="V55">
            <v>2018</v>
          </cell>
        </row>
        <row r="56">
          <cell r="B56">
            <v>55</v>
          </cell>
          <cell r="C56">
            <v>50860097</v>
          </cell>
          <cell r="D56" t="str">
            <v>Verhaegen Karlijn</v>
          </cell>
          <cell r="E56" t="str">
            <v>BC Klein Boom</v>
          </cell>
          <cell r="F56" t="str">
            <v>D</v>
          </cell>
          <cell r="G56">
            <v>2005</v>
          </cell>
          <cell r="H56" t="str">
            <v>15MEA</v>
          </cell>
          <cell r="I56" t="str">
            <v>15MDA</v>
          </cell>
          <cell r="J56" t="str">
            <v>van hoof jule</v>
          </cell>
          <cell r="K56" t="str">
            <v>BC Zoersel</v>
          </cell>
          <cell r="V56">
            <v>2018</v>
          </cell>
        </row>
        <row r="57">
          <cell r="B57">
            <v>56</v>
          </cell>
          <cell r="C57">
            <v>50633627</v>
          </cell>
          <cell r="D57" t="str">
            <v>Lenaerts Mathis</v>
          </cell>
          <cell r="E57" t="str">
            <v>BC Klein Boom</v>
          </cell>
          <cell r="F57" t="str">
            <v>D</v>
          </cell>
          <cell r="G57">
            <v>2008</v>
          </cell>
          <cell r="H57" t="str">
            <v>11JEA</v>
          </cell>
          <cell r="I57" t="str">
            <v>11JDA</v>
          </cell>
          <cell r="J57" t="str">
            <v>Verhaegen Ferdinant</v>
          </cell>
          <cell r="K57" t="str">
            <v>BC Klein Boom</v>
          </cell>
          <cell r="V57">
            <v>2018</v>
          </cell>
        </row>
        <row r="58">
          <cell r="B58">
            <v>57</v>
          </cell>
          <cell r="C58">
            <v>50661760</v>
          </cell>
          <cell r="D58" t="str">
            <v>Verhaegen Ferdinand</v>
          </cell>
          <cell r="E58" t="str">
            <v>BC Klein Boom</v>
          </cell>
          <cell r="F58" t="str">
            <v>D</v>
          </cell>
          <cell r="G58">
            <v>2008</v>
          </cell>
          <cell r="H58" t="str">
            <v>11JEA</v>
          </cell>
          <cell r="I58" t="str">
            <v>11JDA</v>
          </cell>
          <cell r="J58" t="str">
            <v>Lenaerts Mathis</v>
          </cell>
          <cell r="K58" t="str">
            <v>BC Klein Boom</v>
          </cell>
          <cell r="V58">
            <v>2018</v>
          </cell>
        </row>
        <row r="59">
          <cell r="B59">
            <v>58</v>
          </cell>
          <cell r="C59">
            <v>50910264</v>
          </cell>
          <cell r="D59" t="str">
            <v>Van Opstal Alex</v>
          </cell>
          <cell r="E59" t="str">
            <v>BC Klein Boom</v>
          </cell>
          <cell r="F59" t="str">
            <v>D</v>
          </cell>
          <cell r="G59">
            <v>2007</v>
          </cell>
          <cell r="H59" t="str">
            <v>13JEA</v>
          </cell>
          <cell r="I59" t="str">
            <v>13JDA</v>
          </cell>
          <cell r="J59" t="str">
            <v>x</v>
          </cell>
          <cell r="K59" t="str">
            <v>x</v>
          </cell>
          <cell r="V59">
            <v>2018</v>
          </cell>
        </row>
        <row r="60">
          <cell r="B60">
            <v>59</v>
          </cell>
          <cell r="C60">
            <v>50311085</v>
          </cell>
          <cell r="D60" t="str">
            <v>Vancamp Kyan</v>
          </cell>
          <cell r="E60" t="str">
            <v>BC Klein Boom</v>
          </cell>
          <cell r="F60" t="str">
            <v>D</v>
          </cell>
          <cell r="G60">
            <v>2006</v>
          </cell>
          <cell r="H60" t="str">
            <v>13JEA</v>
          </cell>
          <cell r="I60" t="str">
            <v>13JDA</v>
          </cell>
          <cell r="J60" t="str">
            <v>Micah Melis</v>
          </cell>
          <cell r="K60" t="str">
            <v>Brasschaat</v>
          </cell>
          <cell r="V60">
            <v>2018</v>
          </cell>
        </row>
        <row r="61">
          <cell r="B61">
            <v>60</v>
          </cell>
          <cell r="C61">
            <v>50485091</v>
          </cell>
          <cell r="D61" t="str">
            <v>WYCKMANS Joran</v>
          </cell>
          <cell r="E61" t="str">
            <v>BC Klein Boom</v>
          </cell>
          <cell r="F61" t="str">
            <v>D</v>
          </cell>
          <cell r="G61">
            <v>2007</v>
          </cell>
          <cell r="H61" t="str">
            <v>13JEB</v>
          </cell>
          <cell r="I61" t="str">
            <v>13JDB</v>
          </cell>
          <cell r="J61" t="str">
            <v>x</v>
          </cell>
          <cell r="K61" t="str">
            <v>x</v>
          </cell>
          <cell r="V61">
            <v>2018</v>
          </cell>
        </row>
        <row r="62">
          <cell r="B62">
            <v>61</v>
          </cell>
          <cell r="C62">
            <v>50605909</v>
          </cell>
          <cell r="D62" t="str">
            <v>Van Dessel Jelle</v>
          </cell>
          <cell r="E62" t="str">
            <v>BC Klein Boom</v>
          </cell>
          <cell r="F62" t="str">
            <v>D</v>
          </cell>
          <cell r="G62">
            <v>2007</v>
          </cell>
          <cell r="H62" t="str">
            <v>13JEA</v>
          </cell>
          <cell r="I62" t="str">
            <v>13JDA</v>
          </cell>
          <cell r="J62" t="str">
            <v>Van Dessel Quinten</v>
          </cell>
          <cell r="K62" t="str">
            <v>OLVE</v>
          </cell>
          <cell r="V62">
            <v>2018</v>
          </cell>
        </row>
        <row r="63">
          <cell r="B63">
            <v>62</v>
          </cell>
          <cell r="C63">
            <v>50383426</v>
          </cell>
          <cell r="D63" t="str">
            <v>Lenaerts Margeaux</v>
          </cell>
          <cell r="E63" t="str">
            <v>BC Klein Boom</v>
          </cell>
          <cell r="F63" t="str">
            <v>D</v>
          </cell>
          <cell r="G63">
            <v>2010</v>
          </cell>
          <cell r="H63" t="str">
            <v>10MEB</v>
          </cell>
          <cell r="V63">
            <v>2018</v>
          </cell>
        </row>
        <row r="64">
          <cell r="B64">
            <v>63</v>
          </cell>
          <cell r="C64">
            <v>50908618</v>
          </cell>
          <cell r="D64" t="str">
            <v>VAN HAESBROECK Inne</v>
          </cell>
          <cell r="E64" t="str">
            <v>BC Klein Boom</v>
          </cell>
          <cell r="F64" t="str">
            <v>D</v>
          </cell>
          <cell r="G64">
            <v>2007</v>
          </cell>
          <cell r="H64" t="str">
            <v>13MEB</v>
          </cell>
          <cell r="I64" t="str">
            <v>13MDB</v>
          </cell>
          <cell r="J64" t="str">
            <v>x</v>
          </cell>
          <cell r="K64" t="str">
            <v>x</v>
          </cell>
          <cell r="V64">
            <v>2018</v>
          </cell>
        </row>
        <row r="65">
          <cell r="B65">
            <v>64</v>
          </cell>
          <cell r="C65">
            <v>50966812</v>
          </cell>
          <cell r="D65" t="str">
            <v>VAN HAESBROECK Pieter</v>
          </cell>
          <cell r="E65" t="str">
            <v>BC Klein Boom</v>
          </cell>
          <cell r="F65" t="str">
            <v>D</v>
          </cell>
          <cell r="G65">
            <v>2005</v>
          </cell>
          <cell r="H65" t="str">
            <v>15JEB</v>
          </cell>
          <cell r="I65" t="str">
            <v>15JDB</v>
          </cell>
          <cell r="J65" t="str">
            <v>x</v>
          </cell>
          <cell r="K65" t="str">
            <v>x</v>
          </cell>
          <cell r="V65">
            <v>2018</v>
          </cell>
        </row>
        <row r="66">
          <cell r="B66">
            <v>65</v>
          </cell>
          <cell r="C66" t="str">
            <v>geen</v>
          </cell>
          <cell r="D66" t="str">
            <v>Vandeginste Eneas</v>
          </cell>
          <cell r="E66" t="str">
            <v>Tornado Lier</v>
          </cell>
          <cell r="F66" t="str">
            <v>D</v>
          </cell>
          <cell r="G66">
            <v>2002</v>
          </cell>
          <cell r="H66" t="str">
            <v>18JEB</v>
          </cell>
          <cell r="I66" t="str">
            <v>18JDB</v>
          </cell>
          <cell r="J66" t="str">
            <v>X</v>
          </cell>
          <cell r="V66">
            <v>2018</v>
          </cell>
        </row>
        <row r="67">
          <cell r="B67">
            <v>66</v>
          </cell>
          <cell r="C67" t="str">
            <v>geen</v>
          </cell>
          <cell r="D67" t="str">
            <v>Weng Jet</v>
          </cell>
          <cell r="E67" t="str">
            <v>Tornado Lier</v>
          </cell>
          <cell r="F67" t="str">
            <v>D</v>
          </cell>
          <cell r="G67">
            <v>2001</v>
          </cell>
          <cell r="H67" t="str">
            <v>18JEB</v>
          </cell>
          <cell r="I67" t="str">
            <v>18JDA</v>
          </cell>
          <cell r="J67" t="str">
            <v>Li Jialin</v>
          </cell>
          <cell r="K67" t="str">
            <v>BD Opslag</v>
          </cell>
          <cell r="V67">
            <v>2018</v>
          </cell>
        </row>
        <row r="68">
          <cell r="B68">
            <v>67</v>
          </cell>
          <cell r="C68" t="str">
            <v>Tornado07</v>
          </cell>
          <cell r="D68" t="str">
            <v>Van Den Eynde Tinne</v>
          </cell>
          <cell r="E68" t="str">
            <v>Tornado Lier</v>
          </cell>
          <cell r="F68" t="str">
            <v>D</v>
          </cell>
          <cell r="G68">
            <v>2001</v>
          </cell>
          <cell r="H68" t="str">
            <v>18MEA</v>
          </cell>
          <cell r="I68" t="str">
            <v>18MDA</v>
          </cell>
          <cell r="J68" t="str">
            <v>Verstrepen Sara</v>
          </cell>
          <cell r="K68" t="str">
            <v>Tornado Lier</v>
          </cell>
          <cell r="V68">
            <v>2018</v>
          </cell>
        </row>
        <row r="69">
          <cell r="B69">
            <v>68</v>
          </cell>
          <cell r="C69" t="str">
            <v>geen</v>
          </cell>
          <cell r="D69" t="str">
            <v>Verstrepen Sara</v>
          </cell>
          <cell r="E69" t="str">
            <v>Tornado Lier</v>
          </cell>
          <cell r="F69" t="str">
            <v>D</v>
          </cell>
          <cell r="G69">
            <v>2003</v>
          </cell>
          <cell r="H69" t="str">
            <v>18MEB</v>
          </cell>
          <cell r="I69" t="str">
            <v>18MDA</v>
          </cell>
          <cell r="J69" t="str">
            <v>Van Den Eynde Tinne</v>
          </cell>
          <cell r="K69" t="str">
            <v>Tornado Lier</v>
          </cell>
          <cell r="V69">
            <v>2018</v>
          </cell>
        </row>
        <row r="70">
          <cell r="B70">
            <v>69</v>
          </cell>
          <cell r="C70">
            <v>50258737</v>
          </cell>
          <cell r="D70" t="str">
            <v>Hufkens Rik</v>
          </cell>
          <cell r="E70" t="str">
            <v>Noorderwijkse BC</v>
          </cell>
          <cell r="F70" t="str">
            <v>D</v>
          </cell>
          <cell r="G70">
            <v>2005</v>
          </cell>
          <cell r="H70" t="str">
            <v>15JEB</v>
          </cell>
          <cell r="V70">
            <v>2018</v>
          </cell>
        </row>
        <row r="71">
          <cell r="B71">
            <v>70</v>
          </cell>
          <cell r="C71">
            <v>50630792</v>
          </cell>
          <cell r="D71" t="str">
            <v>Van Hove Janne</v>
          </cell>
          <cell r="E71" t="str">
            <v>Noorderwijkse BC</v>
          </cell>
          <cell r="F71" t="str">
            <v>D</v>
          </cell>
          <cell r="G71">
            <v>2007</v>
          </cell>
          <cell r="H71" t="str">
            <v>13MEA</v>
          </cell>
          <cell r="V71">
            <v>2018</v>
          </cell>
        </row>
        <row r="72">
          <cell r="B72">
            <v>71</v>
          </cell>
          <cell r="C72">
            <v>50114517</v>
          </cell>
          <cell r="D72" t="str">
            <v>Lauwen Pien</v>
          </cell>
          <cell r="E72" t="str">
            <v>Noorderwijkse BC</v>
          </cell>
          <cell r="F72" t="str">
            <v>D</v>
          </cell>
          <cell r="G72">
            <v>2005</v>
          </cell>
          <cell r="H72" t="str">
            <v>15MEB</v>
          </cell>
          <cell r="I72" t="str">
            <v>15MDB</v>
          </cell>
          <cell r="J72" t="str">
            <v>Pauwels Maya</v>
          </cell>
          <cell r="K72" t="str">
            <v>Noorderwijkse BC</v>
          </cell>
          <cell r="V72">
            <v>2018</v>
          </cell>
        </row>
        <row r="73">
          <cell r="B73">
            <v>72</v>
          </cell>
          <cell r="C73">
            <v>50273957</v>
          </cell>
          <cell r="D73" t="str">
            <v>Pauwels Maya</v>
          </cell>
          <cell r="E73" t="str">
            <v>Noorderwijkse BC</v>
          </cell>
          <cell r="F73" t="str">
            <v>D</v>
          </cell>
          <cell r="G73">
            <v>2005</v>
          </cell>
          <cell r="H73" t="str">
            <v>15MEB</v>
          </cell>
          <cell r="I73" t="str">
            <v>15MDB</v>
          </cell>
          <cell r="J73" t="str">
            <v>Lauwen Pien</v>
          </cell>
          <cell r="K73" t="str">
            <v>Noorderwijkse BC</v>
          </cell>
          <cell r="V73">
            <v>2018</v>
          </cell>
        </row>
        <row r="74">
          <cell r="B74">
            <v>73</v>
          </cell>
          <cell r="C74">
            <v>50951386</v>
          </cell>
          <cell r="D74" t="str">
            <v>Vercauteren Merel</v>
          </cell>
          <cell r="E74" t="str">
            <v>Noorderwijkse BC</v>
          </cell>
          <cell r="F74" t="str">
            <v>D</v>
          </cell>
          <cell r="G74">
            <v>2002</v>
          </cell>
          <cell r="H74" t="str">
            <v>18MEA</v>
          </cell>
          <cell r="V74">
            <v>2018</v>
          </cell>
        </row>
        <row r="75">
          <cell r="B75">
            <v>74</v>
          </cell>
          <cell r="C75">
            <v>50261789</v>
          </cell>
          <cell r="D75" t="str">
            <v>Vermeulen Wannes</v>
          </cell>
          <cell r="E75" t="str">
            <v>Noorderwijkse BC</v>
          </cell>
          <cell r="F75" t="str">
            <v>D</v>
          </cell>
          <cell r="G75">
            <v>2007</v>
          </cell>
          <cell r="H75" t="str">
            <v>13JEA</v>
          </cell>
          <cell r="I75" t="str">
            <v>13JDA</v>
          </cell>
          <cell r="J75" t="str">
            <v>Verstappen Josse</v>
          </cell>
          <cell r="K75" t="str">
            <v>Noorderwijkse BC</v>
          </cell>
          <cell r="V75">
            <v>2018</v>
          </cell>
        </row>
        <row r="76">
          <cell r="B76">
            <v>75</v>
          </cell>
          <cell r="C76">
            <v>50601148</v>
          </cell>
          <cell r="D76" t="str">
            <v>Verstappen Josse</v>
          </cell>
          <cell r="E76" t="str">
            <v>Noorderwijkse BC</v>
          </cell>
          <cell r="F76" t="str">
            <v>D</v>
          </cell>
          <cell r="G76">
            <v>2007</v>
          </cell>
          <cell r="H76" t="str">
            <v>13JEB</v>
          </cell>
          <cell r="I76" t="str">
            <v>13JDA</v>
          </cell>
          <cell r="J76" t="str">
            <v>Vermeulen Wannes</v>
          </cell>
          <cell r="K76" t="str">
            <v>Noorderwijkse BC</v>
          </cell>
          <cell r="V76">
            <v>2018</v>
          </cell>
        </row>
        <row r="77">
          <cell r="B77">
            <v>76</v>
          </cell>
          <cell r="C77">
            <v>50337734</v>
          </cell>
          <cell r="D77" t="str">
            <v>Demonie Mathis</v>
          </cell>
          <cell r="E77" t="str">
            <v>Noorderwijkse BC</v>
          </cell>
          <cell r="F77" t="str">
            <v>D</v>
          </cell>
          <cell r="G77">
            <v>2005</v>
          </cell>
          <cell r="I77" t="str">
            <v>15JDB</v>
          </cell>
          <cell r="J77" t="str">
            <v>X</v>
          </cell>
          <cell r="K77" t="str">
            <v>X</v>
          </cell>
          <cell r="V77">
            <v>2018</v>
          </cell>
        </row>
        <row r="78">
          <cell r="B78">
            <v>77</v>
          </cell>
          <cell r="C78">
            <v>50364944</v>
          </cell>
          <cell r="D78" t="str">
            <v>Latré Nette</v>
          </cell>
          <cell r="E78" t="str">
            <v>BD Opslag vzw</v>
          </cell>
          <cell r="F78" t="str">
            <v>D</v>
          </cell>
          <cell r="G78">
            <v>2006</v>
          </cell>
          <cell r="H78" t="str">
            <v>13MEA</v>
          </cell>
          <cell r="V78">
            <v>2018</v>
          </cell>
        </row>
        <row r="79">
          <cell r="B79">
            <v>78</v>
          </cell>
          <cell r="C79">
            <v>50564285</v>
          </cell>
          <cell r="D79" t="str">
            <v>Latré Wannes</v>
          </cell>
          <cell r="E79" t="str">
            <v>BD Opslag vzw</v>
          </cell>
          <cell r="F79" t="str">
            <v>D</v>
          </cell>
          <cell r="G79">
            <v>2008</v>
          </cell>
          <cell r="H79" t="str">
            <v>11JEB</v>
          </cell>
          <cell r="I79" t="str">
            <v>11JDB</v>
          </cell>
          <cell r="J79" t="str">
            <v>Latré Kwinten</v>
          </cell>
          <cell r="K79" t="str">
            <v>BD Opslag vzw</v>
          </cell>
          <cell r="V79">
            <v>2018</v>
          </cell>
        </row>
        <row r="80">
          <cell r="B80">
            <v>79</v>
          </cell>
          <cell r="C80">
            <v>50249053</v>
          </cell>
          <cell r="D80" t="str">
            <v>Latré Kwinten</v>
          </cell>
          <cell r="E80" t="str">
            <v>BD Opslag vzw</v>
          </cell>
          <cell r="F80" t="str">
            <v>D</v>
          </cell>
          <cell r="G80">
            <v>2009</v>
          </cell>
          <cell r="H80" t="str">
            <v>11JEB</v>
          </cell>
          <cell r="I80" t="str">
            <v>11JDB</v>
          </cell>
          <cell r="J80" t="str">
            <v>Latré Wannes</v>
          </cell>
          <cell r="K80" t="str">
            <v>BD Opslag vzw</v>
          </cell>
          <cell r="V80">
            <v>2018</v>
          </cell>
        </row>
        <row r="81">
          <cell r="B81">
            <v>80</v>
          </cell>
          <cell r="C81">
            <v>50775014</v>
          </cell>
          <cell r="D81" t="str">
            <v>Li Jialin</v>
          </cell>
          <cell r="E81" t="str">
            <v>BD Opslag vzw</v>
          </cell>
          <cell r="F81" t="str">
            <v>D</v>
          </cell>
          <cell r="G81">
            <v>2002</v>
          </cell>
          <cell r="H81" t="str">
            <v>18JEA</v>
          </cell>
          <cell r="I81" t="str">
            <v>18JDA</v>
          </cell>
          <cell r="J81" t="str">
            <v>Jet Weng</v>
          </cell>
          <cell r="K81" t="str">
            <v>Tornado Lier</v>
          </cell>
          <cell r="V81">
            <v>2018</v>
          </cell>
        </row>
        <row r="82">
          <cell r="B82">
            <v>81</v>
          </cell>
          <cell r="C82">
            <v>50409182</v>
          </cell>
          <cell r="D82" t="str">
            <v>Vaes Viktor</v>
          </cell>
          <cell r="E82" t="str">
            <v>BD Opslag vzw</v>
          </cell>
          <cell r="F82" t="str">
            <v>D</v>
          </cell>
          <cell r="G82">
            <v>2008</v>
          </cell>
          <cell r="H82" t="str">
            <v>11JEB</v>
          </cell>
          <cell r="V82">
            <v>2018</v>
          </cell>
        </row>
        <row r="83">
          <cell r="B83">
            <v>82</v>
          </cell>
          <cell r="C83">
            <v>50901001</v>
          </cell>
          <cell r="D83" t="str">
            <v>Borremans Nils</v>
          </cell>
          <cell r="E83" t="str">
            <v>BD Opslag vzw</v>
          </cell>
          <cell r="F83" t="str">
            <v>D</v>
          </cell>
          <cell r="G83">
            <v>2004</v>
          </cell>
          <cell r="H83" t="str">
            <v>15JEA</v>
          </cell>
          <cell r="V83">
            <v>2018</v>
          </cell>
        </row>
        <row r="84">
          <cell r="B84">
            <v>83</v>
          </cell>
          <cell r="C84">
            <v>50724401</v>
          </cell>
          <cell r="D84" t="str">
            <v>Ruys Jente</v>
          </cell>
          <cell r="E84" t="str">
            <v>Plumula BC</v>
          </cell>
          <cell r="F84" t="str">
            <v>D</v>
          </cell>
          <cell r="G84">
            <v>2003</v>
          </cell>
          <cell r="H84" t="str">
            <v>18JEA</v>
          </cell>
          <cell r="V84">
            <v>2018</v>
          </cell>
        </row>
        <row r="85">
          <cell r="B85">
            <v>84</v>
          </cell>
          <cell r="C85">
            <v>50116368</v>
          </cell>
          <cell r="D85" t="str">
            <v>De Groof Thijs</v>
          </cell>
          <cell r="E85" t="str">
            <v>Rita Serveert</v>
          </cell>
          <cell r="F85" t="str">
            <v>D</v>
          </cell>
          <cell r="G85">
            <v>2007</v>
          </cell>
          <cell r="H85" t="str">
            <v>13JEB</v>
          </cell>
          <cell r="I85" t="str">
            <v>13JDB</v>
          </cell>
          <cell r="J85" t="str">
            <v>De Kaey Adriaan</v>
          </cell>
          <cell r="K85" t="str">
            <v>Rita Serveert</v>
          </cell>
          <cell r="V85">
            <v>2018</v>
          </cell>
        </row>
        <row r="86">
          <cell r="B86">
            <v>85</v>
          </cell>
          <cell r="C86">
            <v>50896334</v>
          </cell>
          <cell r="D86" t="str">
            <v>De Groof Stan</v>
          </cell>
          <cell r="E86" t="str">
            <v>Rita Serveert</v>
          </cell>
          <cell r="F86" t="str">
            <v>D</v>
          </cell>
          <cell r="G86">
            <v>2009</v>
          </cell>
          <cell r="H86" t="str">
            <v>11JEB</v>
          </cell>
          <cell r="I86" t="str">
            <v>11JDB</v>
          </cell>
          <cell r="J86" t="str">
            <v>x</v>
          </cell>
          <cell r="K86" t="str">
            <v>x</v>
          </cell>
          <cell r="V86">
            <v>2018</v>
          </cell>
        </row>
        <row r="87">
          <cell r="B87">
            <v>86</v>
          </cell>
          <cell r="C87">
            <v>50115436</v>
          </cell>
          <cell r="D87" t="str">
            <v>Van Heurck Andres</v>
          </cell>
          <cell r="E87" t="str">
            <v>Rita Serveert</v>
          </cell>
          <cell r="F87" t="str">
            <v>D</v>
          </cell>
          <cell r="G87">
            <v>2003</v>
          </cell>
          <cell r="H87" t="str">
            <v>18JEA</v>
          </cell>
          <cell r="I87" t="str">
            <v>18JDA</v>
          </cell>
          <cell r="J87" t="str">
            <v>Pede Rohan</v>
          </cell>
          <cell r="K87" t="str">
            <v>Rita Serveert</v>
          </cell>
          <cell r="V87">
            <v>2018</v>
          </cell>
        </row>
        <row r="88">
          <cell r="B88">
            <v>87</v>
          </cell>
          <cell r="C88">
            <v>50115437</v>
          </cell>
          <cell r="D88" t="str">
            <v>Van Heurck Elias</v>
          </cell>
          <cell r="E88" t="str">
            <v>Rita Serveert</v>
          </cell>
          <cell r="F88" t="str">
            <v>D</v>
          </cell>
          <cell r="G88">
            <v>2004</v>
          </cell>
          <cell r="H88" t="str">
            <v>15JEA</v>
          </cell>
          <cell r="I88" t="str">
            <v>15JDA</v>
          </cell>
          <cell r="J88" t="str">
            <v>Van Criekinge Tristan</v>
          </cell>
          <cell r="K88" t="str">
            <v>Rita Serveert</v>
          </cell>
          <cell r="V88">
            <v>2018</v>
          </cell>
        </row>
        <row r="89">
          <cell r="B89">
            <v>88</v>
          </cell>
          <cell r="C89">
            <v>50793918</v>
          </cell>
          <cell r="D89" t="str">
            <v>Van Criekinge Tristan</v>
          </cell>
          <cell r="E89" t="str">
            <v>Rita Serveert</v>
          </cell>
          <cell r="F89" t="str">
            <v>D</v>
          </cell>
          <cell r="G89">
            <v>2004</v>
          </cell>
          <cell r="H89" t="str">
            <v>15JEA</v>
          </cell>
          <cell r="I89" t="str">
            <v>15JDA</v>
          </cell>
          <cell r="J89" t="str">
            <v>Van Heurck Elias</v>
          </cell>
          <cell r="K89" t="str">
            <v>Rita Serveert</v>
          </cell>
          <cell r="V89">
            <v>2018</v>
          </cell>
        </row>
        <row r="90">
          <cell r="B90">
            <v>89</v>
          </cell>
          <cell r="C90">
            <v>50913212</v>
          </cell>
          <cell r="D90" t="str">
            <v>Pede Rohan</v>
          </cell>
          <cell r="E90" t="str">
            <v>Rita Serveert</v>
          </cell>
          <cell r="F90" t="str">
            <v>D</v>
          </cell>
          <cell r="G90">
            <v>2003</v>
          </cell>
          <cell r="H90" t="str">
            <v>18JEA</v>
          </cell>
          <cell r="I90" t="str">
            <v>18JDA</v>
          </cell>
          <cell r="J90" t="str">
            <v>Van Heurck Andres</v>
          </cell>
          <cell r="K90" t="str">
            <v>Rita Serveert</v>
          </cell>
          <cell r="V90">
            <v>2018</v>
          </cell>
        </row>
        <row r="91">
          <cell r="B91">
            <v>90</v>
          </cell>
          <cell r="C91">
            <v>50251228</v>
          </cell>
          <cell r="D91" t="str">
            <v>Vander Aa Maxim</v>
          </cell>
          <cell r="E91" t="str">
            <v>Rita Serveert</v>
          </cell>
          <cell r="F91" t="str">
            <v>D</v>
          </cell>
          <cell r="G91">
            <v>2011</v>
          </cell>
          <cell r="H91" t="str">
            <v>10JEB</v>
          </cell>
          <cell r="V91">
            <v>2018</v>
          </cell>
        </row>
        <row r="92">
          <cell r="B92">
            <v>91</v>
          </cell>
          <cell r="C92">
            <v>50577158</v>
          </cell>
          <cell r="D92" t="str">
            <v>De Kaey Adriaan</v>
          </cell>
          <cell r="E92" t="str">
            <v>Rita Serveert</v>
          </cell>
          <cell r="F92" t="str">
            <v>D</v>
          </cell>
          <cell r="G92">
            <v>2006</v>
          </cell>
          <cell r="H92" t="str">
            <v>13JEB</v>
          </cell>
          <cell r="I92" t="str">
            <v>13JDB</v>
          </cell>
          <cell r="J92" t="str">
            <v>De Groof Thijs</v>
          </cell>
          <cell r="K92" t="str">
            <v>Rita Serveert</v>
          </cell>
          <cell r="V92">
            <v>2018</v>
          </cell>
        </row>
        <row r="93">
          <cell r="B93">
            <v>92</v>
          </cell>
          <cell r="C93">
            <v>50849654</v>
          </cell>
          <cell r="D93" t="str">
            <v>De Kaey Roeland</v>
          </cell>
          <cell r="E93" t="str">
            <v>Rita Serveert</v>
          </cell>
          <cell r="F93" t="str">
            <v>D</v>
          </cell>
          <cell r="G93">
            <v>2008</v>
          </cell>
          <cell r="H93" t="str">
            <v>11JEB</v>
          </cell>
          <cell r="V93">
            <v>2018</v>
          </cell>
        </row>
        <row r="94">
          <cell r="B94">
            <v>93</v>
          </cell>
          <cell r="C94">
            <v>50826360</v>
          </cell>
          <cell r="D94" t="str">
            <v>Lievens Kirsten</v>
          </cell>
          <cell r="E94" t="str">
            <v>Rita Serveert</v>
          </cell>
          <cell r="F94" t="str">
            <v>D</v>
          </cell>
          <cell r="G94">
            <v>2004</v>
          </cell>
          <cell r="H94" t="str">
            <v>15MEB</v>
          </cell>
          <cell r="I94" t="str">
            <v>15MDB</v>
          </cell>
          <cell r="J94" t="str">
            <v>Pilaet Annelies</v>
          </cell>
          <cell r="K94" t="str">
            <v>Rita Serveert</v>
          </cell>
          <cell r="V94">
            <v>2018</v>
          </cell>
        </row>
        <row r="95">
          <cell r="B95">
            <v>94</v>
          </cell>
          <cell r="C95">
            <v>50852531</v>
          </cell>
          <cell r="D95" t="str">
            <v>Pilaet Annelies</v>
          </cell>
          <cell r="E95" t="str">
            <v>Rita Serveert</v>
          </cell>
          <cell r="F95" t="str">
            <v>D</v>
          </cell>
          <cell r="G95">
            <v>2005</v>
          </cell>
          <cell r="H95" t="str">
            <v>15MEB</v>
          </cell>
          <cell r="I95" t="str">
            <v>15MDB</v>
          </cell>
          <cell r="J95" t="str">
            <v>Lievens Kirsten</v>
          </cell>
          <cell r="K95" t="str">
            <v>Rita Serveert</v>
          </cell>
          <cell r="V95">
            <v>2018</v>
          </cell>
        </row>
        <row r="96">
          <cell r="B96">
            <v>95</v>
          </cell>
          <cell r="C96">
            <v>50399640</v>
          </cell>
          <cell r="D96" t="str">
            <v>Pilaet Robbe</v>
          </cell>
          <cell r="E96" t="str">
            <v>Rita Serveert</v>
          </cell>
          <cell r="F96" t="str">
            <v>D</v>
          </cell>
          <cell r="G96">
            <v>2007</v>
          </cell>
          <cell r="H96" t="str">
            <v>13JEB</v>
          </cell>
          <cell r="I96" t="str">
            <v>13JDB</v>
          </cell>
          <cell r="J96" t="str">
            <v>x</v>
          </cell>
          <cell r="K96" t="str">
            <v>x</v>
          </cell>
          <cell r="V96">
            <v>2018</v>
          </cell>
        </row>
        <row r="97">
          <cell r="B97">
            <v>96</v>
          </cell>
          <cell r="C97">
            <v>50604155</v>
          </cell>
          <cell r="D97" t="str">
            <v>Pilaet Lotte</v>
          </cell>
          <cell r="E97" t="str">
            <v>Rita Serveert</v>
          </cell>
          <cell r="F97" t="str">
            <v>D</v>
          </cell>
          <cell r="G97">
            <v>2007</v>
          </cell>
          <cell r="H97" t="str">
            <v>13MEB</v>
          </cell>
          <cell r="I97" t="str">
            <v>13MDB</v>
          </cell>
          <cell r="J97" t="str">
            <v>x</v>
          </cell>
          <cell r="K97" t="str">
            <v>x</v>
          </cell>
          <cell r="V97">
            <v>2018</v>
          </cell>
        </row>
        <row r="98">
          <cell r="B98">
            <v>97</v>
          </cell>
          <cell r="C98">
            <v>50684876</v>
          </cell>
          <cell r="D98" t="str">
            <v>Ouazry Senne</v>
          </cell>
          <cell r="E98" t="str">
            <v>BACSS</v>
          </cell>
          <cell r="F98" t="str">
            <v>D</v>
          </cell>
          <cell r="G98">
            <v>2002</v>
          </cell>
          <cell r="H98" t="str">
            <v>18JEA</v>
          </cell>
          <cell r="I98" t="str">
            <v>18JDA</v>
          </cell>
          <cell r="J98" t="str">
            <v>X</v>
          </cell>
          <cell r="K98" t="str">
            <v>X</v>
          </cell>
          <cell r="V98">
            <v>2018</v>
          </cell>
        </row>
        <row r="99">
          <cell r="B99">
            <v>98</v>
          </cell>
          <cell r="C99">
            <v>50552856</v>
          </cell>
          <cell r="D99" t="str">
            <v>Mehta Aanya</v>
          </cell>
          <cell r="E99" t="str">
            <v>BACSS</v>
          </cell>
          <cell r="F99" t="str">
            <v>D</v>
          </cell>
          <cell r="G99">
            <v>2004</v>
          </cell>
          <cell r="H99" t="str">
            <v>15MEA</v>
          </cell>
          <cell r="I99" t="str">
            <v>15MDA</v>
          </cell>
          <cell r="J99" t="str">
            <v>X</v>
          </cell>
          <cell r="K99" t="str">
            <v>X</v>
          </cell>
          <cell r="V99">
            <v>2018</v>
          </cell>
        </row>
        <row r="100">
          <cell r="B100">
            <v>99</v>
          </cell>
          <cell r="C100">
            <v>50791826</v>
          </cell>
          <cell r="D100" t="str">
            <v>Hofman Mulan</v>
          </cell>
          <cell r="E100" t="str">
            <v>BACSS</v>
          </cell>
          <cell r="F100" t="str">
            <v>D</v>
          </cell>
          <cell r="G100">
            <v>2008</v>
          </cell>
          <cell r="H100" t="str">
            <v>11MEA</v>
          </cell>
          <cell r="I100" t="str">
            <v>11MDA</v>
          </cell>
          <cell r="J100" t="str">
            <v>X</v>
          </cell>
          <cell r="K100" t="str">
            <v>X</v>
          </cell>
          <cell r="V100">
            <v>2018</v>
          </cell>
        </row>
        <row r="101">
          <cell r="B101">
            <v>100</v>
          </cell>
          <cell r="C101">
            <v>50112947</v>
          </cell>
          <cell r="D101" t="str">
            <v>Shawla Chris</v>
          </cell>
          <cell r="E101" t="str">
            <v>BACSS</v>
          </cell>
          <cell r="F101" t="str">
            <v>D</v>
          </cell>
          <cell r="G101">
            <v>2004</v>
          </cell>
          <cell r="H101" t="str">
            <v>15JEA</v>
          </cell>
          <cell r="V101">
            <v>2018</v>
          </cell>
        </row>
        <row r="102">
          <cell r="B102">
            <v>101</v>
          </cell>
          <cell r="C102">
            <v>50251457</v>
          </cell>
          <cell r="D102" t="str">
            <v>Sancheti Shaurya</v>
          </cell>
          <cell r="E102" t="str">
            <v>BACSS</v>
          </cell>
          <cell r="F102" t="str">
            <v>D</v>
          </cell>
          <cell r="G102">
            <v>2007</v>
          </cell>
          <cell r="H102" t="str">
            <v>13JEA</v>
          </cell>
          <cell r="I102" t="str">
            <v>13JDA</v>
          </cell>
          <cell r="J102" t="str">
            <v>X</v>
          </cell>
          <cell r="K102" t="str">
            <v>X</v>
          </cell>
          <cell r="V102">
            <v>2018</v>
          </cell>
        </row>
        <row r="103">
          <cell r="B103">
            <v>102</v>
          </cell>
          <cell r="C103">
            <v>50442759</v>
          </cell>
          <cell r="D103" t="str">
            <v>Savani Raj</v>
          </cell>
          <cell r="E103" t="str">
            <v>BACSS</v>
          </cell>
          <cell r="F103" t="str">
            <v>D</v>
          </cell>
          <cell r="G103">
            <v>2008</v>
          </cell>
          <cell r="H103" t="str">
            <v>11JEB</v>
          </cell>
          <cell r="V103">
            <v>2018</v>
          </cell>
        </row>
        <row r="104">
          <cell r="B104">
            <v>103</v>
          </cell>
          <cell r="C104">
            <v>50995111</v>
          </cell>
          <cell r="D104" t="str">
            <v>Van Hyfte Vincent</v>
          </cell>
          <cell r="E104" t="str">
            <v>BACSS</v>
          </cell>
          <cell r="F104" t="str">
            <v>D</v>
          </cell>
          <cell r="G104">
            <v>2003</v>
          </cell>
          <cell r="H104" t="str">
            <v>18JEB</v>
          </cell>
          <cell r="V104">
            <v>2018</v>
          </cell>
        </row>
        <row r="105">
          <cell r="B105">
            <v>104</v>
          </cell>
          <cell r="C105">
            <v>50385089</v>
          </cell>
          <cell r="D105" t="str">
            <v>Shah Romil</v>
          </cell>
          <cell r="E105" t="str">
            <v>BACSS</v>
          </cell>
          <cell r="F105" t="str">
            <v>D</v>
          </cell>
          <cell r="G105">
            <v>2005</v>
          </cell>
          <cell r="H105" t="str">
            <v>15JEA</v>
          </cell>
          <cell r="I105" t="str">
            <v>15JDA</v>
          </cell>
          <cell r="J105" t="str">
            <v>X</v>
          </cell>
          <cell r="K105" t="str">
            <v>X</v>
          </cell>
          <cell r="V105">
            <v>2018</v>
          </cell>
        </row>
        <row r="106">
          <cell r="B106">
            <v>105</v>
          </cell>
          <cell r="C106">
            <v>50727591</v>
          </cell>
          <cell r="D106" t="str">
            <v>Roelands Bert</v>
          </cell>
          <cell r="E106" t="str">
            <v>BACSS</v>
          </cell>
          <cell r="F106" t="str">
            <v>D</v>
          </cell>
          <cell r="G106">
            <v>2005</v>
          </cell>
          <cell r="H106" t="str">
            <v>15JEB</v>
          </cell>
          <cell r="V106">
            <v>2018</v>
          </cell>
        </row>
        <row r="107">
          <cell r="B107">
            <v>106</v>
          </cell>
          <cell r="C107">
            <v>50443917</v>
          </cell>
          <cell r="D107" t="str">
            <v>Bonami Jules</v>
          </cell>
          <cell r="E107" t="str">
            <v>BACSS</v>
          </cell>
          <cell r="F107" t="str">
            <v>D</v>
          </cell>
          <cell r="G107">
            <v>2007</v>
          </cell>
          <cell r="H107" t="str">
            <v>13JEB</v>
          </cell>
          <cell r="V107">
            <v>2018</v>
          </cell>
        </row>
        <row r="108">
          <cell r="B108">
            <v>107</v>
          </cell>
          <cell r="C108">
            <v>50564714</v>
          </cell>
          <cell r="D108" t="str">
            <v>Shah Aryan</v>
          </cell>
          <cell r="E108" t="str">
            <v>BACSS</v>
          </cell>
          <cell r="F108" t="str">
            <v>D</v>
          </cell>
          <cell r="G108">
            <v>2005</v>
          </cell>
          <cell r="H108" t="str">
            <v>15JEB</v>
          </cell>
          <cell r="I108" t="str">
            <v>15JDB</v>
          </cell>
          <cell r="J108" t="str">
            <v>X</v>
          </cell>
          <cell r="K108" t="str">
            <v>X</v>
          </cell>
          <cell r="V108">
            <v>2018</v>
          </cell>
        </row>
        <row r="109">
          <cell r="B109">
            <v>108</v>
          </cell>
          <cell r="C109">
            <v>50363484</v>
          </cell>
          <cell r="D109" t="str">
            <v>Nuijten Alexander</v>
          </cell>
          <cell r="E109" t="str">
            <v>BACSS</v>
          </cell>
          <cell r="F109" t="str">
            <v>D</v>
          </cell>
          <cell r="G109">
            <v>2002</v>
          </cell>
          <cell r="H109" t="str">
            <v>18JEA</v>
          </cell>
          <cell r="V109">
            <v>2018</v>
          </cell>
        </row>
        <row r="110">
          <cell r="B110">
            <v>109</v>
          </cell>
          <cell r="C110">
            <v>50368303</v>
          </cell>
          <cell r="D110" t="str">
            <v>Verbraeken Jolan</v>
          </cell>
          <cell r="E110" t="str">
            <v>BC Zwijndrecht</v>
          </cell>
          <cell r="F110" t="str">
            <v>D</v>
          </cell>
          <cell r="G110">
            <v>2006</v>
          </cell>
          <cell r="H110" t="str">
            <v>13JEA</v>
          </cell>
          <cell r="V110">
            <v>2018</v>
          </cell>
        </row>
        <row r="111">
          <cell r="B111">
            <v>110</v>
          </cell>
          <cell r="C111">
            <v>50613278</v>
          </cell>
          <cell r="D111" t="str">
            <v>Verbraeken Erin</v>
          </cell>
          <cell r="E111" t="str">
            <v>BC Zwijndrecht</v>
          </cell>
          <cell r="F111" t="str">
            <v>D</v>
          </cell>
          <cell r="G111">
            <v>2007</v>
          </cell>
          <cell r="H111" t="str">
            <v>13MEB</v>
          </cell>
          <cell r="V111">
            <v>2018</v>
          </cell>
        </row>
        <row r="112">
          <cell r="B112">
            <v>111</v>
          </cell>
          <cell r="D112" t="str">
            <v>Verbraeken Roos</v>
          </cell>
          <cell r="E112" t="str">
            <v>BC Zwijndrecht</v>
          </cell>
          <cell r="F112" t="str">
            <v>D</v>
          </cell>
          <cell r="G112">
            <v>2010</v>
          </cell>
          <cell r="H112" t="str">
            <v>10MEB</v>
          </cell>
          <cell r="V112">
            <v>2018</v>
          </cell>
        </row>
        <row r="113">
          <cell r="B113">
            <v>112</v>
          </cell>
          <cell r="C113">
            <v>50153498</v>
          </cell>
          <cell r="D113" t="str">
            <v>Milusheva Denitsa</v>
          </cell>
          <cell r="E113" t="str">
            <v>Spinshuttle</v>
          </cell>
          <cell r="F113" t="str">
            <v>D</v>
          </cell>
          <cell r="G113">
            <v>2005</v>
          </cell>
          <cell r="H113" t="str">
            <v>15MEB</v>
          </cell>
          <cell r="V113">
            <v>2018</v>
          </cell>
        </row>
        <row r="114">
          <cell r="B114">
            <v>113</v>
          </cell>
          <cell r="C114">
            <v>50820664</v>
          </cell>
          <cell r="D114" t="str">
            <v>De Cuyper Gaelle</v>
          </cell>
          <cell r="E114" t="str">
            <v>BC De Klamp vzw</v>
          </cell>
          <cell r="F114" t="str">
            <v>D</v>
          </cell>
          <cell r="G114">
            <v>2011</v>
          </cell>
          <cell r="H114" t="str">
            <v>10MEB</v>
          </cell>
          <cell r="V114">
            <v>2018</v>
          </cell>
        </row>
        <row r="115">
          <cell r="B115">
            <v>114</v>
          </cell>
          <cell r="C115">
            <v>50430025</v>
          </cell>
          <cell r="D115" t="str">
            <v>De Buyzer Lotte</v>
          </cell>
          <cell r="E115" t="str">
            <v>BC De Klamp vzw</v>
          </cell>
          <cell r="F115" t="str">
            <v>D</v>
          </cell>
          <cell r="G115">
            <v>2010</v>
          </cell>
          <cell r="H115" t="str">
            <v>10MEB</v>
          </cell>
          <cell r="V115">
            <v>2018</v>
          </cell>
        </row>
        <row r="116">
          <cell r="B116">
            <v>115</v>
          </cell>
          <cell r="C116">
            <v>50360981</v>
          </cell>
          <cell r="D116" t="str">
            <v>Biesemans Lore</v>
          </cell>
          <cell r="E116" t="str">
            <v>BC De Klamp vzw</v>
          </cell>
          <cell r="F116" t="str">
            <v>D</v>
          </cell>
          <cell r="G116">
            <v>2010</v>
          </cell>
          <cell r="H116" t="str">
            <v>10MEB</v>
          </cell>
          <cell r="V116">
            <v>2018</v>
          </cell>
        </row>
        <row r="117">
          <cell r="B117">
            <v>116</v>
          </cell>
          <cell r="C117">
            <v>50846930</v>
          </cell>
          <cell r="D117" t="str">
            <v>Herremans Rikke</v>
          </cell>
          <cell r="E117" t="str">
            <v>BC De Klamp vzw</v>
          </cell>
          <cell r="F117" t="str">
            <v>D</v>
          </cell>
          <cell r="G117">
            <v>2010</v>
          </cell>
          <cell r="H117" t="str">
            <v>10JEB</v>
          </cell>
          <cell r="V117">
            <v>2018</v>
          </cell>
        </row>
        <row r="118">
          <cell r="B118">
            <v>117</v>
          </cell>
          <cell r="C118">
            <v>50373692</v>
          </cell>
          <cell r="D118" t="str">
            <v>Arrebat Lina</v>
          </cell>
          <cell r="E118" t="str">
            <v>BC De Klamp vzw</v>
          </cell>
          <cell r="F118" t="str">
            <v>D</v>
          </cell>
          <cell r="G118">
            <v>2009</v>
          </cell>
          <cell r="H118" t="str">
            <v>11MEB</v>
          </cell>
          <cell r="V118">
            <v>2018</v>
          </cell>
        </row>
        <row r="119">
          <cell r="B119">
            <v>118</v>
          </cell>
          <cell r="C119">
            <v>50226932</v>
          </cell>
          <cell r="D119" t="str">
            <v>Croes Flint</v>
          </cell>
          <cell r="E119" t="str">
            <v>BC De Klamp vzw</v>
          </cell>
          <cell r="F119" t="str">
            <v>D</v>
          </cell>
          <cell r="G119">
            <v>2009</v>
          </cell>
          <cell r="H119" t="str">
            <v>11JEB</v>
          </cell>
          <cell r="I119" t="str">
            <v>11JDB</v>
          </cell>
          <cell r="J119" t="str">
            <v>Martens Xandro</v>
          </cell>
          <cell r="K119" t="str">
            <v>BC De klamp</v>
          </cell>
          <cell r="V119">
            <v>2018</v>
          </cell>
        </row>
        <row r="120">
          <cell r="B120">
            <v>119</v>
          </cell>
          <cell r="C120">
            <v>50890786</v>
          </cell>
          <cell r="D120" t="str">
            <v>Martens Xandro</v>
          </cell>
          <cell r="E120" t="str">
            <v>BC De Klamp vzw</v>
          </cell>
          <cell r="F120" t="str">
            <v>D</v>
          </cell>
          <cell r="G120">
            <v>2009</v>
          </cell>
          <cell r="H120" t="str">
            <v>11JEB</v>
          </cell>
          <cell r="I120" t="str">
            <v>11JDB</v>
          </cell>
          <cell r="J120" t="str">
            <v>Croes Flint</v>
          </cell>
          <cell r="K120" t="str">
            <v>BC De klamp</v>
          </cell>
          <cell r="V120">
            <v>2018</v>
          </cell>
        </row>
        <row r="121">
          <cell r="B121">
            <v>120</v>
          </cell>
          <cell r="C121">
            <v>50184024</v>
          </cell>
          <cell r="D121" t="str">
            <v>De Buyzer Mirthe</v>
          </cell>
          <cell r="E121" t="str">
            <v>BC De Klamp vzw</v>
          </cell>
          <cell r="F121" t="str">
            <v>D</v>
          </cell>
          <cell r="G121">
            <v>2006</v>
          </cell>
          <cell r="H121" t="str">
            <v>13MEB</v>
          </cell>
          <cell r="V121">
            <v>2018</v>
          </cell>
        </row>
        <row r="122">
          <cell r="B122">
            <v>121</v>
          </cell>
          <cell r="C122">
            <v>50957007</v>
          </cell>
          <cell r="D122" t="str">
            <v>Tuezney Daan</v>
          </cell>
          <cell r="E122" t="str">
            <v>BC De Klamp vzw</v>
          </cell>
          <cell r="F122" t="str">
            <v>D</v>
          </cell>
          <cell r="G122">
            <v>2006</v>
          </cell>
          <cell r="H122" t="str">
            <v>13JEB</v>
          </cell>
          <cell r="V122">
            <v>2018</v>
          </cell>
        </row>
        <row r="123">
          <cell r="B123">
            <v>122</v>
          </cell>
          <cell r="C123">
            <v>50497278</v>
          </cell>
          <cell r="D123" t="str">
            <v>Martens Thyago</v>
          </cell>
          <cell r="E123" t="str">
            <v>BC De Klamp vzw</v>
          </cell>
          <cell r="F123" t="str">
            <v>D</v>
          </cell>
          <cell r="G123">
            <v>2006</v>
          </cell>
          <cell r="H123" t="str">
            <v>13JEA</v>
          </cell>
          <cell r="I123" t="str">
            <v>13JDA</v>
          </cell>
          <cell r="J123" t="str">
            <v>X</v>
          </cell>
          <cell r="V123">
            <v>2018</v>
          </cell>
        </row>
        <row r="124">
          <cell r="B124">
            <v>123</v>
          </cell>
          <cell r="C124">
            <v>50300652</v>
          </cell>
          <cell r="D124" t="str">
            <v>Van Uytbergen Jorik</v>
          </cell>
          <cell r="E124" t="str">
            <v>BC De Klamp vzw</v>
          </cell>
          <cell r="F124" t="str">
            <v>D</v>
          </cell>
          <cell r="G124">
            <v>2007</v>
          </cell>
          <cell r="H124" t="str">
            <v>13JEA</v>
          </cell>
          <cell r="V124">
            <v>2018</v>
          </cell>
        </row>
        <row r="125">
          <cell r="B125">
            <v>124</v>
          </cell>
          <cell r="C125">
            <v>50183516</v>
          </cell>
          <cell r="D125" t="str">
            <v>Hellinx Senne</v>
          </cell>
          <cell r="E125" t="str">
            <v>BC De Klamp vzw</v>
          </cell>
          <cell r="F125" t="str">
            <v>D</v>
          </cell>
          <cell r="G125">
            <v>2006</v>
          </cell>
          <cell r="H125" t="str">
            <v>13JEB</v>
          </cell>
          <cell r="V125">
            <v>2018</v>
          </cell>
        </row>
        <row r="126">
          <cell r="B126">
            <v>125</v>
          </cell>
          <cell r="C126">
            <v>50800701</v>
          </cell>
          <cell r="D126" t="str">
            <v>Steenackers Jarno</v>
          </cell>
          <cell r="E126" t="str">
            <v>BC De Klamp vzw</v>
          </cell>
          <cell r="F126" t="str">
            <v>D</v>
          </cell>
          <cell r="G126">
            <v>2007</v>
          </cell>
          <cell r="H126" t="str">
            <v>13JEB</v>
          </cell>
          <cell r="V126">
            <v>2018</v>
          </cell>
        </row>
        <row r="127">
          <cell r="B127">
            <v>126</v>
          </cell>
          <cell r="C127">
            <v>50156063</v>
          </cell>
          <cell r="D127" t="str">
            <v>De Brouwer Warre</v>
          </cell>
          <cell r="E127" t="str">
            <v>BC De Klamp vzw</v>
          </cell>
          <cell r="F127" t="str">
            <v>D</v>
          </cell>
          <cell r="G127">
            <v>2007</v>
          </cell>
          <cell r="H127" t="str">
            <v>13JEB</v>
          </cell>
          <cell r="V127">
            <v>2018</v>
          </cell>
        </row>
        <row r="128">
          <cell r="B128">
            <v>127</v>
          </cell>
          <cell r="C128">
            <v>50282263</v>
          </cell>
          <cell r="D128" t="str">
            <v>De Smedt Maya</v>
          </cell>
          <cell r="E128" t="str">
            <v>BC De Klamp vzw</v>
          </cell>
          <cell r="F128" t="str">
            <v>D</v>
          </cell>
          <cell r="G128">
            <v>2004</v>
          </cell>
          <cell r="H128" t="str">
            <v>15MEB</v>
          </cell>
          <cell r="V128">
            <v>2018</v>
          </cell>
        </row>
        <row r="129">
          <cell r="B129">
            <v>128</v>
          </cell>
          <cell r="C129">
            <v>50614460</v>
          </cell>
          <cell r="D129" t="str">
            <v>Ponnet Michiel</v>
          </cell>
          <cell r="E129" t="str">
            <v>BC De Klamp vzw</v>
          </cell>
          <cell r="F129" t="str">
            <v>D</v>
          </cell>
          <cell r="G129">
            <v>2005</v>
          </cell>
          <cell r="H129" t="str">
            <v>15JEB</v>
          </cell>
          <cell r="V129">
            <v>2018</v>
          </cell>
        </row>
        <row r="130">
          <cell r="B130">
            <v>129</v>
          </cell>
          <cell r="C130">
            <v>50796186</v>
          </cell>
          <cell r="D130" t="str">
            <v>De Cock Tibe</v>
          </cell>
          <cell r="E130" t="str">
            <v>BC De Klamp vzw</v>
          </cell>
          <cell r="F130" t="str">
            <v>D</v>
          </cell>
          <cell r="G130">
            <v>2005</v>
          </cell>
          <cell r="H130" t="str">
            <v>15JEB</v>
          </cell>
          <cell r="V130">
            <v>2018</v>
          </cell>
        </row>
        <row r="131">
          <cell r="B131">
            <v>130</v>
          </cell>
          <cell r="C131">
            <v>50657682</v>
          </cell>
          <cell r="D131" t="str">
            <v>De Brouwer Robbe</v>
          </cell>
          <cell r="E131" t="str">
            <v>BC De Klamp vzw</v>
          </cell>
          <cell r="F131" t="str">
            <v>D</v>
          </cell>
          <cell r="G131">
            <v>2004</v>
          </cell>
          <cell r="H131" t="str">
            <v>15JEB</v>
          </cell>
          <cell r="V131">
            <v>2018</v>
          </cell>
        </row>
        <row r="132">
          <cell r="B132">
            <v>131</v>
          </cell>
          <cell r="C132">
            <v>50437224</v>
          </cell>
          <cell r="D132" t="str">
            <v>Maerevoet Ine</v>
          </cell>
          <cell r="E132" t="str">
            <v>BC De Klamp vzw</v>
          </cell>
          <cell r="F132" t="str">
            <v>D</v>
          </cell>
          <cell r="G132">
            <v>2002</v>
          </cell>
          <cell r="H132" t="str">
            <v>18MEA</v>
          </cell>
          <cell r="V132">
            <v>2018</v>
          </cell>
        </row>
        <row r="133">
          <cell r="B133">
            <v>132</v>
          </cell>
          <cell r="C133">
            <v>50123858</v>
          </cell>
          <cell r="D133" t="str">
            <v>Geluykens Emma</v>
          </cell>
          <cell r="E133" t="str">
            <v>BC De Klamp vzw</v>
          </cell>
          <cell r="F133" t="str">
            <v>D</v>
          </cell>
          <cell r="G133">
            <v>2002</v>
          </cell>
          <cell r="H133" t="str">
            <v>18MEB</v>
          </cell>
          <cell r="V133">
            <v>2018</v>
          </cell>
        </row>
        <row r="134">
          <cell r="B134">
            <v>133</v>
          </cell>
          <cell r="C134">
            <v>50106739</v>
          </cell>
          <cell r="D134" t="str">
            <v>Pauwels Michiel</v>
          </cell>
          <cell r="E134" t="str">
            <v>BC De Klamp vzw</v>
          </cell>
          <cell r="F134" t="str">
            <v>D</v>
          </cell>
          <cell r="G134">
            <v>2003</v>
          </cell>
          <cell r="H134" t="str">
            <v>18JEA</v>
          </cell>
          <cell r="V134">
            <v>2018</v>
          </cell>
        </row>
        <row r="135">
          <cell r="B135">
            <v>134</v>
          </cell>
          <cell r="C135">
            <v>50325574</v>
          </cell>
          <cell r="D135" t="str">
            <v>Vermant Tim</v>
          </cell>
          <cell r="E135" t="str">
            <v>BC De Klamp vzw</v>
          </cell>
          <cell r="F135" t="str">
            <v>D</v>
          </cell>
          <cell r="G135">
            <v>2001</v>
          </cell>
          <cell r="H135" t="str">
            <v>18JEB</v>
          </cell>
          <cell r="V135">
            <v>2018</v>
          </cell>
        </row>
        <row r="136">
          <cell r="B136">
            <v>135</v>
          </cell>
          <cell r="C136">
            <v>50473786</v>
          </cell>
          <cell r="D136" t="str">
            <v>Van der Auwera Ward</v>
          </cell>
          <cell r="E136" t="str">
            <v>BC De Klamp vzw</v>
          </cell>
          <cell r="F136" t="str">
            <v>D</v>
          </cell>
          <cell r="G136">
            <v>2002</v>
          </cell>
          <cell r="H136" t="str">
            <v>18JEB</v>
          </cell>
          <cell r="V136">
            <v>2018</v>
          </cell>
        </row>
        <row r="137">
          <cell r="B137">
            <v>136</v>
          </cell>
          <cell r="C137">
            <v>50630695</v>
          </cell>
          <cell r="D137" t="str">
            <v>Verlinden Geoffrey</v>
          </cell>
          <cell r="E137" t="str">
            <v>BC De Klamp vzw</v>
          </cell>
          <cell r="F137" t="str">
            <v>D</v>
          </cell>
          <cell r="G137">
            <v>2002</v>
          </cell>
          <cell r="H137" t="str">
            <v>18JEB</v>
          </cell>
          <cell r="V137">
            <v>2018</v>
          </cell>
        </row>
        <row r="138">
          <cell r="B138">
            <v>137</v>
          </cell>
          <cell r="C138">
            <v>50480529</v>
          </cell>
          <cell r="D138" t="str">
            <v>Cnapelynck Eli</v>
          </cell>
          <cell r="E138" t="str">
            <v>BC De Klamp vzw</v>
          </cell>
          <cell r="F138" t="str">
            <v>D</v>
          </cell>
          <cell r="G138">
            <v>2002</v>
          </cell>
          <cell r="H138" t="str">
            <v>18JEB</v>
          </cell>
          <cell r="I138" t="str">
            <v>18JDB</v>
          </cell>
          <cell r="J138" t="str">
            <v>X</v>
          </cell>
          <cell r="V138">
            <v>2018</v>
          </cell>
        </row>
        <row r="139">
          <cell r="B139">
            <v>138</v>
          </cell>
          <cell r="C139">
            <v>50819720</v>
          </cell>
          <cell r="D139" t="str">
            <v>Van Borm Robbe</v>
          </cell>
          <cell r="E139" t="str">
            <v>BC De Klamp vzw</v>
          </cell>
          <cell r="F139" t="str">
            <v>D</v>
          </cell>
          <cell r="G139">
            <v>2002</v>
          </cell>
          <cell r="H139" t="str">
            <v>18JEB</v>
          </cell>
          <cell r="V139">
            <v>2018</v>
          </cell>
        </row>
        <row r="140">
          <cell r="B140">
            <v>139</v>
          </cell>
          <cell r="C140">
            <v>50132172</v>
          </cell>
          <cell r="D140" t="str">
            <v>De Wachter Dries</v>
          </cell>
          <cell r="E140" t="str">
            <v>BC De Klamp vzw</v>
          </cell>
          <cell r="F140" t="str">
            <v>D</v>
          </cell>
          <cell r="G140">
            <v>2001</v>
          </cell>
          <cell r="H140" t="str">
            <v>18JEB</v>
          </cell>
          <cell r="V140">
            <v>2018</v>
          </cell>
        </row>
        <row r="141">
          <cell r="B141">
            <v>140</v>
          </cell>
          <cell r="C141">
            <v>50803042</v>
          </cell>
          <cell r="D141" t="str">
            <v>DE WEERDT CELLA</v>
          </cell>
          <cell r="E141" t="str">
            <v>BC Klein Boom</v>
          </cell>
          <cell r="F141" t="str">
            <v>D</v>
          </cell>
          <cell r="G141">
            <v>2008</v>
          </cell>
          <cell r="H141" t="str">
            <v>11MEB</v>
          </cell>
          <cell r="V141">
            <v>2018</v>
          </cell>
        </row>
        <row r="142">
          <cell r="B142">
            <v>141</v>
          </cell>
          <cell r="C142">
            <v>50995138</v>
          </cell>
          <cell r="D142" t="str">
            <v>DE WEERDT MILLA</v>
          </cell>
          <cell r="E142" t="str">
            <v>BC Klein Boom</v>
          </cell>
          <cell r="F142" t="str">
            <v>D</v>
          </cell>
          <cell r="G142">
            <v>2006</v>
          </cell>
          <cell r="H142" t="str">
            <v>13MEB</v>
          </cell>
          <cell r="V142">
            <v>2018</v>
          </cell>
        </row>
        <row r="143">
          <cell r="B143">
            <v>142</v>
          </cell>
          <cell r="V143">
            <v>2018</v>
          </cell>
        </row>
        <row r="144">
          <cell r="B144">
            <v>143</v>
          </cell>
          <cell r="V144">
            <v>2018</v>
          </cell>
        </row>
        <row r="145">
          <cell r="B145">
            <v>144</v>
          </cell>
          <cell r="V145">
            <v>2018</v>
          </cell>
        </row>
        <row r="146">
          <cell r="B146">
            <v>145</v>
          </cell>
          <cell r="V146">
            <v>2018</v>
          </cell>
        </row>
        <row r="147">
          <cell r="B147">
            <v>146</v>
          </cell>
          <cell r="V147">
            <v>2018</v>
          </cell>
        </row>
        <row r="148">
          <cell r="B148">
            <v>147</v>
          </cell>
          <cell r="V148">
            <v>2018</v>
          </cell>
        </row>
        <row r="149">
          <cell r="B149">
            <v>148</v>
          </cell>
          <cell r="D149" t="str">
            <v xml:space="preserve"> </v>
          </cell>
          <cell r="V149">
            <v>2018</v>
          </cell>
        </row>
        <row r="150">
          <cell r="B150">
            <v>149</v>
          </cell>
          <cell r="V150">
            <v>2018</v>
          </cell>
        </row>
        <row r="151">
          <cell r="B151">
            <v>150</v>
          </cell>
          <cell r="V151">
            <v>2018</v>
          </cell>
        </row>
        <row r="152">
          <cell r="B152">
            <v>151</v>
          </cell>
          <cell r="V152">
            <v>2018</v>
          </cell>
        </row>
        <row r="153">
          <cell r="B153">
            <v>152</v>
          </cell>
          <cell r="V153">
            <v>2018</v>
          </cell>
        </row>
        <row r="154">
          <cell r="B154">
            <v>153</v>
          </cell>
          <cell r="V154">
            <v>2018</v>
          </cell>
        </row>
        <row r="155">
          <cell r="B155">
            <v>154</v>
          </cell>
          <cell r="V155">
            <v>2018</v>
          </cell>
        </row>
        <row r="156">
          <cell r="B156">
            <v>155</v>
          </cell>
          <cell r="V156">
            <v>2018</v>
          </cell>
        </row>
        <row r="157">
          <cell r="B157">
            <v>156</v>
          </cell>
          <cell r="V157">
            <v>2018</v>
          </cell>
        </row>
        <row r="158">
          <cell r="B158">
            <v>157</v>
          </cell>
          <cell r="V158">
            <v>2018</v>
          </cell>
        </row>
        <row r="159">
          <cell r="B159">
            <v>158</v>
          </cell>
          <cell r="V159">
            <v>2018</v>
          </cell>
        </row>
        <row r="160">
          <cell r="B160">
            <v>159</v>
          </cell>
          <cell r="V160">
            <v>2018</v>
          </cell>
        </row>
        <row r="161">
          <cell r="B161">
            <v>160</v>
          </cell>
          <cell r="V161">
            <v>2018</v>
          </cell>
        </row>
        <row r="162">
          <cell r="B162">
            <v>161</v>
          </cell>
          <cell r="V162">
            <v>2018</v>
          </cell>
        </row>
        <row r="163">
          <cell r="B163">
            <v>162</v>
          </cell>
          <cell r="V163">
            <v>2018</v>
          </cell>
        </row>
        <row r="164">
          <cell r="B164">
            <v>163</v>
          </cell>
          <cell r="V164">
            <v>2018</v>
          </cell>
        </row>
        <row r="165">
          <cell r="B165">
            <v>164</v>
          </cell>
          <cell r="V165">
            <v>2018</v>
          </cell>
        </row>
        <row r="166">
          <cell r="B166">
            <v>165</v>
          </cell>
          <cell r="V166">
            <v>2018</v>
          </cell>
        </row>
        <row r="167">
          <cell r="B167">
            <v>166</v>
          </cell>
          <cell r="V167">
            <v>2018</v>
          </cell>
        </row>
        <row r="168">
          <cell r="B168">
            <v>167</v>
          </cell>
          <cell r="V168">
            <v>2018</v>
          </cell>
        </row>
        <row r="169">
          <cell r="B169">
            <v>168</v>
          </cell>
          <cell r="V169">
            <v>2018</v>
          </cell>
        </row>
        <row r="170">
          <cell r="B170">
            <v>169</v>
          </cell>
          <cell r="V170">
            <v>2018</v>
          </cell>
        </row>
        <row r="171">
          <cell r="B171">
            <v>170</v>
          </cell>
          <cell r="V171">
            <v>2018</v>
          </cell>
        </row>
        <row r="172">
          <cell r="B172">
            <v>171</v>
          </cell>
          <cell r="V172">
            <v>2018</v>
          </cell>
        </row>
        <row r="173">
          <cell r="B173">
            <v>172</v>
          </cell>
          <cell r="V173">
            <v>2018</v>
          </cell>
        </row>
        <row r="174">
          <cell r="B174">
            <v>173</v>
          </cell>
          <cell r="V174">
            <v>2018</v>
          </cell>
        </row>
        <row r="175">
          <cell r="B175">
            <v>174</v>
          </cell>
          <cell r="V175">
            <v>2018</v>
          </cell>
        </row>
        <row r="176">
          <cell r="B176">
            <v>175</v>
          </cell>
          <cell r="V176">
            <v>2018</v>
          </cell>
        </row>
        <row r="177">
          <cell r="B177">
            <v>176</v>
          </cell>
          <cell r="V177">
            <v>2018</v>
          </cell>
        </row>
        <row r="178">
          <cell r="B178">
            <v>177</v>
          </cell>
          <cell r="V178">
            <v>2018</v>
          </cell>
        </row>
        <row r="179">
          <cell r="B179">
            <v>178</v>
          </cell>
          <cell r="V179">
            <v>2018</v>
          </cell>
        </row>
        <row r="180">
          <cell r="B180">
            <v>179</v>
          </cell>
          <cell r="V180">
            <v>2018</v>
          </cell>
        </row>
        <row r="181">
          <cell r="B181">
            <v>180</v>
          </cell>
          <cell r="V181">
            <v>2018</v>
          </cell>
        </row>
        <row r="182">
          <cell r="B182">
            <v>181</v>
          </cell>
          <cell r="V182">
            <v>2018</v>
          </cell>
        </row>
        <row r="183">
          <cell r="B183">
            <v>182</v>
          </cell>
          <cell r="V183">
            <v>2018</v>
          </cell>
        </row>
        <row r="184">
          <cell r="B184">
            <v>183</v>
          </cell>
          <cell r="V184">
            <v>2018</v>
          </cell>
        </row>
        <row r="185">
          <cell r="B185">
            <v>184</v>
          </cell>
          <cell r="V185">
            <v>2018</v>
          </cell>
        </row>
        <row r="186">
          <cell r="B186">
            <v>185</v>
          </cell>
          <cell r="V186">
            <v>2018</v>
          </cell>
        </row>
        <row r="187">
          <cell r="B187">
            <v>186</v>
          </cell>
          <cell r="V187">
            <v>2018</v>
          </cell>
        </row>
        <row r="188">
          <cell r="B188">
            <v>187</v>
          </cell>
          <cell r="V188">
            <v>2018</v>
          </cell>
        </row>
        <row r="189">
          <cell r="B189">
            <v>188</v>
          </cell>
          <cell r="V189">
            <v>2018</v>
          </cell>
        </row>
        <row r="190">
          <cell r="B190">
            <v>189</v>
          </cell>
          <cell r="V190">
            <v>2018</v>
          </cell>
        </row>
        <row r="191">
          <cell r="B191">
            <v>190</v>
          </cell>
          <cell r="V191">
            <v>2018</v>
          </cell>
        </row>
        <row r="192">
          <cell r="B192">
            <v>191</v>
          </cell>
          <cell r="V192">
            <v>2018</v>
          </cell>
        </row>
        <row r="193">
          <cell r="B193">
            <v>192</v>
          </cell>
          <cell r="V193">
            <v>2018</v>
          </cell>
        </row>
        <row r="194">
          <cell r="B194">
            <v>193</v>
          </cell>
          <cell r="V194">
            <v>2018</v>
          </cell>
        </row>
        <row r="195">
          <cell r="B195">
            <v>194</v>
          </cell>
          <cell r="V195">
            <v>2018</v>
          </cell>
        </row>
        <row r="196">
          <cell r="B196">
            <v>195</v>
          </cell>
          <cell r="V196">
            <v>2018</v>
          </cell>
        </row>
        <row r="197">
          <cell r="B197">
            <v>196</v>
          </cell>
          <cell r="V197">
            <v>2018</v>
          </cell>
        </row>
        <row r="198">
          <cell r="B198">
            <v>197</v>
          </cell>
          <cell r="V198">
            <v>2018</v>
          </cell>
        </row>
        <row r="199">
          <cell r="B199">
            <v>198</v>
          </cell>
          <cell r="V199">
            <v>2018</v>
          </cell>
        </row>
        <row r="200">
          <cell r="B200">
            <v>199</v>
          </cell>
          <cell r="V200">
            <v>2018</v>
          </cell>
        </row>
        <row r="201">
          <cell r="B201">
            <v>200</v>
          </cell>
          <cell r="V201">
            <v>2018</v>
          </cell>
        </row>
        <row r="202">
          <cell r="B202">
            <v>201</v>
          </cell>
          <cell r="V202">
            <v>2018</v>
          </cell>
        </row>
        <row r="203">
          <cell r="B203">
            <v>202</v>
          </cell>
          <cell r="V203">
            <v>2018</v>
          </cell>
        </row>
        <row r="204">
          <cell r="B204">
            <v>203</v>
          </cell>
          <cell r="V204">
            <v>2018</v>
          </cell>
        </row>
        <row r="205">
          <cell r="B205">
            <v>204</v>
          </cell>
          <cell r="V205">
            <v>2018</v>
          </cell>
        </row>
        <row r="206">
          <cell r="B206">
            <v>205</v>
          </cell>
          <cell r="V206">
            <v>2018</v>
          </cell>
        </row>
        <row r="207">
          <cell r="B207">
            <v>206</v>
          </cell>
          <cell r="V207">
            <v>2018</v>
          </cell>
        </row>
        <row r="208">
          <cell r="B208">
            <v>207</v>
          </cell>
          <cell r="V208">
            <v>2018</v>
          </cell>
        </row>
        <row r="209">
          <cell r="B209">
            <v>208</v>
          </cell>
          <cell r="V209">
            <v>2018</v>
          </cell>
        </row>
        <row r="210">
          <cell r="B210">
            <v>209</v>
          </cell>
          <cell r="V210">
            <v>2018</v>
          </cell>
        </row>
        <row r="211">
          <cell r="B211">
            <v>210</v>
          </cell>
          <cell r="V211">
            <v>2018</v>
          </cell>
        </row>
        <row r="212">
          <cell r="B212">
            <v>211</v>
          </cell>
          <cell r="V212">
            <v>2018</v>
          </cell>
        </row>
        <row r="213">
          <cell r="B213">
            <v>212</v>
          </cell>
          <cell r="V213">
            <v>2018</v>
          </cell>
        </row>
        <row r="214">
          <cell r="B214">
            <v>213</v>
          </cell>
          <cell r="V214">
            <v>2018</v>
          </cell>
        </row>
        <row r="215">
          <cell r="B215">
            <v>214</v>
          </cell>
          <cell r="V215">
            <v>2018</v>
          </cell>
        </row>
        <row r="216">
          <cell r="B216">
            <v>215</v>
          </cell>
          <cell r="V216">
            <v>2018</v>
          </cell>
        </row>
        <row r="217">
          <cell r="B217">
            <v>216</v>
          </cell>
          <cell r="V217">
            <v>2018</v>
          </cell>
        </row>
        <row r="218">
          <cell r="B218">
            <v>217</v>
          </cell>
          <cell r="V218">
            <v>2018</v>
          </cell>
        </row>
        <row r="219">
          <cell r="B219">
            <v>218</v>
          </cell>
          <cell r="V219">
            <v>2018</v>
          </cell>
        </row>
        <row r="220">
          <cell r="B220">
            <v>219</v>
          </cell>
          <cell r="V220">
            <v>2018</v>
          </cell>
        </row>
        <row r="221">
          <cell r="B221">
            <v>220</v>
          </cell>
          <cell r="V221">
            <v>2018</v>
          </cell>
        </row>
        <row r="222">
          <cell r="B222">
            <v>221</v>
          </cell>
          <cell r="V222">
            <v>2018</v>
          </cell>
        </row>
        <row r="223">
          <cell r="B223">
            <v>222</v>
          </cell>
          <cell r="V223">
            <v>2018</v>
          </cell>
        </row>
        <row r="224">
          <cell r="B224">
            <v>223</v>
          </cell>
          <cell r="V224">
            <v>2018</v>
          </cell>
        </row>
        <row r="225">
          <cell r="B225">
            <v>224</v>
          </cell>
          <cell r="V225">
            <v>2018</v>
          </cell>
        </row>
        <row r="226">
          <cell r="B226">
            <v>225</v>
          </cell>
          <cell r="V226">
            <v>2018</v>
          </cell>
        </row>
        <row r="227">
          <cell r="B227">
            <v>226</v>
          </cell>
          <cell r="V227">
            <v>2018</v>
          </cell>
        </row>
        <row r="228">
          <cell r="B228">
            <v>227</v>
          </cell>
          <cell r="V228">
            <v>2018</v>
          </cell>
        </row>
        <row r="229">
          <cell r="B229">
            <v>228</v>
          </cell>
          <cell r="V229">
            <v>2018</v>
          </cell>
        </row>
        <row r="230">
          <cell r="B230">
            <v>229</v>
          </cell>
          <cell r="V230">
            <v>2018</v>
          </cell>
        </row>
        <row r="231">
          <cell r="B231">
            <v>230</v>
          </cell>
          <cell r="V231">
            <v>2018</v>
          </cell>
        </row>
        <row r="232">
          <cell r="B232">
            <v>231</v>
          </cell>
          <cell r="V232">
            <v>2018</v>
          </cell>
        </row>
        <row r="233">
          <cell r="B233">
            <v>232</v>
          </cell>
          <cell r="V233">
            <v>2018</v>
          </cell>
        </row>
        <row r="234">
          <cell r="B234">
            <v>233</v>
          </cell>
          <cell r="V234">
            <v>2018</v>
          </cell>
        </row>
        <row r="235">
          <cell r="B235">
            <v>234</v>
          </cell>
          <cell r="V235">
            <v>2018</v>
          </cell>
        </row>
        <row r="236">
          <cell r="B236">
            <v>235</v>
          </cell>
          <cell r="V236">
            <v>2018</v>
          </cell>
        </row>
        <row r="237">
          <cell r="B237">
            <v>236</v>
          </cell>
          <cell r="V237">
            <v>2018</v>
          </cell>
        </row>
        <row r="238">
          <cell r="B238">
            <v>237</v>
          </cell>
          <cell r="V238">
            <v>2018</v>
          </cell>
        </row>
        <row r="239">
          <cell r="B239">
            <v>238</v>
          </cell>
          <cell r="V239">
            <v>2018</v>
          </cell>
        </row>
        <row r="240">
          <cell r="B240">
            <v>239</v>
          </cell>
          <cell r="V240">
            <v>2018</v>
          </cell>
        </row>
        <row r="241">
          <cell r="B241">
            <v>240</v>
          </cell>
          <cell r="V241">
            <v>2018</v>
          </cell>
        </row>
        <row r="242">
          <cell r="B242">
            <v>241</v>
          </cell>
          <cell r="V242">
            <v>2018</v>
          </cell>
        </row>
        <row r="243">
          <cell r="B243">
            <v>242</v>
          </cell>
          <cell r="V243">
            <v>2018</v>
          </cell>
        </row>
        <row r="244">
          <cell r="B244">
            <v>243</v>
          </cell>
          <cell r="V244">
            <v>2018</v>
          </cell>
        </row>
        <row r="245">
          <cell r="B245">
            <v>244</v>
          </cell>
          <cell r="V245">
            <v>2018</v>
          </cell>
        </row>
        <row r="246">
          <cell r="B246">
            <v>245</v>
          </cell>
          <cell r="V246">
            <v>2018</v>
          </cell>
        </row>
        <row r="247">
          <cell r="B247">
            <v>246</v>
          </cell>
          <cell r="V247">
            <v>2018</v>
          </cell>
        </row>
        <row r="248">
          <cell r="B248">
            <v>247</v>
          </cell>
          <cell r="V248">
            <v>2018</v>
          </cell>
        </row>
        <row r="249">
          <cell r="B249">
            <v>248</v>
          </cell>
          <cell r="V249">
            <v>2018</v>
          </cell>
        </row>
        <row r="250">
          <cell r="B250">
            <v>249</v>
          </cell>
          <cell r="V250">
            <v>2018</v>
          </cell>
        </row>
        <row r="251">
          <cell r="B251">
            <v>250</v>
          </cell>
          <cell r="V251">
            <v>2018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E5652-2FF8-45A0-AC42-60A781B4FEC9}">
  <dimension ref="A1:AQ197"/>
  <sheetViews>
    <sheetView zoomScale="60" zoomScaleNormal="60" workbookViewId="0">
      <selection activeCell="W13" sqref="W13"/>
    </sheetView>
  </sheetViews>
  <sheetFormatPr defaultColWidth="9.109375" defaultRowHeight="13.2" x14ac:dyDescent="0.25"/>
  <cols>
    <col min="1" max="1" width="3.109375" style="14" bestFit="1" customWidth="1"/>
    <col min="2" max="2" width="6.33203125" style="14" bestFit="1" customWidth="1"/>
    <col min="3" max="3" width="7" style="14" bestFit="1" customWidth="1"/>
    <col min="4" max="4" width="20.88671875" style="14" bestFit="1" customWidth="1"/>
    <col min="5" max="5" width="23.6640625" style="14" bestFit="1" customWidth="1"/>
    <col min="6" max="6" width="6.88671875" style="14" bestFit="1" customWidth="1"/>
    <col min="7" max="17" width="4.5546875" style="14" customWidth="1"/>
    <col min="18" max="19" width="9.109375" style="14"/>
    <col min="20" max="20" width="5.5546875" style="14" customWidth="1"/>
    <col min="21" max="21" width="3.33203125" style="14" customWidth="1"/>
    <col min="22" max="22" width="6.44140625" style="14" bestFit="1" customWidth="1"/>
    <col min="23" max="23" width="6.6640625" style="14" customWidth="1"/>
    <col min="24" max="24" width="20.88671875" style="14" bestFit="1" customWidth="1"/>
    <col min="25" max="25" width="22.6640625" style="14" customWidth="1"/>
    <col min="26" max="26" width="7" style="14" bestFit="1" customWidth="1"/>
    <col min="27" max="37" width="5.33203125" style="14" customWidth="1"/>
    <col min="38" max="39" width="9.109375" style="14"/>
    <col min="40" max="40" width="5.33203125" style="14" customWidth="1"/>
    <col min="41" max="256" width="9.109375" style="14"/>
    <col min="257" max="257" width="3.109375" style="14" bestFit="1" customWidth="1"/>
    <col min="258" max="258" width="6.33203125" style="14" bestFit="1" customWidth="1"/>
    <col min="259" max="259" width="7" style="14" bestFit="1" customWidth="1"/>
    <col min="260" max="260" width="20.88671875" style="14" bestFit="1" customWidth="1"/>
    <col min="261" max="261" width="23.6640625" style="14" bestFit="1" customWidth="1"/>
    <col min="262" max="262" width="6.88671875" style="14" bestFit="1" customWidth="1"/>
    <col min="263" max="273" width="4.5546875" style="14" customWidth="1"/>
    <col min="274" max="275" width="9.109375" style="14"/>
    <col min="276" max="276" width="5.5546875" style="14" customWidth="1"/>
    <col min="277" max="277" width="3.33203125" style="14" customWidth="1"/>
    <col min="278" max="278" width="6.44140625" style="14" bestFit="1" customWidth="1"/>
    <col min="279" max="279" width="6.6640625" style="14" customWidth="1"/>
    <col min="280" max="280" width="20.88671875" style="14" bestFit="1" customWidth="1"/>
    <col min="281" max="281" width="22.6640625" style="14" customWidth="1"/>
    <col min="282" max="282" width="7" style="14" bestFit="1" customWidth="1"/>
    <col min="283" max="293" width="5.33203125" style="14" customWidth="1"/>
    <col min="294" max="295" width="9.109375" style="14"/>
    <col min="296" max="296" width="5.33203125" style="14" customWidth="1"/>
    <col min="297" max="512" width="9.109375" style="14"/>
    <col min="513" max="513" width="3.109375" style="14" bestFit="1" customWidth="1"/>
    <col min="514" max="514" width="6.33203125" style="14" bestFit="1" customWidth="1"/>
    <col min="515" max="515" width="7" style="14" bestFit="1" customWidth="1"/>
    <col min="516" max="516" width="20.88671875" style="14" bestFit="1" customWidth="1"/>
    <col min="517" max="517" width="23.6640625" style="14" bestFit="1" customWidth="1"/>
    <col min="518" max="518" width="6.88671875" style="14" bestFit="1" customWidth="1"/>
    <col min="519" max="529" width="4.5546875" style="14" customWidth="1"/>
    <col min="530" max="531" width="9.109375" style="14"/>
    <col min="532" max="532" width="5.5546875" style="14" customWidth="1"/>
    <col min="533" max="533" width="3.33203125" style="14" customWidth="1"/>
    <col min="534" max="534" width="6.44140625" style="14" bestFit="1" customWidth="1"/>
    <col min="535" max="535" width="6.6640625" style="14" customWidth="1"/>
    <col min="536" max="536" width="20.88671875" style="14" bestFit="1" customWidth="1"/>
    <col min="537" max="537" width="22.6640625" style="14" customWidth="1"/>
    <col min="538" max="538" width="7" style="14" bestFit="1" customWidth="1"/>
    <col min="539" max="549" width="5.33203125" style="14" customWidth="1"/>
    <col min="550" max="551" width="9.109375" style="14"/>
    <col min="552" max="552" width="5.33203125" style="14" customWidth="1"/>
    <col min="553" max="768" width="9.109375" style="14"/>
    <col min="769" max="769" width="3.109375" style="14" bestFit="1" customWidth="1"/>
    <col min="770" max="770" width="6.33203125" style="14" bestFit="1" customWidth="1"/>
    <col min="771" max="771" width="7" style="14" bestFit="1" customWidth="1"/>
    <col min="772" max="772" width="20.88671875" style="14" bestFit="1" customWidth="1"/>
    <col min="773" max="773" width="23.6640625" style="14" bestFit="1" customWidth="1"/>
    <col min="774" max="774" width="6.88671875" style="14" bestFit="1" customWidth="1"/>
    <col min="775" max="785" width="4.5546875" style="14" customWidth="1"/>
    <col min="786" max="787" width="9.109375" style="14"/>
    <col min="788" max="788" width="5.5546875" style="14" customWidth="1"/>
    <col min="789" max="789" width="3.33203125" style="14" customWidth="1"/>
    <col min="790" max="790" width="6.44140625" style="14" bestFit="1" customWidth="1"/>
    <col min="791" max="791" width="6.6640625" style="14" customWidth="1"/>
    <col min="792" max="792" width="20.88671875" style="14" bestFit="1" customWidth="1"/>
    <col min="793" max="793" width="22.6640625" style="14" customWidth="1"/>
    <col min="794" max="794" width="7" style="14" bestFit="1" customWidth="1"/>
    <col min="795" max="805" width="5.33203125" style="14" customWidth="1"/>
    <col min="806" max="807" width="9.109375" style="14"/>
    <col min="808" max="808" width="5.33203125" style="14" customWidth="1"/>
    <col min="809" max="1024" width="9.109375" style="14"/>
    <col min="1025" max="1025" width="3.109375" style="14" bestFit="1" customWidth="1"/>
    <col min="1026" max="1026" width="6.33203125" style="14" bestFit="1" customWidth="1"/>
    <col min="1027" max="1027" width="7" style="14" bestFit="1" customWidth="1"/>
    <col min="1028" max="1028" width="20.88671875" style="14" bestFit="1" customWidth="1"/>
    <col min="1029" max="1029" width="23.6640625" style="14" bestFit="1" customWidth="1"/>
    <col min="1030" max="1030" width="6.88671875" style="14" bestFit="1" customWidth="1"/>
    <col min="1031" max="1041" width="4.5546875" style="14" customWidth="1"/>
    <col min="1042" max="1043" width="9.109375" style="14"/>
    <col min="1044" max="1044" width="5.5546875" style="14" customWidth="1"/>
    <col min="1045" max="1045" width="3.33203125" style="14" customWidth="1"/>
    <col min="1046" max="1046" width="6.44140625" style="14" bestFit="1" customWidth="1"/>
    <col min="1047" max="1047" width="6.6640625" style="14" customWidth="1"/>
    <col min="1048" max="1048" width="20.88671875" style="14" bestFit="1" customWidth="1"/>
    <col min="1049" max="1049" width="22.6640625" style="14" customWidth="1"/>
    <col min="1050" max="1050" width="7" style="14" bestFit="1" customWidth="1"/>
    <col min="1051" max="1061" width="5.33203125" style="14" customWidth="1"/>
    <col min="1062" max="1063" width="9.109375" style="14"/>
    <col min="1064" max="1064" width="5.33203125" style="14" customWidth="1"/>
    <col min="1065" max="1280" width="9.109375" style="14"/>
    <col min="1281" max="1281" width="3.109375" style="14" bestFit="1" customWidth="1"/>
    <col min="1282" max="1282" width="6.33203125" style="14" bestFit="1" customWidth="1"/>
    <col min="1283" max="1283" width="7" style="14" bestFit="1" customWidth="1"/>
    <col min="1284" max="1284" width="20.88671875" style="14" bestFit="1" customWidth="1"/>
    <col min="1285" max="1285" width="23.6640625" style="14" bestFit="1" customWidth="1"/>
    <col min="1286" max="1286" width="6.88671875" style="14" bestFit="1" customWidth="1"/>
    <col min="1287" max="1297" width="4.5546875" style="14" customWidth="1"/>
    <col min="1298" max="1299" width="9.109375" style="14"/>
    <col min="1300" max="1300" width="5.5546875" style="14" customWidth="1"/>
    <col min="1301" max="1301" width="3.33203125" style="14" customWidth="1"/>
    <col min="1302" max="1302" width="6.44140625" style="14" bestFit="1" customWidth="1"/>
    <col min="1303" max="1303" width="6.6640625" style="14" customWidth="1"/>
    <col min="1304" max="1304" width="20.88671875" style="14" bestFit="1" customWidth="1"/>
    <col min="1305" max="1305" width="22.6640625" style="14" customWidth="1"/>
    <col min="1306" max="1306" width="7" style="14" bestFit="1" customWidth="1"/>
    <col min="1307" max="1317" width="5.33203125" style="14" customWidth="1"/>
    <col min="1318" max="1319" width="9.109375" style="14"/>
    <col min="1320" max="1320" width="5.33203125" style="14" customWidth="1"/>
    <col min="1321" max="1536" width="9.109375" style="14"/>
    <col min="1537" max="1537" width="3.109375" style="14" bestFit="1" customWidth="1"/>
    <col min="1538" max="1538" width="6.33203125" style="14" bestFit="1" customWidth="1"/>
    <col min="1539" max="1539" width="7" style="14" bestFit="1" customWidth="1"/>
    <col min="1540" max="1540" width="20.88671875" style="14" bestFit="1" customWidth="1"/>
    <col min="1541" max="1541" width="23.6640625" style="14" bestFit="1" customWidth="1"/>
    <col min="1542" max="1542" width="6.88671875" style="14" bestFit="1" customWidth="1"/>
    <col min="1543" max="1553" width="4.5546875" style="14" customWidth="1"/>
    <col min="1554" max="1555" width="9.109375" style="14"/>
    <col min="1556" max="1556" width="5.5546875" style="14" customWidth="1"/>
    <col min="1557" max="1557" width="3.33203125" style="14" customWidth="1"/>
    <col min="1558" max="1558" width="6.44140625" style="14" bestFit="1" customWidth="1"/>
    <col min="1559" max="1559" width="6.6640625" style="14" customWidth="1"/>
    <col min="1560" max="1560" width="20.88671875" style="14" bestFit="1" customWidth="1"/>
    <col min="1561" max="1561" width="22.6640625" style="14" customWidth="1"/>
    <col min="1562" max="1562" width="7" style="14" bestFit="1" customWidth="1"/>
    <col min="1563" max="1573" width="5.33203125" style="14" customWidth="1"/>
    <col min="1574" max="1575" width="9.109375" style="14"/>
    <col min="1576" max="1576" width="5.33203125" style="14" customWidth="1"/>
    <col min="1577" max="1792" width="9.109375" style="14"/>
    <col min="1793" max="1793" width="3.109375" style="14" bestFit="1" customWidth="1"/>
    <col min="1794" max="1794" width="6.33203125" style="14" bestFit="1" customWidth="1"/>
    <col min="1795" max="1795" width="7" style="14" bestFit="1" customWidth="1"/>
    <col min="1796" max="1796" width="20.88671875" style="14" bestFit="1" customWidth="1"/>
    <col min="1797" max="1797" width="23.6640625" style="14" bestFit="1" customWidth="1"/>
    <col min="1798" max="1798" width="6.88671875" style="14" bestFit="1" customWidth="1"/>
    <col min="1799" max="1809" width="4.5546875" style="14" customWidth="1"/>
    <col min="1810" max="1811" width="9.109375" style="14"/>
    <col min="1812" max="1812" width="5.5546875" style="14" customWidth="1"/>
    <col min="1813" max="1813" width="3.33203125" style="14" customWidth="1"/>
    <col min="1814" max="1814" width="6.44140625" style="14" bestFit="1" customWidth="1"/>
    <col min="1815" max="1815" width="6.6640625" style="14" customWidth="1"/>
    <col min="1816" max="1816" width="20.88671875" style="14" bestFit="1" customWidth="1"/>
    <col min="1817" max="1817" width="22.6640625" style="14" customWidth="1"/>
    <col min="1818" max="1818" width="7" style="14" bestFit="1" customWidth="1"/>
    <col min="1819" max="1829" width="5.33203125" style="14" customWidth="1"/>
    <col min="1830" max="1831" width="9.109375" style="14"/>
    <col min="1832" max="1832" width="5.33203125" style="14" customWidth="1"/>
    <col min="1833" max="2048" width="9.109375" style="14"/>
    <col min="2049" max="2049" width="3.109375" style="14" bestFit="1" customWidth="1"/>
    <col min="2050" max="2050" width="6.33203125" style="14" bestFit="1" customWidth="1"/>
    <col min="2051" max="2051" width="7" style="14" bestFit="1" customWidth="1"/>
    <col min="2052" max="2052" width="20.88671875" style="14" bestFit="1" customWidth="1"/>
    <col min="2053" max="2053" width="23.6640625" style="14" bestFit="1" customWidth="1"/>
    <col min="2054" max="2054" width="6.88671875" style="14" bestFit="1" customWidth="1"/>
    <col min="2055" max="2065" width="4.5546875" style="14" customWidth="1"/>
    <col min="2066" max="2067" width="9.109375" style="14"/>
    <col min="2068" max="2068" width="5.5546875" style="14" customWidth="1"/>
    <col min="2069" max="2069" width="3.33203125" style="14" customWidth="1"/>
    <col min="2070" max="2070" width="6.44140625" style="14" bestFit="1" customWidth="1"/>
    <col min="2071" max="2071" width="6.6640625" style="14" customWidth="1"/>
    <col min="2072" max="2072" width="20.88671875" style="14" bestFit="1" customWidth="1"/>
    <col min="2073" max="2073" width="22.6640625" style="14" customWidth="1"/>
    <col min="2074" max="2074" width="7" style="14" bestFit="1" customWidth="1"/>
    <col min="2075" max="2085" width="5.33203125" style="14" customWidth="1"/>
    <col min="2086" max="2087" width="9.109375" style="14"/>
    <col min="2088" max="2088" width="5.33203125" style="14" customWidth="1"/>
    <col min="2089" max="2304" width="9.109375" style="14"/>
    <col min="2305" max="2305" width="3.109375" style="14" bestFit="1" customWidth="1"/>
    <col min="2306" max="2306" width="6.33203125" style="14" bestFit="1" customWidth="1"/>
    <col min="2307" max="2307" width="7" style="14" bestFit="1" customWidth="1"/>
    <col min="2308" max="2308" width="20.88671875" style="14" bestFit="1" customWidth="1"/>
    <col min="2309" max="2309" width="23.6640625" style="14" bestFit="1" customWidth="1"/>
    <col min="2310" max="2310" width="6.88671875" style="14" bestFit="1" customWidth="1"/>
    <col min="2311" max="2321" width="4.5546875" style="14" customWidth="1"/>
    <col min="2322" max="2323" width="9.109375" style="14"/>
    <col min="2324" max="2324" width="5.5546875" style="14" customWidth="1"/>
    <col min="2325" max="2325" width="3.33203125" style="14" customWidth="1"/>
    <col min="2326" max="2326" width="6.44140625" style="14" bestFit="1" customWidth="1"/>
    <col min="2327" max="2327" width="6.6640625" style="14" customWidth="1"/>
    <col min="2328" max="2328" width="20.88671875" style="14" bestFit="1" customWidth="1"/>
    <col min="2329" max="2329" width="22.6640625" style="14" customWidth="1"/>
    <col min="2330" max="2330" width="7" style="14" bestFit="1" customWidth="1"/>
    <col min="2331" max="2341" width="5.33203125" style="14" customWidth="1"/>
    <col min="2342" max="2343" width="9.109375" style="14"/>
    <col min="2344" max="2344" width="5.33203125" style="14" customWidth="1"/>
    <col min="2345" max="2560" width="9.109375" style="14"/>
    <col min="2561" max="2561" width="3.109375" style="14" bestFit="1" customWidth="1"/>
    <col min="2562" max="2562" width="6.33203125" style="14" bestFit="1" customWidth="1"/>
    <col min="2563" max="2563" width="7" style="14" bestFit="1" customWidth="1"/>
    <col min="2564" max="2564" width="20.88671875" style="14" bestFit="1" customWidth="1"/>
    <col min="2565" max="2565" width="23.6640625" style="14" bestFit="1" customWidth="1"/>
    <col min="2566" max="2566" width="6.88671875" style="14" bestFit="1" customWidth="1"/>
    <col min="2567" max="2577" width="4.5546875" style="14" customWidth="1"/>
    <col min="2578" max="2579" width="9.109375" style="14"/>
    <col min="2580" max="2580" width="5.5546875" style="14" customWidth="1"/>
    <col min="2581" max="2581" width="3.33203125" style="14" customWidth="1"/>
    <col min="2582" max="2582" width="6.44140625" style="14" bestFit="1" customWidth="1"/>
    <col min="2583" max="2583" width="6.6640625" style="14" customWidth="1"/>
    <col min="2584" max="2584" width="20.88671875" style="14" bestFit="1" customWidth="1"/>
    <col min="2585" max="2585" width="22.6640625" style="14" customWidth="1"/>
    <col min="2586" max="2586" width="7" style="14" bestFit="1" customWidth="1"/>
    <col min="2587" max="2597" width="5.33203125" style="14" customWidth="1"/>
    <col min="2598" max="2599" width="9.109375" style="14"/>
    <col min="2600" max="2600" width="5.33203125" style="14" customWidth="1"/>
    <col min="2601" max="2816" width="9.109375" style="14"/>
    <col min="2817" max="2817" width="3.109375" style="14" bestFit="1" customWidth="1"/>
    <col min="2818" max="2818" width="6.33203125" style="14" bestFit="1" customWidth="1"/>
    <col min="2819" max="2819" width="7" style="14" bestFit="1" customWidth="1"/>
    <col min="2820" max="2820" width="20.88671875" style="14" bestFit="1" customWidth="1"/>
    <col min="2821" max="2821" width="23.6640625" style="14" bestFit="1" customWidth="1"/>
    <col min="2822" max="2822" width="6.88671875" style="14" bestFit="1" customWidth="1"/>
    <col min="2823" max="2833" width="4.5546875" style="14" customWidth="1"/>
    <col min="2834" max="2835" width="9.109375" style="14"/>
    <col min="2836" max="2836" width="5.5546875" style="14" customWidth="1"/>
    <col min="2837" max="2837" width="3.33203125" style="14" customWidth="1"/>
    <col min="2838" max="2838" width="6.44140625" style="14" bestFit="1" customWidth="1"/>
    <col min="2839" max="2839" width="6.6640625" style="14" customWidth="1"/>
    <col min="2840" max="2840" width="20.88671875" style="14" bestFit="1" customWidth="1"/>
    <col min="2841" max="2841" width="22.6640625" style="14" customWidth="1"/>
    <col min="2842" max="2842" width="7" style="14" bestFit="1" customWidth="1"/>
    <col min="2843" max="2853" width="5.33203125" style="14" customWidth="1"/>
    <col min="2854" max="2855" width="9.109375" style="14"/>
    <col min="2856" max="2856" width="5.33203125" style="14" customWidth="1"/>
    <col min="2857" max="3072" width="9.109375" style="14"/>
    <col min="3073" max="3073" width="3.109375" style="14" bestFit="1" customWidth="1"/>
    <col min="3074" max="3074" width="6.33203125" style="14" bestFit="1" customWidth="1"/>
    <col min="3075" max="3075" width="7" style="14" bestFit="1" customWidth="1"/>
    <col min="3076" max="3076" width="20.88671875" style="14" bestFit="1" customWidth="1"/>
    <col min="3077" max="3077" width="23.6640625" style="14" bestFit="1" customWidth="1"/>
    <col min="3078" max="3078" width="6.88671875" style="14" bestFit="1" customWidth="1"/>
    <col min="3079" max="3089" width="4.5546875" style="14" customWidth="1"/>
    <col min="3090" max="3091" width="9.109375" style="14"/>
    <col min="3092" max="3092" width="5.5546875" style="14" customWidth="1"/>
    <col min="3093" max="3093" width="3.33203125" style="14" customWidth="1"/>
    <col min="3094" max="3094" width="6.44140625" style="14" bestFit="1" customWidth="1"/>
    <col min="3095" max="3095" width="6.6640625" style="14" customWidth="1"/>
    <col min="3096" max="3096" width="20.88671875" style="14" bestFit="1" customWidth="1"/>
    <col min="3097" max="3097" width="22.6640625" style="14" customWidth="1"/>
    <col min="3098" max="3098" width="7" style="14" bestFit="1" customWidth="1"/>
    <col min="3099" max="3109" width="5.33203125" style="14" customWidth="1"/>
    <col min="3110" max="3111" width="9.109375" style="14"/>
    <col min="3112" max="3112" width="5.33203125" style="14" customWidth="1"/>
    <col min="3113" max="3328" width="9.109375" style="14"/>
    <col min="3329" max="3329" width="3.109375" style="14" bestFit="1" customWidth="1"/>
    <col min="3330" max="3330" width="6.33203125" style="14" bestFit="1" customWidth="1"/>
    <col min="3331" max="3331" width="7" style="14" bestFit="1" customWidth="1"/>
    <col min="3332" max="3332" width="20.88671875" style="14" bestFit="1" customWidth="1"/>
    <col min="3333" max="3333" width="23.6640625" style="14" bestFit="1" customWidth="1"/>
    <col min="3334" max="3334" width="6.88671875" style="14" bestFit="1" customWidth="1"/>
    <col min="3335" max="3345" width="4.5546875" style="14" customWidth="1"/>
    <col min="3346" max="3347" width="9.109375" style="14"/>
    <col min="3348" max="3348" width="5.5546875" style="14" customWidth="1"/>
    <col min="3349" max="3349" width="3.33203125" style="14" customWidth="1"/>
    <col min="3350" max="3350" width="6.44140625" style="14" bestFit="1" customWidth="1"/>
    <col min="3351" max="3351" width="6.6640625" style="14" customWidth="1"/>
    <col min="3352" max="3352" width="20.88671875" style="14" bestFit="1" customWidth="1"/>
    <col min="3353" max="3353" width="22.6640625" style="14" customWidth="1"/>
    <col min="3354" max="3354" width="7" style="14" bestFit="1" customWidth="1"/>
    <col min="3355" max="3365" width="5.33203125" style="14" customWidth="1"/>
    <col min="3366" max="3367" width="9.109375" style="14"/>
    <col min="3368" max="3368" width="5.33203125" style="14" customWidth="1"/>
    <col min="3369" max="3584" width="9.109375" style="14"/>
    <col min="3585" max="3585" width="3.109375" style="14" bestFit="1" customWidth="1"/>
    <col min="3586" max="3586" width="6.33203125" style="14" bestFit="1" customWidth="1"/>
    <col min="3587" max="3587" width="7" style="14" bestFit="1" customWidth="1"/>
    <col min="3588" max="3588" width="20.88671875" style="14" bestFit="1" customWidth="1"/>
    <col min="3589" max="3589" width="23.6640625" style="14" bestFit="1" customWidth="1"/>
    <col min="3590" max="3590" width="6.88671875" style="14" bestFit="1" customWidth="1"/>
    <col min="3591" max="3601" width="4.5546875" style="14" customWidth="1"/>
    <col min="3602" max="3603" width="9.109375" style="14"/>
    <col min="3604" max="3604" width="5.5546875" style="14" customWidth="1"/>
    <col min="3605" max="3605" width="3.33203125" style="14" customWidth="1"/>
    <col min="3606" max="3606" width="6.44140625" style="14" bestFit="1" customWidth="1"/>
    <col min="3607" max="3607" width="6.6640625" style="14" customWidth="1"/>
    <col min="3608" max="3608" width="20.88671875" style="14" bestFit="1" customWidth="1"/>
    <col min="3609" max="3609" width="22.6640625" style="14" customWidth="1"/>
    <col min="3610" max="3610" width="7" style="14" bestFit="1" customWidth="1"/>
    <col min="3611" max="3621" width="5.33203125" style="14" customWidth="1"/>
    <col min="3622" max="3623" width="9.109375" style="14"/>
    <col min="3624" max="3624" width="5.33203125" style="14" customWidth="1"/>
    <col min="3625" max="3840" width="9.109375" style="14"/>
    <col min="3841" max="3841" width="3.109375" style="14" bestFit="1" customWidth="1"/>
    <col min="3842" max="3842" width="6.33203125" style="14" bestFit="1" customWidth="1"/>
    <col min="3843" max="3843" width="7" style="14" bestFit="1" customWidth="1"/>
    <col min="3844" max="3844" width="20.88671875" style="14" bestFit="1" customWidth="1"/>
    <col min="3845" max="3845" width="23.6640625" style="14" bestFit="1" customWidth="1"/>
    <col min="3846" max="3846" width="6.88671875" style="14" bestFit="1" customWidth="1"/>
    <col min="3847" max="3857" width="4.5546875" style="14" customWidth="1"/>
    <col min="3858" max="3859" width="9.109375" style="14"/>
    <col min="3860" max="3860" width="5.5546875" style="14" customWidth="1"/>
    <col min="3861" max="3861" width="3.33203125" style="14" customWidth="1"/>
    <col min="3862" max="3862" width="6.44140625" style="14" bestFit="1" customWidth="1"/>
    <col min="3863" max="3863" width="6.6640625" style="14" customWidth="1"/>
    <col min="3864" max="3864" width="20.88671875" style="14" bestFit="1" customWidth="1"/>
    <col min="3865" max="3865" width="22.6640625" style="14" customWidth="1"/>
    <col min="3866" max="3866" width="7" style="14" bestFit="1" customWidth="1"/>
    <col min="3867" max="3877" width="5.33203125" style="14" customWidth="1"/>
    <col min="3878" max="3879" width="9.109375" style="14"/>
    <col min="3880" max="3880" width="5.33203125" style="14" customWidth="1"/>
    <col min="3881" max="4096" width="9.109375" style="14"/>
    <col min="4097" max="4097" width="3.109375" style="14" bestFit="1" customWidth="1"/>
    <col min="4098" max="4098" width="6.33203125" style="14" bestFit="1" customWidth="1"/>
    <col min="4099" max="4099" width="7" style="14" bestFit="1" customWidth="1"/>
    <col min="4100" max="4100" width="20.88671875" style="14" bestFit="1" customWidth="1"/>
    <col min="4101" max="4101" width="23.6640625" style="14" bestFit="1" customWidth="1"/>
    <col min="4102" max="4102" width="6.88671875" style="14" bestFit="1" customWidth="1"/>
    <col min="4103" max="4113" width="4.5546875" style="14" customWidth="1"/>
    <col min="4114" max="4115" width="9.109375" style="14"/>
    <col min="4116" max="4116" width="5.5546875" style="14" customWidth="1"/>
    <col min="4117" max="4117" width="3.33203125" style="14" customWidth="1"/>
    <col min="4118" max="4118" width="6.44140625" style="14" bestFit="1" customWidth="1"/>
    <col min="4119" max="4119" width="6.6640625" style="14" customWidth="1"/>
    <col min="4120" max="4120" width="20.88671875" style="14" bestFit="1" customWidth="1"/>
    <col min="4121" max="4121" width="22.6640625" style="14" customWidth="1"/>
    <col min="4122" max="4122" width="7" style="14" bestFit="1" customWidth="1"/>
    <col min="4123" max="4133" width="5.33203125" style="14" customWidth="1"/>
    <col min="4134" max="4135" width="9.109375" style="14"/>
    <col min="4136" max="4136" width="5.33203125" style="14" customWidth="1"/>
    <col min="4137" max="4352" width="9.109375" style="14"/>
    <col min="4353" max="4353" width="3.109375" style="14" bestFit="1" customWidth="1"/>
    <col min="4354" max="4354" width="6.33203125" style="14" bestFit="1" customWidth="1"/>
    <col min="4355" max="4355" width="7" style="14" bestFit="1" customWidth="1"/>
    <col min="4356" max="4356" width="20.88671875" style="14" bestFit="1" customWidth="1"/>
    <col min="4357" max="4357" width="23.6640625" style="14" bestFit="1" customWidth="1"/>
    <col min="4358" max="4358" width="6.88671875" style="14" bestFit="1" customWidth="1"/>
    <col min="4359" max="4369" width="4.5546875" style="14" customWidth="1"/>
    <col min="4370" max="4371" width="9.109375" style="14"/>
    <col min="4372" max="4372" width="5.5546875" style="14" customWidth="1"/>
    <col min="4373" max="4373" width="3.33203125" style="14" customWidth="1"/>
    <col min="4374" max="4374" width="6.44140625" style="14" bestFit="1" customWidth="1"/>
    <col min="4375" max="4375" width="6.6640625" style="14" customWidth="1"/>
    <col min="4376" max="4376" width="20.88671875" style="14" bestFit="1" customWidth="1"/>
    <col min="4377" max="4377" width="22.6640625" style="14" customWidth="1"/>
    <col min="4378" max="4378" width="7" style="14" bestFit="1" customWidth="1"/>
    <col min="4379" max="4389" width="5.33203125" style="14" customWidth="1"/>
    <col min="4390" max="4391" width="9.109375" style="14"/>
    <col min="4392" max="4392" width="5.33203125" style="14" customWidth="1"/>
    <col min="4393" max="4608" width="9.109375" style="14"/>
    <col min="4609" max="4609" width="3.109375" style="14" bestFit="1" customWidth="1"/>
    <col min="4610" max="4610" width="6.33203125" style="14" bestFit="1" customWidth="1"/>
    <col min="4611" max="4611" width="7" style="14" bestFit="1" customWidth="1"/>
    <col min="4612" max="4612" width="20.88671875" style="14" bestFit="1" customWidth="1"/>
    <col min="4613" max="4613" width="23.6640625" style="14" bestFit="1" customWidth="1"/>
    <col min="4614" max="4614" width="6.88671875" style="14" bestFit="1" customWidth="1"/>
    <col min="4615" max="4625" width="4.5546875" style="14" customWidth="1"/>
    <col min="4626" max="4627" width="9.109375" style="14"/>
    <col min="4628" max="4628" width="5.5546875" style="14" customWidth="1"/>
    <col min="4629" max="4629" width="3.33203125" style="14" customWidth="1"/>
    <col min="4630" max="4630" width="6.44140625" style="14" bestFit="1" customWidth="1"/>
    <col min="4631" max="4631" width="6.6640625" style="14" customWidth="1"/>
    <col min="4632" max="4632" width="20.88671875" style="14" bestFit="1" customWidth="1"/>
    <col min="4633" max="4633" width="22.6640625" style="14" customWidth="1"/>
    <col min="4634" max="4634" width="7" style="14" bestFit="1" customWidth="1"/>
    <col min="4635" max="4645" width="5.33203125" style="14" customWidth="1"/>
    <col min="4646" max="4647" width="9.109375" style="14"/>
    <col min="4648" max="4648" width="5.33203125" style="14" customWidth="1"/>
    <col min="4649" max="4864" width="9.109375" style="14"/>
    <col min="4865" max="4865" width="3.109375" style="14" bestFit="1" customWidth="1"/>
    <col min="4866" max="4866" width="6.33203125" style="14" bestFit="1" customWidth="1"/>
    <col min="4867" max="4867" width="7" style="14" bestFit="1" customWidth="1"/>
    <col min="4868" max="4868" width="20.88671875" style="14" bestFit="1" customWidth="1"/>
    <col min="4869" max="4869" width="23.6640625" style="14" bestFit="1" customWidth="1"/>
    <col min="4870" max="4870" width="6.88671875" style="14" bestFit="1" customWidth="1"/>
    <col min="4871" max="4881" width="4.5546875" style="14" customWidth="1"/>
    <col min="4882" max="4883" width="9.109375" style="14"/>
    <col min="4884" max="4884" width="5.5546875" style="14" customWidth="1"/>
    <col min="4885" max="4885" width="3.33203125" style="14" customWidth="1"/>
    <col min="4886" max="4886" width="6.44140625" style="14" bestFit="1" customWidth="1"/>
    <col min="4887" max="4887" width="6.6640625" style="14" customWidth="1"/>
    <col min="4888" max="4888" width="20.88671875" style="14" bestFit="1" customWidth="1"/>
    <col min="4889" max="4889" width="22.6640625" style="14" customWidth="1"/>
    <col min="4890" max="4890" width="7" style="14" bestFit="1" customWidth="1"/>
    <col min="4891" max="4901" width="5.33203125" style="14" customWidth="1"/>
    <col min="4902" max="4903" width="9.109375" style="14"/>
    <col min="4904" max="4904" width="5.33203125" style="14" customWidth="1"/>
    <col min="4905" max="5120" width="9.109375" style="14"/>
    <col min="5121" max="5121" width="3.109375" style="14" bestFit="1" customWidth="1"/>
    <col min="5122" max="5122" width="6.33203125" style="14" bestFit="1" customWidth="1"/>
    <col min="5123" max="5123" width="7" style="14" bestFit="1" customWidth="1"/>
    <col min="5124" max="5124" width="20.88671875" style="14" bestFit="1" customWidth="1"/>
    <col min="5125" max="5125" width="23.6640625" style="14" bestFit="1" customWidth="1"/>
    <col min="5126" max="5126" width="6.88671875" style="14" bestFit="1" customWidth="1"/>
    <col min="5127" max="5137" width="4.5546875" style="14" customWidth="1"/>
    <col min="5138" max="5139" width="9.109375" style="14"/>
    <col min="5140" max="5140" width="5.5546875" style="14" customWidth="1"/>
    <col min="5141" max="5141" width="3.33203125" style="14" customWidth="1"/>
    <col min="5142" max="5142" width="6.44140625" style="14" bestFit="1" customWidth="1"/>
    <col min="5143" max="5143" width="6.6640625" style="14" customWidth="1"/>
    <col min="5144" max="5144" width="20.88671875" style="14" bestFit="1" customWidth="1"/>
    <col min="5145" max="5145" width="22.6640625" style="14" customWidth="1"/>
    <col min="5146" max="5146" width="7" style="14" bestFit="1" customWidth="1"/>
    <col min="5147" max="5157" width="5.33203125" style="14" customWidth="1"/>
    <col min="5158" max="5159" width="9.109375" style="14"/>
    <col min="5160" max="5160" width="5.33203125" style="14" customWidth="1"/>
    <col min="5161" max="5376" width="9.109375" style="14"/>
    <col min="5377" max="5377" width="3.109375" style="14" bestFit="1" customWidth="1"/>
    <col min="5378" max="5378" width="6.33203125" style="14" bestFit="1" customWidth="1"/>
    <col min="5379" max="5379" width="7" style="14" bestFit="1" customWidth="1"/>
    <col min="5380" max="5380" width="20.88671875" style="14" bestFit="1" customWidth="1"/>
    <col min="5381" max="5381" width="23.6640625" style="14" bestFit="1" customWidth="1"/>
    <col min="5382" max="5382" width="6.88671875" style="14" bestFit="1" customWidth="1"/>
    <col min="5383" max="5393" width="4.5546875" style="14" customWidth="1"/>
    <col min="5394" max="5395" width="9.109375" style="14"/>
    <col min="5396" max="5396" width="5.5546875" style="14" customWidth="1"/>
    <col min="5397" max="5397" width="3.33203125" style="14" customWidth="1"/>
    <col min="5398" max="5398" width="6.44140625" style="14" bestFit="1" customWidth="1"/>
    <col min="5399" max="5399" width="6.6640625" style="14" customWidth="1"/>
    <col min="5400" max="5400" width="20.88671875" style="14" bestFit="1" customWidth="1"/>
    <col min="5401" max="5401" width="22.6640625" style="14" customWidth="1"/>
    <col min="5402" max="5402" width="7" style="14" bestFit="1" customWidth="1"/>
    <col min="5403" max="5413" width="5.33203125" style="14" customWidth="1"/>
    <col min="5414" max="5415" width="9.109375" style="14"/>
    <col min="5416" max="5416" width="5.33203125" style="14" customWidth="1"/>
    <col min="5417" max="5632" width="9.109375" style="14"/>
    <col min="5633" max="5633" width="3.109375" style="14" bestFit="1" customWidth="1"/>
    <col min="5634" max="5634" width="6.33203125" style="14" bestFit="1" customWidth="1"/>
    <col min="5635" max="5635" width="7" style="14" bestFit="1" customWidth="1"/>
    <col min="5636" max="5636" width="20.88671875" style="14" bestFit="1" customWidth="1"/>
    <col min="5637" max="5637" width="23.6640625" style="14" bestFit="1" customWidth="1"/>
    <col min="5638" max="5638" width="6.88671875" style="14" bestFit="1" customWidth="1"/>
    <col min="5639" max="5649" width="4.5546875" style="14" customWidth="1"/>
    <col min="5650" max="5651" width="9.109375" style="14"/>
    <col min="5652" max="5652" width="5.5546875" style="14" customWidth="1"/>
    <col min="5653" max="5653" width="3.33203125" style="14" customWidth="1"/>
    <col min="5654" max="5654" width="6.44140625" style="14" bestFit="1" customWidth="1"/>
    <col min="5655" max="5655" width="6.6640625" style="14" customWidth="1"/>
    <col min="5656" max="5656" width="20.88671875" style="14" bestFit="1" customWidth="1"/>
    <col min="5657" max="5657" width="22.6640625" style="14" customWidth="1"/>
    <col min="5658" max="5658" width="7" style="14" bestFit="1" customWidth="1"/>
    <col min="5659" max="5669" width="5.33203125" style="14" customWidth="1"/>
    <col min="5670" max="5671" width="9.109375" style="14"/>
    <col min="5672" max="5672" width="5.33203125" style="14" customWidth="1"/>
    <col min="5673" max="5888" width="9.109375" style="14"/>
    <col min="5889" max="5889" width="3.109375" style="14" bestFit="1" customWidth="1"/>
    <col min="5890" max="5890" width="6.33203125" style="14" bestFit="1" customWidth="1"/>
    <col min="5891" max="5891" width="7" style="14" bestFit="1" customWidth="1"/>
    <col min="5892" max="5892" width="20.88671875" style="14" bestFit="1" customWidth="1"/>
    <col min="5893" max="5893" width="23.6640625" style="14" bestFit="1" customWidth="1"/>
    <col min="5894" max="5894" width="6.88671875" style="14" bestFit="1" customWidth="1"/>
    <col min="5895" max="5905" width="4.5546875" style="14" customWidth="1"/>
    <col min="5906" max="5907" width="9.109375" style="14"/>
    <col min="5908" max="5908" width="5.5546875" style="14" customWidth="1"/>
    <col min="5909" max="5909" width="3.33203125" style="14" customWidth="1"/>
    <col min="5910" max="5910" width="6.44140625" style="14" bestFit="1" customWidth="1"/>
    <col min="5911" max="5911" width="6.6640625" style="14" customWidth="1"/>
    <col min="5912" max="5912" width="20.88671875" style="14" bestFit="1" customWidth="1"/>
    <col min="5913" max="5913" width="22.6640625" style="14" customWidth="1"/>
    <col min="5914" max="5914" width="7" style="14" bestFit="1" customWidth="1"/>
    <col min="5915" max="5925" width="5.33203125" style="14" customWidth="1"/>
    <col min="5926" max="5927" width="9.109375" style="14"/>
    <col min="5928" max="5928" width="5.33203125" style="14" customWidth="1"/>
    <col min="5929" max="6144" width="9.109375" style="14"/>
    <col min="6145" max="6145" width="3.109375" style="14" bestFit="1" customWidth="1"/>
    <col min="6146" max="6146" width="6.33203125" style="14" bestFit="1" customWidth="1"/>
    <col min="6147" max="6147" width="7" style="14" bestFit="1" customWidth="1"/>
    <col min="6148" max="6148" width="20.88671875" style="14" bestFit="1" customWidth="1"/>
    <col min="6149" max="6149" width="23.6640625" style="14" bestFit="1" customWidth="1"/>
    <col min="6150" max="6150" width="6.88671875" style="14" bestFit="1" customWidth="1"/>
    <col min="6151" max="6161" width="4.5546875" style="14" customWidth="1"/>
    <col min="6162" max="6163" width="9.109375" style="14"/>
    <col min="6164" max="6164" width="5.5546875" style="14" customWidth="1"/>
    <col min="6165" max="6165" width="3.33203125" style="14" customWidth="1"/>
    <col min="6166" max="6166" width="6.44140625" style="14" bestFit="1" customWidth="1"/>
    <col min="6167" max="6167" width="6.6640625" style="14" customWidth="1"/>
    <col min="6168" max="6168" width="20.88671875" style="14" bestFit="1" customWidth="1"/>
    <col min="6169" max="6169" width="22.6640625" style="14" customWidth="1"/>
    <col min="6170" max="6170" width="7" style="14" bestFit="1" customWidth="1"/>
    <col min="6171" max="6181" width="5.33203125" style="14" customWidth="1"/>
    <col min="6182" max="6183" width="9.109375" style="14"/>
    <col min="6184" max="6184" width="5.33203125" style="14" customWidth="1"/>
    <col min="6185" max="6400" width="9.109375" style="14"/>
    <col min="6401" max="6401" width="3.109375" style="14" bestFit="1" customWidth="1"/>
    <col min="6402" max="6402" width="6.33203125" style="14" bestFit="1" customWidth="1"/>
    <col min="6403" max="6403" width="7" style="14" bestFit="1" customWidth="1"/>
    <col min="6404" max="6404" width="20.88671875" style="14" bestFit="1" customWidth="1"/>
    <col min="6405" max="6405" width="23.6640625" style="14" bestFit="1" customWidth="1"/>
    <col min="6406" max="6406" width="6.88671875" style="14" bestFit="1" customWidth="1"/>
    <col min="6407" max="6417" width="4.5546875" style="14" customWidth="1"/>
    <col min="6418" max="6419" width="9.109375" style="14"/>
    <col min="6420" max="6420" width="5.5546875" style="14" customWidth="1"/>
    <col min="6421" max="6421" width="3.33203125" style="14" customWidth="1"/>
    <col min="6422" max="6422" width="6.44140625" style="14" bestFit="1" customWidth="1"/>
    <col min="6423" max="6423" width="6.6640625" style="14" customWidth="1"/>
    <col min="6424" max="6424" width="20.88671875" style="14" bestFit="1" customWidth="1"/>
    <col min="6425" max="6425" width="22.6640625" style="14" customWidth="1"/>
    <col min="6426" max="6426" width="7" style="14" bestFit="1" customWidth="1"/>
    <col min="6427" max="6437" width="5.33203125" style="14" customWidth="1"/>
    <col min="6438" max="6439" width="9.109375" style="14"/>
    <col min="6440" max="6440" width="5.33203125" style="14" customWidth="1"/>
    <col min="6441" max="6656" width="9.109375" style="14"/>
    <col min="6657" max="6657" width="3.109375" style="14" bestFit="1" customWidth="1"/>
    <col min="6658" max="6658" width="6.33203125" style="14" bestFit="1" customWidth="1"/>
    <col min="6659" max="6659" width="7" style="14" bestFit="1" customWidth="1"/>
    <col min="6660" max="6660" width="20.88671875" style="14" bestFit="1" customWidth="1"/>
    <col min="6661" max="6661" width="23.6640625" style="14" bestFit="1" customWidth="1"/>
    <col min="6662" max="6662" width="6.88671875" style="14" bestFit="1" customWidth="1"/>
    <col min="6663" max="6673" width="4.5546875" style="14" customWidth="1"/>
    <col min="6674" max="6675" width="9.109375" style="14"/>
    <col min="6676" max="6676" width="5.5546875" style="14" customWidth="1"/>
    <col min="6677" max="6677" width="3.33203125" style="14" customWidth="1"/>
    <col min="6678" max="6678" width="6.44140625" style="14" bestFit="1" customWidth="1"/>
    <col min="6679" max="6679" width="6.6640625" style="14" customWidth="1"/>
    <col min="6680" max="6680" width="20.88671875" style="14" bestFit="1" customWidth="1"/>
    <col min="6681" max="6681" width="22.6640625" style="14" customWidth="1"/>
    <col min="6682" max="6682" width="7" style="14" bestFit="1" customWidth="1"/>
    <col min="6683" max="6693" width="5.33203125" style="14" customWidth="1"/>
    <col min="6694" max="6695" width="9.109375" style="14"/>
    <col min="6696" max="6696" width="5.33203125" style="14" customWidth="1"/>
    <col min="6697" max="6912" width="9.109375" style="14"/>
    <col min="6913" max="6913" width="3.109375" style="14" bestFit="1" customWidth="1"/>
    <col min="6914" max="6914" width="6.33203125" style="14" bestFit="1" customWidth="1"/>
    <col min="6915" max="6915" width="7" style="14" bestFit="1" customWidth="1"/>
    <col min="6916" max="6916" width="20.88671875" style="14" bestFit="1" customWidth="1"/>
    <col min="6917" max="6917" width="23.6640625" style="14" bestFit="1" customWidth="1"/>
    <col min="6918" max="6918" width="6.88671875" style="14" bestFit="1" customWidth="1"/>
    <col min="6919" max="6929" width="4.5546875" style="14" customWidth="1"/>
    <col min="6930" max="6931" width="9.109375" style="14"/>
    <col min="6932" max="6932" width="5.5546875" style="14" customWidth="1"/>
    <col min="6933" max="6933" width="3.33203125" style="14" customWidth="1"/>
    <col min="6934" max="6934" width="6.44140625" style="14" bestFit="1" customWidth="1"/>
    <col min="6935" max="6935" width="6.6640625" style="14" customWidth="1"/>
    <col min="6936" max="6936" width="20.88671875" style="14" bestFit="1" customWidth="1"/>
    <col min="6937" max="6937" width="22.6640625" style="14" customWidth="1"/>
    <col min="6938" max="6938" width="7" style="14" bestFit="1" customWidth="1"/>
    <col min="6939" max="6949" width="5.33203125" style="14" customWidth="1"/>
    <col min="6950" max="6951" width="9.109375" style="14"/>
    <col min="6952" max="6952" width="5.33203125" style="14" customWidth="1"/>
    <col min="6953" max="7168" width="9.109375" style="14"/>
    <col min="7169" max="7169" width="3.109375" style="14" bestFit="1" customWidth="1"/>
    <col min="7170" max="7170" width="6.33203125" style="14" bestFit="1" customWidth="1"/>
    <col min="7171" max="7171" width="7" style="14" bestFit="1" customWidth="1"/>
    <col min="7172" max="7172" width="20.88671875" style="14" bestFit="1" customWidth="1"/>
    <col min="7173" max="7173" width="23.6640625" style="14" bestFit="1" customWidth="1"/>
    <col min="7174" max="7174" width="6.88671875" style="14" bestFit="1" customWidth="1"/>
    <col min="7175" max="7185" width="4.5546875" style="14" customWidth="1"/>
    <col min="7186" max="7187" width="9.109375" style="14"/>
    <col min="7188" max="7188" width="5.5546875" style="14" customWidth="1"/>
    <col min="7189" max="7189" width="3.33203125" style="14" customWidth="1"/>
    <col min="7190" max="7190" width="6.44140625" style="14" bestFit="1" customWidth="1"/>
    <col min="7191" max="7191" width="6.6640625" style="14" customWidth="1"/>
    <col min="7192" max="7192" width="20.88671875" style="14" bestFit="1" customWidth="1"/>
    <col min="7193" max="7193" width="22.6640625" style="14" customWidth="1"/>
    <col min="7194" max="7194" width="7" style="14" bestFit="1" customWidth="1"/>
    <col min="7195" max="7205" width="5.33203125" style="14" customWidth="1"/>
    <col min="7206" max="7207" width="9.109375" style="14"/>
    <col min="7208" max="7208" width="5.33203125" style="14" customWidth="1"/>
    <col min="7209" max="7424" width="9.109375" style="14"/>
    <col min="7425" max="7425" width="3.109375" style="14" bestFit="1" customWidth="1"/>
    <col min="7426" max="7426" width="6.33203125" style="14" bestFit="1" customWidth="1"/>
    <col min="7427" max="7427" width="7" style="14" bestFit="1" customWidth="1"/>
    <col min="7428" max="7428" width="20.88671875" style="14" bestFit="1" customWidth="1"/>
    <col min="7429" max="7429" width="23.6640625" style="14" bestFit="1" customWidth="1"/>
    <col min="7430" max="7430" width="6.88671875" style="14" bestFit="1" customWidth="1"/>
    <col min="7431" max="7441" width="4.5546875" style="14" customWidth="1"/>
    <col min="7442" max="7443" width="9.109375" style="14"/>
    <col min="7444" max="7444" width="5.5546875" style="14" customWidth="1"/>
    <col min="7445" max="7445" width="3.33203125" style="14" customWidth="1"/>
    <col min="7446" max="7446" width="6.44140625" style="14" bestFit="1" customWidth="1"/>
    <col min="7447" max="7447" width="6.6640625" style="14" customWidth="1"/>
    <col min="7448" max="7448" width="20.88671875" style="14" bestFit="1" customWidth="1"/>
    <col min="7449" max="7449" width="22.6640625" style="14" customWidth="1"/>
    <col min="7450" max="7450" width="7" style="14" bestFit="1" customWidth="1"/>
    <col min="7451" max="7461" width="5.33203125" style="14" customWidth="1"/>
    <col min="7462" max="7463" width="9.109375" style="14"/>
    <col min="7464" max="7464" width="5.33203125" style="14" customWidth="1"/>
    <col min="7465" max="7680" width="9.109375" style="14"/>
    <col min="7681" max="7681" width="3.109375" style="14" bestFit="1" customWidth="1"/>
    <col min="7682" max="7682" width="6.33203125" style="14" bestFit="1" customWidth="1"/>
    <col min="7683" max="7683" width="7" style="14" bestFit="1" customWidth="1"/>
    <col min="7684" max="7684" width="20.88671875" style="14" bestFit="1" customWidth="1"/>
    <col min="7685" max="7685" width="23.6640625" style="14" bestFit="1" customWidth="1"/>
    <col min="7686" max="7686" width="6.88671875" style="14" bestFit="1" customWidth="1"/>
    <col min="7687" max="7697" width="4.5546875" style="14" customWidth="1"/>
    <col min="7698" max="7699" width="9.109375" style="14"/>
    <col min="7700" max="7700" width="5.5546875" style="14" customWidth="1"/>
    <col min="7701" max="7701" width="3.33203125" style="14" customWidth="1"/>
    <col min="7702" max="7702" width="6.44140625" style="14" bestFit="1" customWidth="1"/>
    <col min="7703" max="7703" width="6.6640625" style="14" customWidth="1"/>
    <col min="7704" max="7704" width="20.88671875" style="14" bestFit="1" customWidth="1"/>
    <col min="7705" max="7705" width="22.6640625" style="14" customWidth="1"/>
    <col min="7706" max="7706" width="7" style="14" bestFit="1" customWidth="1"/>
    <col min="7707" max="7717" width="5.33203125" style="14" customWidth="1"/>
    <col min="7718" max="7719" width="9.109375" style="14"/>
    <col min="7720" max="7720" width="5.33203125" style="14" customWidth="1"/>
    <col min="7721" max="7936" width="9.109375" style="14"/>
    <col min="7937" max="7937" width="3.109375" style="14" bestFit="1" customWidth="1"/>
    <col min="7938" max="7938" width="6.33203125" style="14" bestFit="1" customWidth="1"/>
    <col min="7939" max="7939" width="7" style="14" bestFit="1" customWidth="1"/>
    <col min="7940" max="7940" width="20.88671875" style="14" bestFit="1" customWidth="1"/>
    <col min="7941" max="7941" width="23.6640625" style="14" bestFit="1" customWidth="1"/>
    <col min="7942" max="7942" width="6.88671875" style="14" bestFit="1" customWidth="1"/>
    <col min="7943" max="7953" width="4.5546875" style="14" customWidth="1"/>
    <col min="7954" max="7955" width="9.109375" style="14"/>
    <col min="7956" max="7956" width="5.5546875" style="14" customWidth="1"/>
    <col min="7957" max="7957" width="3.33203125" style="14" customWidth="1"/>
    <col min="7958" max="7958" width="6.44140625" style="14" bestFit="1" customWidth="1"/>
    <col min="7959" max="7959" width="6.6640625" style="14" customWidth="1"/>
    <col min="7960" max="7960" width="20.88671875" style="14" bestFit="1" customWidth="1"/>
    <col min="7961" max="7961" width="22.6640625" style="14" customWidth="1"/>
    <col min="7962" max="7962" width="7" style="14" bestFit="1" customWidth="1"/>
    <col min="7963" max="7973" width="5.33203125" style="14" customWidth="1"/>
    <col min="7974" max="7975" width="9.109375" style="14"/>
    <col min="7976" max="7976" width="5.33203125" style="14" customWidth="1"/>
    <col min="7977" max="8192" width="9.109375" style="14"/>
    <col min="8193" max="8193" width="3.109375" style="14" bestFit="1" customWidth="1"/>
    <col min="8194" max="8194" width="6.33203125" style="14" bestFit="1" customWidth="1"/>
    <col min="8195" max="8195" width="7" style="14" bestFit="1" customWidth="1"/>
    <col min="8196" max="8196" width="20.88671875" style="14" bestFit="1" customWidth="1"/>
    <col min="8197" max="8197" width="23.6640625" style="14" bestFit="1" customWidth="1"/>
    <col min="8198" max="8198" width="6.88671875" style="14" bestFit="1" customWidth="1"/>
    <col min="8199" max="8209" width="4.5546875" style="14" customWidth="1"/>
    <col min="8210" max="8211" width="9.109375" style="14"/>
    <col min="8212" max="8212" width="5.5546875" style="14" customWidth="1"/>
    <col min="8213" max="8213" width="3.33203125" style="14" customWidth="1"/>
    <col min="8214" max="8214" width="6.44140625" style="14" bestFit="1" customWidth="1"/>
    <col min="8215" max="8215" width="6.6640625" style="14" customWidth="1"/>
    <col min="8216" max="8216" width="20.88671875" style="14" bestFit="1" customWidth="1"/>
    <col min="8217" max="8217" width="22.6640625" style="14" customWidth="1"/>
    <col min="8218" max="8218" width="7" style="14" bestFit="1" customWidth="1"/>
    <col min="8219" max="8229" width="5.33203125" style="14" customWidth="1"/>
    <col min="8230" max="8231" width="9.109375" style="14"/>
    <col min="8232" max="8232" width="5.33203125" style="14" customWidth="1"/>
    <col min="8233" max="8448" width="9.109375" style="14"/>
    <col min="8449" max="8449" width="3.109375" style="14" bestFit="1" customWidth="1"/>
    <col min="8450" max="8450" width="6.33203125" style="14" bestFit="1" customWidth="1"/>
    <col min="8451" max="8451" width="7" style="14" bestFit="1" customWidth="1"/>
    <col min="8452" max="8452" width="20.88671875" style="14" bestFit="1" customWidth="1"/>
    <col min="8453" max="8453" width="23.6640625" style="14" bestFit="1" customWidth="1"/>
    <col min="8454" max="8454" width="6.88671875" style="14" bestFit="1" customWidth="1"/>
    <col min="8455" max="8465" width="4.5546875" style="14" customWidth="1"/>
    <col min="8466" max="8467" width="9.109375" style="14"/>
    <col min="8468" max="8468" width="5.5546875" style="14" customWidth="1"/>
    <col min="8469" max="8469" width="3.33203125" style="14" customWidth="1"/>
    <col min="8470" max="8470" width="6.44140625" style="14" bestFit="1" customWidth="1"/>
    <col min="8471" max="8471" width="6.6640625" style="14" customWidth="1"/>
    <col min="8472" max="8472" width="20.88671875" style="14" bestFit="1" customWidth="1"/>
    <col min="8473" max="8473" width="22.6640625" style="14" customWidth="1"/>
    <col min="8474" max="8474" width="7" style="14" bestFit="1" customWidth="1"/>
    <col min="8475" max="8485" width="5.33203125" style="14" customWidth="1"/>
    <col min="8486" max="8487" width="9.109375" style="14"/>
    <col min="8488" max="8488" width="5.33203125" style="14" customWidth="1"/>
    <col min="8489" max="8704" width="9.109375" style="14"/>
    <col min="8705" max="8705" width="3.109375" style="14" bestFit="1" customWidth="1"/>
    <col min="8706" max="8706" width="6.33203125" style="14" bestFit="1" customWidth="1"/>
    <col min="8707" max="8707" width="7" style="14" bestFit="1" customWidth="1"/>
    <col min="8708" max="8708" width="20.88671875" style="14" bestFit="1" customWidth="1"/>
    <col min="8709" max="8709" width="23.6640625" style="14" bestFit="1" customWidth="1"/>
    <col min="8710" max="8710" width="6.88671875" style="14" bestFit="1" customWidth="1"/>
    <col min="8711" max="8721" width="4.5546875" style="14" customWidth="1"/>
    <col min="8722" max="8723" width="9.109375" style="14"/>
    <col min="8724" max="8724" width="5.5546875" style="14" customWidth="1"/>
    <col min="8725" max="8725" width="3.33203125" style="14" customWidth="1"/>
    <col min="8726" max="8726" width="6.44140625" style="14" bestFit="1" customWidth="1"/>
    <col min="8727" max="8727" width="6.6640625" style="14" customWidth="1"/>
    <col min="8728" max="8728" width="20.88671875" style="14" bestFit="1" customWidth="1"/>
    <col min="8729" max="8729" width="22.6640625" style="14" customWidth="1"/>
    <col min="8730" max="8730" width="7" style="14" bestFit="1" customWidth="1"/>
    <col min="8731" max="8741" width="5.33203125" style="14" customWidth="1"/>
    <col min="8742" max="8743" width="9.109375" style="14"/>
    <col min="8744" max="8744" width="5.33203125" style="14" customWidth="1"/>
    <col min="8745" max="8960" width="9.109375" style="14"/>
    <col min="8961" max="8961" width="3.109375" style="14" bestFit="1" customWidth="1"/>
    <col min="8962" max="8962" width="6.33203125" style="14" bestFit="1" customWidth="1"/>
    <col min="8963" max="8963" width="7" style="14" bestFit="1" customWidth="1"/>
    <col min="8964" max="8964" width="20.88671875" style="14" bestFit="1" customWidth="1"/>
    <col min="8965" max="8965" width="23.6640625" style="14" bestFit="1" customWidth="1"/>
    <col min="8966" max="8966" width="6.88671875" style="14" bestFit="1" customWidth="1"/>
    <col min="8967" max="8977" width="4.5546875" style="14" customWidth="1"/>
    <col min="8978" max="8979" width="9.109375" style="14"/>
    <col min="8980" max="8980" width="5.5546875" style="14" customWidth="1"/>
    <col min="8981" max="8981" width="3.33203125" style="14" customWidth="1"/>
    <col min="8982" max="8982" width="6.44140625" style="14" bestFit="1" customWidth="1"/>
    <col min="8983" max="8983" width="6.6640625" style="14" customWidth="1"/>
    <col min="8984" max="8984" width="20.88671875" style="14" bestFit="1" customWidth="1"/>
    <col min="8985" max="8985" width="22.6640625" style="14" customWidth="1"/>
    <col min="8986" max="8986" width="7" style="14" bestFit="1" customWidth="1"/>
    <col min="8987" max="8997" width="5.33203125" style="14" customWidth="1"/>
    <col min="8998" max="8999" width="9.109375" style="14"/>
    <col min="9000" max="9000" width="5.33203125" style="14" customWidth="1"/>
    <col min="9001" max="9216" width="9.109375" style="14"/>
    <col min="9217" max="9217" width="3.109375" style="14" bestFit="1" customWidth="1"/>
    <col min="9218" max="9218" width="6.33203125" style="14" bestFit="1" customWidth="1"/>
    <col min="9219" max="9219" width="7" style="14" bestFit="1" customWidth="1"/>
    <col min="9220" max="9220" width="20.88671875" style="14" bestFit="1" customWidth="1"/>
    <col min="9221" max="9221" width="23.6640625" style="14" bestFit="1" customWidth="1"/>
    <col min="9222" max="9222" width="6.88671875" style="14" bestFit="1" customWidth="1"/>
    <col min="9223" max="9233" width="4.5546875" style="14" customWidth="1"/>
    <col min="9234" max="9235" width="9.109375" style="14"/>
    <col min="9236" max="9236" width="5.5546875" style="14" customWidth="1"/>
    <col min="9237" max="9237" width="3.33203125" style="14" customWidth="1"/>
    <col min="9238" max="9238" width="6.44140625" style="14" bestFit="1" customWidth="1"/>
    <col min="9239" max="9239" width="6.6640625" style="14" customWidth="1"/>
    <col min="9240" max="9240" width="20.88671875" style="14" bestFit="1" customWidth="1"/>
    <col min="9241" max="9241" width="22.6640625" style="14" customWidth="1"/>
    <col min="9242" max="9242" width="7" style="14" bestFit="1" customWidth="1"/>
    <col min="9243" max="9253" width="5.33203125" style="14" customWidth="1"/>
    <col min="9254" max="9255" width="9.109375" style="14"/>
    <col min="9256" max="9256" width="5.33203125" style="14" customWidth="1"/>
    <col min="9257" max="9472" width="9.109375" style="14"/>
    <col min="9473" max="9473" width="3.109375" style="14" bestFit="1" customWidth="1"/>
    <col min="9474" max="9474" width="6.33203125" style="14" bestFit="1" customWidth="1"/>
    <col min="9475" max="9475" width="7" style="14" bestFit="1" customWidth="1"/>
    <col min="9476" max="9476" width="20.88671875" style="14" bestFit="1" customWidth="1"/>
    <col min="9477" max="9477" width="23.6640625" style="14" bestFit="1" customWidth="1"/>
    <col min="9478" max="9478" width="6.88671875" style="14" bestFit="1" customWidth="1"/>
    <col min="9479" max="9489" width="4.5546875" style="14" customWidth="1"/>
    <col min="9490" max="9491" width="9.109375" style="14"/>
    <col min="9492" max="9492" width="5.5546875" style="14" customWidth="1"/>
    <col min="9493" max="9493" width="3.33203125" style="14" customWidth="1"/>
    <col min="9494" max="9494" width="6.44140625" style="14" bestFit="1" customWidth="1"/>
    <col min="9495" max="9495" width="6.6640625" style="14" customWidth="1"/>
    <col min="9496" max="9496" width="20.88671875" style="14" bestFit="1" customWidth="1"/>
    <col min="9497" max="9497" width="22.6640625" style="14" customWidth="1"/>
    <col min="9498" max="9498" width="7" style="14" bestFit="1" customWidth="1"/>
    <col min="9499" max="9509" width="5.33203125" style="14" customWidth="1"/>
    <col min="9510" max="9511" width="9.109375" style="14"/>
    <col min="9512" max="9512" width="5.33203125" style="14" customWidth="1"/>
    <col min="9513" max="9728" width="9.109375" style="14"/>
    <col min="9729" max="9729" width="3.109375" style="14" bestFit="1" customWidth="1"/>
    <col min="9730" max="9730" width="6.33203125" style="14" bestFit="1" customWidth="1"/>
    <col min="9731" max="9731" width="7" style="14" bestFit="1" customWidth="1"/>
    <col min="9732" max="9732" width="20.88671875" style="14" bestFit="1" customWidth="1"/>
    <col min="9733" max="9733" width="23.6640625" style="14" bestFit="1" customWidth="1"/>
    <col min="9734" max="9734" width="6.88671875" style="14" bestFit="1" customWidth="1"/>
    <col min="9735" max="9745" width="4.5546875" style="14" customWidth="1"/>
    <col min="9746" max="9747" width="9.109375" style="14"/>
    <col min="9748" max="9748" width="5.5546875" style="14" customWidth="1"/>
    <col min="9749" max="9749" width="3.33203125" style="14" customWidth="1"/>
    <col min="9750" max="9750" width="6.44140625" style="14" bestFit="1" customWidth="1"/>
    <col min="9751" max="9751" width="6.6640625" style="14" customWidth="1"/>
    <col min="9752" max="9752" width="20.88671875" style="14" bestFit="1" customWidth="1"/>
    <col min="9753" max="9753" width="22.6640625" style="14" customWidth="1"/>
    <col min="9754" max="9754" width="7" style="14" bestFit="1" customWidth="1"/>
    <col min="9755" max="9765" width="5.33203125" style="14" customWidth="1"/>
    <col min="9766" max="9767" width="9.109375" style="14"/>
    <col min="9768" max="9768" width="5.33203125" style="14" customWidth="1"/>
    <col min="9769" max="9984" width="9.109375" style="14"/>
    <col min="9985" max="9985" width="3.109375" style="14" bestFit="1" customWidth="1"/>
    <col min="9986" max="9986" width="6.33203125" style="14" bestFit="1" customWidth="1"/>
    <col min="9987" max="9987" width="7" style="14" bestFit="1" customWidth="1"/>
    <col min="9988" max="9988" width="20.88671875" style="14" bestFit="1" customWidth="1"/>
    <col min="9989" max="9989" width="23.6640625" style="14" bestFit="1" customWidth="1"/>
    <col min="9990" max="9990" width="6.88671875" style="14" bestFit="1" customWidth="1"/>
    <col min="9991" max="10001" width="4.5546875" style="14" customWidth="1"/>
    <col min="10002" max="10003" width="9.109375" style="14"/>
    <col min="10004" max="10004" width="5.5546875" style="14" customWidth="1"/>
    <col min="10005" max="10005" width="3.33203125" style="14" customWidth="1"/>
    <col min="10006" max="10006" width="6.44140625" style="14" bestFit="1" customWidth="1"/>
    <col min="10007" max="10007" width="6.6640625" style="14" customWidth="1"/>
    <col min="10008" max="10008" width="20.88671875" style="14" bestFit="1" customWidth="1"/>
    <col min="10009" max="10009" width="22.6640625" style="14" customWidth="1"/>
    <col min="10010" max="10010" width="7" style="14" bestFit="1" customWidth="1"/>
    <col min="10011" max="10021" width="5.33203125" style="14" customWidth="1"/>
    <col min="10022" max="10023" width="9.109375" style="14"/>
    <col min="10024" max="10024" width="5.33203125" style="14" customWidth="1"/>
    <col min="10025" max="10240" width="9.109375" style="14"/>
    <col min="10241" max="10241" width="3.109375" style="14" bestFit="1" customWidth="1"/>
    <col min="10242" max="10242" width="6.33203125" style="14" bestFit="1" customWidth="1"/>
    <col min="10243" max="10243" width="7" style="14" bestFit="1" customWidth="1"/>
    <col min="10244" max="10244" width="20.88671875" style="14" bestFit="1" customWidth="1"/>
    <col min="10245" max="10245" width="23.6640625" style="14" bestFit="1" customWidth="1"/>
    <col min="10246" max="10246" width="6.88671875" style="14" bestFit="1" customWidth="1"/>
    <col min="10247" max="10257" width="4.5546875" style="14" customWidth="1"/>
    <col min="10258" max="10259" width="9.109375" style="14"/>
    <col min="10260" max="10260" width="5.5546875" style="14" customWidth="1"/>
    <col min="10261" max="10261" width="3.33203125" style="14" customWidth="1"/>
    <col min="10262" max="10262" width="6.44140625" style="14" bestFit="1" customWidth="1"/>
    <col min="10263" max="10263" width="6.6640625" style="14" customWidth="1"/>
    <col min="10264" max="10264" width="20.88671875" style="14" bestFit="1" customWidth="1"/>
    <col min="10265" max="10265" width="22.6640625" style="14" customWidth="1"/>
    <col min="10266" max="10266" width="7" style="14" bestFit="1" customWidth="1"/>
    <col min="10267" max="10277" width="5.33203125" style="14" customWidth="1"/>
    <col min="10278" max="10279" width="9.109375" style="14"/>
    <col min="10280" max="10280" width="5.33203125" style="14" customWidth="1"/>
    <col min="10281" max="10496" width="9.109375" style="14"/>
    <col min="10497" max="10497" width="3.109375" style="14" bestFit="1" customWidth="1"/>
    <col min="10498" max="10498" width="6.33203125" style="14" bestFit="1" customWidth="1"/>
    <col min="10499" max="10499" width="7" style="14" bestFit="1" customWidth="1"/>
    <col min="10500" max="10500" width="20.88671875" style="14" bestFit="1" customWidth="1"/>
    <col min="10501" max="10501" width="23.6640625" style="14" bestFit="1" customWidth="1"/>
    <col min="10502" max="10502" width="6.88671875" style="14" bestFit="1" customWidth="1"/>
    <col min="10503" max="10513" width="4.5546875" style="14" customWidth="1"/>
    <col min="10514" max="10515" width="9.109375" style="14"/>
    <col min="10516" max="10516" width="5.5546875" style="14" customWidth="1"/>
    <col min="10517" max="10517" width="3.33203125" style="14" customWidth="1"/>
    <col min="10518" max="10518" width="6.44140625" style="14" bestFit="1" customWidth="1"/>
    <col min="10519" max="10519" width="6.6640625" style="14" customWidth="1"/>
    <col min="10520" max="10520" width="20.88671875" style="14" bestFit="1" customWidth="1"/>
    <col min="10521" max="10521" width="22.6640625" style="14" customWidth="1"/>
    <col min="10522" max="10522" width="7" style="14" bestFit="1" customWidth="1"/>
    <col min="10523" max="10533" width="5.33203125" style="14" customWidth="1"/>
    <col min="10534" max="10535" width="9.109375" style="14"/>
    <col min="10536" max="10536" width="5.33203125" style="14" customWidth="1"/>
    <col min="10537" max="10752" width="9.109375" style="14"/>
    <col min="10753" max="10753" width="3.109375" style="14" bestFit="1" customWidth="1"/>
    <col min="10754" max="10754" width="6.33203125" style="14" bestFit="1" customWidth="1"/>
    <col min="10755" max="10755" width="7" style="14" bestFit="1" customWidth="1"/>
    <col min="10756" max="10756" width="20.88671875" style="14" bestFit="1" customWidth="1"/>
    <col min="10757" max="10757" width="23.6640625" style="14" bestFit="1" customWidth="1"/>
    <col min="10758" max="10758" width="6.88671875" style="14" bestFit="1" customWidth="1"/>
    <col min="10759" max="10769" width="4.5546875" style="14" customWidth="1"/>
    <col min="10770" max="10771" width="9.109375" style="14"/>
    <col min="10772" max="10772" width="5.5546875" style="14" customWidth="1"/>
    <col min="10773" max="10773" width="3.33203125" style="14" customWidth="1"/>
    <col min="10774" max="10774" width="6.44140625" style="14" bestFit="1" customWidth="1"/>
    <col min="10775" max="10775" width="6.6640625" style="14" customWidth="1"/>
    <col min="10776" max="10776" width="20.88671875" style="14" bestFit="1" customWidth="1"/>
    <col min="10777" max="10777" width="22.6640625" style="14" customWidth="1"/>
    <col min="10778" max="10778" width="7" style="14" bestFit="1" customWidth="1"/>
    <col min="10779" max="10789" width="5.33203125" style="14" customWidth="1"/>
    <col min="10790" max="10791" width="9.109375" style="14"/>
    <col min="10792" max="10792" width="5.33203125" style="14" customWidth="1"/>
    <col min="10793" max="11008" width="9.109375" style="14"/>
    <col min="11009" max="11009" width="3.109375" style="14" bestFit="1" customWidth="1"/>
    <col min="11010" max="11010" width="6.33203125" style="14" bestFit="1" customWidth="1"/>
    <col min="11011" max="11011" width="7" style="14" bestFit="1" customWidth="1"/>
    <col min="11012" max="11012" width="20.88671875" style="14" bestFit="1" customWidth="1"/>
    <col min="11013" max="11013" width="23.6640625" style="14" bestFit="1" customWidth="1"/>
    <col min="11014" max="11014" width="6.88671875" style="14" bestFit="1" customWidth="1"/>
    <col min="11015" max="11025" width="4.5546875" style="14" customWidth="1"/>
    <col min="11026" max="11027" width="9.109375" style="14"/>
    <col min="11028" max="11028" width="5.5546875" style="14" customWidth="1"/>
    <col min="11029" max="11029" width="3.33203125" style="14" customWidth="1"/>
    <col min="11030" max="11030" width="6.44140625" style="14" bestFit="1" customWidth="1"/>
    <col min="11031" max="11031" width="6.6640625" style="14" customWidth="1"/>
    <col min="11032" max="11032" width="20.88671875" style="14" bestFit="1" customWidth="1"/>
    <col min="11033" max="11033" width="22.6640625" style="14" customWidth="1"/>
    <col min="11034" max="11034" width="7" style="14" bestFit="1" customWidth="1"/>
    <col min="11035" max="11045" width="5.33203125" style="14" customWidth="1"/>
    <col min="11046" max="11047" width="9.109375" style="14"/>
    <col min="11048" max="11048" width="5.33203125" style="14" customWidth="1"/>
    <col min="11049" max="11264" width="9.109375" style="14"/>
    <col min="11265" max="11265" width="3.109375" style="14" bestFit="1" customWidth="1"/>
    <col min="11266" max="11266" width="6.33203125" style="14" bestFit="1" customWidth="1"/>
    <col min="11267" max="11267" width="7" style="14" bestFit="1" customWidth="1"/>
    <col min="11268" max="11268" width="20.88671875" style="14" bestFit="1" customWidth="1"/>
    <col min="11269" max="11269" width="23.6640625" style="14" bestFit="1" customWidth="1"/>
    <col min="11270" max="11270" width="6.88671875" style="14" bestFit="1" customWidth="1"/>
    <col min="11271" max="11281" width="4.5546875" style="14" customWidth="1"/>
    <col min="11282" max="11283" width="9.109375" style="14"/>
    <col min="11284" max="11284" width="5.5546875" style="14" customWidth="1"/>
    <col min="11285" max="11285" width="3.33203125" style="14" customWidth="1"/>
    <col min="11286" max="11286" width="6.44140625" style="14" bestFit="1" customWidth="1"/>
    <col min="11287" max="11287" width="6.6640625" style="14" customWidth="1"/>
    <col min="11288" max="11288" width="20.88671875" style="14" bestFit="1" customWidth="1"/>
    <col min="11289" max="11289" width="22.6640625" style="14" customWidth="1"/>
    <col min="11290" max="11290" width="7" style="14" bestFit="1" customWidth="1"/>
    <col min="11291" max="11301" width="5.33203125" style="14" customWidth="1"/>
    <col min="11302" max="11303" width="9.109375" style="14"/>
    <col min="11304" max="11304" width="5.33203125" style="14" customWidth="1"/>
    <col min="11305" max="11520" width="9.109375" style="14"/>
    <col min="11521" max="11521" width="3.109375" style="14" bestFit="1" customWidth="1"/>
    <col min="11522" max="11522" width="6.33203125" style="14" bestFit="1" customWidth="1"/>
    <col min="11523" max="11523" width="7" style="14" bestFit="1" customWidth="1"/>
    <col min="11524" max="11524" width="20.88671875" style="14" bestFit="1" customWidth="1"/>
    <col min="11525" max="11525" width="23.6640625" style="14" bestFit="1" customWidth="1"/>
    <col min="11526" max="11526" width="6.88671875" style="14" bestFit="1" customWidth="1"/>
    <col min="11527" max="11537" width="4.5546875" style="14" customWidth="1"/>
    <col min="11538" max="11539" width="9.109375" style="14"/>
    <col min="11540" max="11540" width="5.5546875" style="14" customWidth="1"/>
    <col min="11541" max="11541" width="3.33203125" style="14" customWidth="1"/>
    <col min="11542" max="11542" width="6.44140625" style="14" bestFit="1" customWidth="1"/>
    <col min="11543" max="11543" width="6.6640625" style="14" customWidth="1"/>
    <col min="11544" max="11544" width="20.88671875" style="14" bestFit="1" customWidth="1"/>
    <col min="11545" max="11545" width="22.6640625" style="14" customWidth="1"/>
    <col min="11546" max="11546" width="7" style="14" bestFit="1" customWidth="1"/>
    <col min="11547" max="11557" width="5.33203125" style="14" customWidth="1"/>
    <col min="11558" max="11559" width="9.109375" style="14"/>
    <col min="11560" max="11560" width="5.33203125" style="14" customWidth="1"/>
    <col min="11561" max="11776" width="9.109375" style="14"/>
    <col min="11777" max="11777" width="3.109375" style="14" bestFit="1" customWidth="1"/>
    <col min="11778" max="11778" width="6.33203125" style="14" bestFit="1" customWidth="1"/>
    <col min="11779" max="11779" width="7" style="14" bestFit="1" customWidth="1"/>
    <col min="11780" max="11780" width="20.88671875" style="14" bestFit="1" customWidth="1"/>
    <col min="11781" max="11781" width="23.6640625" style="14" bestFit="1" customWidth="1"/>
    <col min="11782" max="11782" width="6.88671875" style="14" bestFit="1" customWidth="1"/>
    <col min="11783" max="11793" width="4.5546875" style="14" customWidth="1"/>
    <col min="11794" max="11795" width="9.109375" style="14"/>
    <col min="11796" max="11796" width="5.5546875" style="14" customWidth="1"/>
    <col min="11797" max="11797" width="3.33203125" style="14" customWidth="1"/>
    <col min="11798" max="11798" width="6.44140625" style="14" bestFit="1" customWidth="1"/>
    <col min="11799" max="11799" width="6.6640625" style="14" customWidth="1"/>
    <col min="11800" max="11800" width="20.88671875" style="14" bestFit="1" customWidth="1"/>
    <col min="11801" max="11801" width="22.6640625" style="14" customWidth="1"/>
    <col min="11802" max="11802" width="7" style="14" bestFit="1" customWidth="1"/>
    <col min="11803" max="11813" width="5.33203125" style="14" customWidth="1"/>
    <col min="11814" max="11815" width="9.109375" style="14"/>
    <col min="11816" max="11816" width="5.33203125" style="14" customWidth="1"/>
    <col min="11817" max="12032" width="9.109375" style="14"/>
    <col min="12033" max="12033" width="3.109375" style="14" bestFit="1" customWidth="1"/>
    <col min="12034" max="12034" width="6.33203125" style="14" bestFit="1" customWidth="1"/>
    <col min="12035" max="12035" width="7" style="14" bestFit="1" customWidth="1"/>
    <col min="12036" max="12036" width="20.88671875" style="14" bestFit="1" customWidth="1"/>
    <col min="12037" max="12037" width="23.6640625" style="14" bestFit="1" customWidth="1"/>
    <col min="12038" max="12038" width="6.88671875" style="14" bestFit="1" customWidth="1"/>
    <col min="12039" max="12049" width="4.5546875" style="14" customWidth="1"/>
    <col min="12050" max="12051" width="9.109375" style="14"/>
    <col min="12052" max="12052" width="5.5546875" style="14" customWidth="1"/>
    <col min="12053" max="12053" width="3.33203125" style="14" customWidth="1"/>
    <col min="12054" max="12054" width="6.44140625" style="14" bestFit="1" customWidth="1"/>
    <col min="12055" max="12055" width="6.6640625" style="14" customWidth="1"/>
    <col min="12056" max="12056" width="20.88671875" style="14" bestFit="1" customWidth="1"/>
    <col min="12057" max="12057" width="22.6640625" style="14" customWidth="1"/>
    <col min="12058" max="12058" width="7" style="14" bestFit="1" customWidth="1"/>
    <col min="12059" max="12069" width="5.33203125" style="14" customWidth="1"/>
    <col min="12070" max="12071" width="9.109375" style="14"/>
    <col min="12072" max="12072" width="5.33203125" style="14" customWidth="1"/>
    <col min="12073" max="12288" width="9.109375" style="14"/>
    <col min="12289" max="12289" width="3.109375" style="14" bestFit="1" customWidth="1"/>
    <col min="12290" max="12290" width="6.33203125" style="14" bestFit="1" customWidth="1"/>
    <col min="12291" max="12291" width="7" style="14" bestFit="1" customWidth="1"/>
    <col min="12292" max="12292" width="20.88671875" style="14" bestFit="1" customWidth="1"/>
    <col min="12293" max="12293" width="23.6640625" style="14" bestFit="1" customWidth="1"/>
    <col min="12294" max="12294" width="6.88671875" style="14" bestFit="1" customWidth="1"/>
    <col min="12295" max="12305" width="4.5546875" style="14" customWidth="1"/>
    <col min="12306" max="12307" width="9.109375" style="14"/>
    <col min="12308" max="12308" width="5.5546875" style="14" customWidth="1"/>
    <col min="12309" max="12309" width="3.33203125" style="14" customWidth="1"/>
    <col min="12310" max="12310" width="6.44140625" style="14" bestFit="1" customWidth="1"/>
    <col min="12311" max="12311" width="6.6640625" style="14" customWidth="1"/>
    <col min="12312" max="12312" width="20.88671875" style="14" bestFit="1" customWidth="1"/>
    <col min="12313" max="12313" width="22.6640625" style="14" customWidth="1"/>
    <col min="12314" max="12314" width="7" style="14" bestFit="1" customWidth="1"/>
    <col min="12315" max="12325" width="5.33203125" style="14" customWidth="1"/>
    <col min="12326" max="12327" width="9.109375" style="14"/>
    <col min="12328" max="12328" width="5.33203125" style="14" customWidth="1"/>
    <col min="12329" max="12544" width="9.109375" style="14"/>
    <col min="12545" max="12545" width="3.109375" style="14" bestFit="1" customWidth="1"/>
    <col min="12546" max="12546" width="6.33203125" style="14" bestFit="1" customWidth="1"/>
    <col min="12547" max="12547" width="7" style="14" bestFit="1" customWidth="1"/>
    <col min="12548" max="12548" width="20.88671875" style="14" bestFit="1" customWidth="1"/>
    <col min="12549" max="12549" width="23.6640625" style="14" bestFit="1" customWidth="1"/>
    <col min="12550" max="12550" width="6.88671875" style="14" bestFit="1" customWidth="1"/>
    <col min="12551" max="12561" width="4.5546875" style="14" customWidth="1"/>
    <col min="12562" max="12563" width="9.109375" style="14"/>
    <col min="12564" max="12564" width="5.5546875" style="14" customWidth="1"/>
    <col min="12565" max="12565" width="3.33203125" style="14" customWidth="1"/>
    <col min="12566" max="12566" width="6.44140625" style="14" bestFit="1" customWidth="1"/>
    <col min="12567" max="12567" width="6.6640625" style="14" customWidth="1"/>
    <col min="12568" max="12568" width="20.88671875" style="14" bestFit="1" customWidth="1"/>
    <col min="12569" max="12569" width="22.6640625" style="14" customWidth="1"/>
    <col min="12570" max="12570" width="7" style="14" bestFit="1" customWidth="1"/>
    <col min="12571" max="12581" width="5.33203125" style="14" customWidth="1"/>
    <col min="12582" max="12583" width="9.109375" style="14"/>
    <col min="12584" max="12584" width="5.33203125" style="14" customWidth="1"/>
    <col min="12585" max="12800" width="9.109375" style="14"/>
    <col min="12801" max="12801" width="3.109375" style="14" bestFit="1" customWidth="1"/>
    <col min="12802" max="12802" width="6.33203125" style="14" bestFit="1" customWidth="1"/>
    <col min="12803" max="12803" width="7" style="14" bestFit="1" customWidth="1"/>
    <col min="12804" max="12804" width="20.88671875" style="14" bestFit="1" customWidth="1"/>
    <col min="12805" max="12805" width="23.6640625" style="14" bestFit="1" customWidth="1"/>
    <col min="12806" max="12806" width="6.88671875" style="14" bestFit="1" customWidth="1"/>
    <col min="12807" max="12817" width="4.5546875" style="14" customWidth="1"/>
    <col min="12818" max="12819" width="9.109375" style="14"/>
    <col min="12820" max="12820" width="5.5546875" style="14" customWidth="1"/>
    <col min="12821" max="12821" width="3.33203125" style="14" customWidth="1"/>
    <col min="12822" max="12822" width="6.44140625" style="14" bestFit="1" customWidth="1"/>
    <col min="12823" max="12823" width="6.6640625" style="14" customWidth="1"/>
    <col min="12824" max="12824" width="20.88671875" style="14" bestFit="1" customWidth="1"/>
    <col min="12825" max="12825" width="22.6640625" style="14" customWidth="1"/>
    <col min="12826" max="12826" width="7" style="14" bestFit="1" customWidth="1"/>
    <col min="12827" max="12837" width="5.33203125" style="14" customWidth="1"/>
    <col min="12838" max="12839" width="9.109375" style="14"/>
    <col min="12840" max="12840" width="5.33203125" style="14" customWidth="1"/>
    <col min="12841" max="13056" width="9.109375" style="14"/>
    <col min="13057" max="13057" width="3.109375" style="14" bestFit="1" customWidth="1"/>
    <col min="13058" max="13058" width="6.33203125" style="14" bestFit="1" customWidth="1"/>
    <col min="13059" max="13059" width="7" style="14" bestFit="1" customWidth="1"/>
    <col min="13060" max="13060" width="20.88671875" style="14" bestFit="1" customWidth="1"/>
    <col min="13061" max="13061" width="23.6640625" style="14" bestFit="1" customWidth="1"/>
    <col min="13062" max="13062" width="6.88671875" style="14" bestFit="1" customWidth="1"/>
    <col min="13063" max="13073" width="4.5546875" style="14" customWidth="1"/>
    <col min="13074" max="13075" width="9.109375" style="14"/>
    <col min="13076" max="13076" width="5.5546875" style="14" customWidth="1"/>
    <col min="13077" max="13077" width="3.33203125" style="14" customWidth="1"/>
    <col min="13078" max="13078" width="6.44140625" style="14" bestFit="1" customWidth="1"/>
    <col min="13079" max="13079" width="6.6640625" style="14" customWidth="1"/>
    <col min="13080" max="13080" width="20.88671875" style="14" bestFit="1" customWidth="1"/>
    <col min="13081" max="13081" width="22.6640625" style="14" customWidth="1"/>
    <col min="13082" max="13082" width="7" style="14" bestFit="1" customWidth="1"/>
    <col min="13083" max="13093" width="5.33203125" style="14" customWidth="1"/>
    <col min="13094" max="13095" width="9.109375" style="14"/>
    <col min="13096" max="13096" width="5.33203125" style="14" customWidth="1"/>
    <col min="13097" max="13312" width="9.109375" style="14"/>
    <col min="13313" max="13313" width="3.109375" style="14" bestFit="1" customWidth="1"/>
    <col min="13314" max="13314" width="6.33203125" style="14" bestFit="1" customWidth="1"/>
    <col min="13315" max="13315" width="7" style="14" bestFit="1" customWidth="1"/>
    <col min="13316" max="13316" width="20.88671875" style="14" bestFit="1" customWidth="1"/>
    <col min="13317" max="13317" width="23.6640625" style="14" bestFit="1" customWidth="1"/>
    <col min="13318" max="13318" width="6.88671875" style="14" bestFit="1" customWidth="1"/>
    <col min="13319" max="13329" width="4.5546875" style="14" customWidth="1"/>
    <col min="13330" max="13331" width="9.109375" style="14"/>
    <col min="13332" max="13332" width="5.5546875" style="14" customWidth="1"/>
    <col min="13333" max="13333" width="3.33203125" style="14" customWidth="1"/>
    <col min="13334" max="13334" width="6.44140625" style="14" bestFit="1" customWidth="1"/>
    <col min="13335" max="13335" width="6.6640625" style="14" customWidth="1"/>
    <col min="13336" max="13336" width="20.88671875" style="14" bestFit="1" customWidth="1"/>
    <col min="13337" max="13337" width="22.6640625" style="14" customWidth="1"/>
    <col min="13338" max="13338" width="7" style="14" bestFit="1" customWidth="1"/>
    <col min="13339" max="13349" width="5.33203125" style="14" customWidth="1"/>
    <col min="13350" max="13351" width="9.109375" style="14"/>
    <col min="13352" max="13352" width="5.33203125" style="14" customWidth="1"/>
    <col min="13353" max="13568" width="9.109375" style="14"/>
    <col min="13569" max="13569" width="3.109375" style="14" bestFit="1" customWidth="1"/>
    <col min="13570" max="13570" width="6.33203125" style="14" bestFit="1" customWidth="1"/>
    <col min="13571" max="13571" width="7" style="14" bestFit="1" customWidth="1"/>
    <col min="13572" max="13572" width="20.88671875" style="14" bestFit="1" customWidth="1"/>
    <col min="13573" max="13573" width="23.6640625" style="14" bestFit="1" customWidth="1"/>
    <col min="13574" max="13574" width="6.88671875" style="14" bestFit="1" customWidth="1"/>
    <col min="13575" max="13585" width="4.5546875" style="14" customWidth="1"/>
    <col min="13586" max="13587" width="9.109375" style="14"/>
    <col min="13588" max="13588" width="5.5546875" style="14" customWidth="1"/>
    <col min="13589" max="13589" width="3.33203125" style="14" customWidth="1"/>
    <col min="13590" max="13590" width="6.44140625" style="14" bestFit="1" customWidth="1"/>
    <col min="13591" max="13591" width="6.6640625" style="14" customWidth="1"/>
    <col min="13592" max="13592" width="20.88671875" style="14" bestFit="1" customWidth="1"/>
    <col min="13593" max="13593" width="22.6640625" style="14" customWidth="1"/>
    <col min="13594" max="13594" width="7" style="14" bestFit="1" customWidth="1"/>
    <col min="13595" max="13605" width="5.33203125" style="14" customWidth="1"/>
    <col min="13606" max="13607" width="9.109375" style="14"/>
    <col min="13608" max="13608" width="5.33203125" style="14" customWidth="1"/>
    <col min="13609" max="13824" width="9.109375" style="14"/>
    <col min="13825" max="13825" width="3.109375" style="14" bestFit="1" customWidth="1"/>
    <col min="13826" max="13826" width="6.33203125" style="14" bestFit="1" customWidth="1"/>
    <col min="13827" max="13827" width="7" style="14" bestFit="1" customWidth="1"/>
    <col min="13828" max="13828" width="20.88671875" style="14" bestFit="1" customWidth="1"/>
    <col min="13829" max="13829" width="23.6640625" style="14" bestFit="1" customWidth="1"/>
    <col min="13830" max="13830" width="6.88671875" style="14" bestFit="1" customWidth="1"/>
    <col min="13831" max="13841" width="4.5546875" style="14" customWidth="1"/>
    <col min="13842" max="13843" width="9.109375" style="14"/>
    <col min="13844" max="13844" width="5.5546875" style="14" customWidth="1"/>
    <col min="13845" max="13845" width="3.33203125" style="14" customWidth="1"/>
    <col min="13846" max="13846" width="6.44140625" style="14" bestFit="1" customWidth="1"/>
    <col min="13847" max="13847" width="6.6640625" style="14" customWidth="1"/>
    <col min="13848" max="13848" width="20.88671875" style="14" bestFit="1" customWidth="1"/>
    <col min="13849" max="13849" width="22.6640625" style="14" customWidth="1"/>
    <col min="13850" max="13850" width="7" style="14" bestFit="1" customWidth="1"/>
    <col min="13851" max="13861" width="5.33203125" style="14" customWidth="1"/>
    <col min="13862" max="13863" width="9.109375" style="14"/>
    <col min="13864" max="13864" width="5.33203125" style="14" customWidth="1"/>
    <col min="13865" max="14080" width="9.109375" style="14"/>
    <col min="14081" max="14081" width="3.109375" style="14" bestFit="1" customWidth="1"/>
    <col min="14082" max="14082" width="6.33203125" style="14" bestFit="1" customWidth="1"/>
    <col min="14083" max="14083" width="7" style="14" bestFit="1" customWidth="1"/>
    <col min="14084" max="14084" width="20.88671875" style="14" bestFit="1" customWidth="1"/>
    <col min="14085" max="14085" width="23.6640625" style="14" bestFit="1" customWidth="1"/>
    <col min="14086" max="14086" width="6.88671875" style="14" bestFit="1" customWidth="1"/>
    <col min="14087" max="14097" width="4.5546875" style="14" customWidth="1"/>
    <col min="14098" max="14099" width="9.109375" style="14"/>
    <col min="14100" max="14100" width="5.5546875" style="14" customWidth="1"/>
    <col min="14101" max="14101" width="3.33203125" style="14" customWidth="1"/>
    <col min="14102" max="14102" width="6.44140625" style="14" bestFit="1" customWidth="1"/>
    <col min="14103" max="14103" width="6.6640625" style="14" customWidth="1"/>
    <col min="14104" max="14104" width="20.88671875" style="14" bestFit="1" customWidth="1"/>
    <col min="14105" max="14105" width="22.6640625" style="14" customWidth="1"/>
    <col min="14106" max="14106" width="7" style="14" bestFit="1" customWidth="1"/>
    <col min="14107" max="14117" width="5.33203125" style="14" customWidth="1"/>
    <col min="14118" max="14119" width="9.109375" style="14"/>
    <col min="14120" max="14120" width="5.33203125" style="14" customWidth="1"/>
    <col min="14121" max="14336" width="9.109375" style="14"/>
    <col min="14337" max="14337" width="3.109375" style="14" bestFit="1" customWidth="1"/>
    <col min="14338" max="14338" width="6.33203125" style="14" bestFit="1" customWidth="1"/>
    <col min="14339" max="14339" width="7" style="14" bestFit="1" customWidth="1"/>
    <col min="14340" max="14340" width="20.88671875" style="14" bestFit="1" customWidth="1"/>
    <col min="14341" max="14341" width="23.6640625" style="14" bestFit="1" customWidth="1"/>
    <col min="14342" max="14342" width="6.88671875" style="14" bestFit="1" customWidth="1"/>
    <col min="14343" max="14353" width="4.5546875" style="14" customWidth="1"/>
    <col min="14354" max="14355" width="9.109375" style="14"/>
    <col min="14356" max="14356" width="5.5546875" style="14" customWidth="1"/>
    <col min="14357" max="14357" width="3.33203125" style="14" customWidth="1"/>
    <col min="14358" max="14358" width="6.44140625" style="14" bestFit="1" customWidth="1"/>
    <col min="14359" max="14359" width="6.6640625" style="14" customWidth="1"/>
    <col min="14360" max="14360" width="20.88671875" style="14" bestFit="1" customWidth="1"/>
    <col min="14361" max="14361" width="22.6640625" style="14" customWidth="1"/>
    <col min="14362" max="14362" width="7" style="14" bestFit="1" customWidth="1"/>
    <col min="14363" max="14373" width="5.33203125" style="14" customWidth="1"/>
    <col min="14374" max="14375" width="9.109375" style="14"/>
    <col min="14376" max="14376" width="5.33203125" style="14" customWidth="1"/>
    <col min="14377" max="14592" width="9.109375" style="14"/>
    <col min="14593" max="14593" width="3.109375" style="14" bestFit="1" customWidth="1"/>
    <col min="14594" max="14594" width="6.33203125" style="14" bestFit="1" customWidth="1"/>
    <col min="14595" max="14595" width="7" style="14" bestFit="1" customWidth="1"/>
    <col min="14596" max="14596" width="20.88671875" style="14" bestFit="1" customWidth="1"/>
    <col min="14597" max="14597" width="23.6640625" style="14" bestFit="1" customWidth="1"/>
    <col min="14598" max="14598" width="6.88671875" style="14" bestFit="1" customWidth="1"/>
    <col min="14599" max="14609" width="4.5546875" style="14" customWidth="1"/>
    <col min="14610" max="14611" width="9.109375" style="14"/>
    <col min="14612" max="14612" width="5.5546875" style="14" customWidth="1"/>
    <col min="14613" max="14613" width="3.33203125" style="14" customWidth="1"/>
    <col min="14614" max="14614" width="6.44140625" style="14" bestFit="1" customWidth="1"/>
    <col min="14615" max="14615" width="6.6640625" style="14" customWidth="1"/>
    <col min="14616" max="14616" width="20.88671875" style="14" bestFit="1" customWidth="1"/>
    <col min="14617" max="14617" width="22.6640625" style="14" customWidth="1"/>
    <col min="14618" max="14618" width="7" style="14" bestFit="1" customWidth="1"/>
    <col min="14619" max="14629" width="5.33203125" style="14" customWidth="1"/>
    <col min="14630" max="14631" width="9.109375" style="14"/>
    <col min="14632" max="14632" width="5.33203125" style="14" customWidth="1"/>
    <col min="14633" max="14848" width="9.109375" style="14"/>
    <col min="14849" max="14849" width="3.109375" style="14" bestFit="1" customWidth="1"/>
    <col min="14850" max="14850" width="6.33203125" style="14" bestFit="1" customWidth="1"/>
    <col min="14851" max="14851" width="7" style="14" bestFit="1" customWidth="1"/>
    <col min="14852" max="14852" width="20.88671875" style="14" bestFit="1" customWidth="1"/>
    <col min="14853" max="14853" width="23.6640625" style="14" bestFit="1" customWidth="1"/>
    <col min="14854" max="14854" width="6.88671875" style="14" bestFit="1" customWidth="1"/>
    <col min="14855" max="14865" width="4.5546875" style="14" customWidth="1"/>
    <col min="14866" max="14867" width="9.109375" style="14"/>
    <col min="14868" max="14868" width="5.5546875" style="14" customWidth="1"/>
    <col min="14869" max="14869" width="3.33203125" style="14" customWidth="1"/>
    <col min="14870" max="14870" width="6.44140625" style="14" bestFit="1" customWidth="1"/>
    <col min="14871" max="14871" width="6.6640625" style="14" customWidth="1"/>
    <col min="14872" max="14872" width="20.88671875" style="14" bestFit="1" customWidth="1"/>
    <col min="14873" max="14873" width="22.6640625" style="14" customWidth="1"/>
    <col min="14874" max="14874" width="7" style="14" bestFit="1" customWidth="1"/>
    <col min="14875" max="14885" width="5.33203125" style="14" customWidth="1"/>
    <col min="14886" max="14887" width="9.109375" style="14"/>
    <col min="14888" max="14888" width="5.33203125" style="14" customWidth="1"/>
    <col min="14889" max="15104" width="9.109375" style="14"/>
    <col min="15105" max="15105" width="3.109375" style="14" bestFit="1" customWidth="1"/>
    <col min="15106" max="15106" width="6.33203125" style="14" bestFit="1" customWidth="1"/>
    <col min="15107" max="15107" width="7" style="14" bestFit="1" customWidth="1"/>
    <col min="15108" max="15108" width="20.88671875" style="14" bestFit="1" customWidth="1"/>
    <col min="15109" max="15109" width="23.6640625" style="14" bestFit="1" customWidth="1"/>
    <col min="15110" max="15110" width="6.88671875" style="14" bestFit="1" customWidth="1"/>
    <col min="15111" max="15121" width="4.5546875" style="14" customWidth="1"/>
    <col min="15122" max="15123" width="9.109375" style="14"/>
    <col min="15124" max="15124" width="5.5546875" style="14" customWidth="1"/>
    <col min="15125" max="15125" width="3.33203125" style="14" customWidth="1"/>
    <col min="15126" max="15126" width="6.44140625" style="14" bestFit="1" customWidth="1"/>
    <col min="15127" max="15127" width="6.6640625" style="14" customWidth="1"/>
    <col min="15128" max="15128" width="20.88671875" style="14" bestFit="1" customWidth="1"/>
    <col min="15129" max="15129" width="22.6640625" style="14" customWidth="1"/>
    <col min="15130" max="15130" width="7" style="14" bestFit="1" customWidth="1"/>
    <col min="15131" max="15141" width="5.33203125" style="14" customWidth="1"/>
    <col min="15142" max="15143" width="9.109375" style="14"/>
    <col min="15144" max="15144" width="5.33203125" style="14" customWidth="1"/>
    <col min="15145" max="15360" width="9.109375" style="14"/>
    <col min="15361" max="15361" width="3.109375" style="14" bestFit="1" customWidth="1"/>
    <col min="15362" max="15362" width="6.33203125" style="14" bestFit="1" customWidth="1"/>
    <col min="15363" max="15363" width="7" style="14" bestFit="1" customWidth="1"/>
    <col min="15364" max="15364" width="20.88671875" style="14" bestFit="1" customWidth="1"/>
    <col min="15365" max="15365" width="23.6640625" style="14" bestFit="1" customWidth="1"/>
    <col min="15366" max="15366" width="6.88671875" style="14" bestFit="1" customWidth="1"/>
    <col min="15367" max="15377" width="4.5546875" style="14" customWidth="1"/>
    <col min="15378" max="15379" width="9.109375" style="14"/>
    <col min="15380" max="15380" width="5.5546875" style="14" customWidth="1"/>
    <col min="15381" max="15381" width="3.33203125" style="14" customWidth="1"/>
    <col min="15382" max="15382" width="6.44140625" style="14" bestFit="1" customWidth="1"/>
    <col min="15383" max="15383" width="6.6640625" style="14" customWidth="1"/>
    <col min="15384" max="15384" width="20.88671875" style="14" bestFit="1" customWidth="1"/>
    <col min="15385" max="15385" width="22.6640625" style="14" customWidth="1"/>
    <col min="15386" max="15386" width="7" style="14" bestFit="1" customWidth="1"/>
    <col min="15387" max="15397" width="5.33203125" style="14" customWidth="1"/>
    <col min="15398" max="15399" width="9.109375" style="14"/>
    <col min="15400" max="15400" width="5.33203125" style="14" customWidth="1"/>
    <col min="15401" max="15616" width="9.109375" style="14"/>
    <col min="15617" max="15617" width="3.109375" style="14" bestFit="1" customWidth="1"/>
    <col min="15618" max="15618" width="6.33203125" style="14" bestFit="1" customWidth="1"/>
    <col min="15619" max="15619" width="7" style="14" bestFit="1" customWidth="1"/>
    <col min="15620" max="15620" width="20.88671875" style="14" bestFit="1" customWidth="1"/>
    <col min="15621" max="15621" width="23.6640625" style="14" bestFit="1" customWidth="1"/>
    <col min="15622" max="15622" width="6.88671875" style="14" bestFit="1" customWidth="1"/>
    <col min="15623" max="15633" width="4.5546875" style="14" customWidth="1"/>
    <col min="15634" max="15635" width="9.109375" style="14"/>
    <col min="15636" max="15636" width="5.5546875" style="14" customWidth="1"/>
    <col min="15637" max="15637" width="3.33203125" style="14" customWidth="1"/>
    <col min="15638" max="15638" width="6.44140625" style="14" bestFit="1" customWidth="1"/>
    <col min="15639" max="15639" width="6.6640625" style="14" customWidth="1"/>
    <col min="15640" max="15640" width="20.88671875" style="14" bestFit="1" customWidth="1"/>
    <col min="15641" max="15641" width="22.6640625" style="14" customWidth="1"/>
    <col min="15642" max="15642" width="7" style="14" bestFit="1" customWidth="1"/>
    <col min="15643" max="15653" width="5.33203125" style="14" customWidth="1"/>
    <col min="15654" max="15655" width="9.109375" style="14"/>
    <col min="15656" max="15656" width="5.33203125" style="14" customWidth="1"/>
    <col min="15657" max="15872" width="9.109375" style="14"/>
    <col min="15873" max="15873" width="3.109375" style="14" bestFit="1" customWidth="1"/>
    <col min="15874" max="15874" width="6.33203125" style="14" bestFit="1" customWidth="1"/>
    <col min="15875" max="15875" width="7" style="14" bestFit="1" customWidth="1"/>
    <col min="15876" max="15876" width="20.88671875" style="14" bestFit="1" customWidth="1"/>
    <col min="15877" max="15877" width="23.6640625" style="14" bestFit="1" customWidth="1"/>
    <col min="15878" max="15878" width="6.88671875" style="14" bestFit="1" customWidth="1"/>
    <col min="15879" max="15889" width="4.5546875" style="14" customWidth="1"/>
    <col min="15890" max="15891" width="9.109375" style="14"/>
    <col min="15892" max="15892" width="5.5546875" style="14" customWidth="1"/>
    <col min="15893" max="15893" width="3.33203125" style="14" customWidth="1"/>
    <col min="15894" max="15894" width="6.44140625" style="14" bestFit="1" customWidth="1"/>
    <col min="15895" max="15895" width="6.6640625" style="14" customWidth="1"/>
    <col min="15896" max="15896" width="20.88671875" style="14" bestFit="1" customWidth="1"/>
    <col min="15897" max="15897" width="22.6640625" style="14" customWidth="1"/>
    <col min="15898" max="15898" width="7" style="14" bestFit="1" customWidth="1"/>
    <col min="15899" max="15909" width="5.33203125" style="14" customWidth="1"/>
    <col min="15910" max="15911" width="9.109375" style="14"/>
    <col min="15912" max="15912" width="5.33203125" style="14" customWidth="1"/>
    <col min="15913" max="16128" width="9.109375" style="14"/>
    <col min="16129" max="16129" width="3.109375" style="14" bestFit="1" customWidth="1"/>
    <col min="16130" max="16130" width="6.33203125" style="14" bestFit="1" customWidth="1"/>
    <col min="16131" max="16131" width="7" style="14" bestFit="1" customWidth="1"/>
    <col min="16132" max="16132" width="20.88671875" style="14" bestFit="1" customWidth="1"/>
    <col min="16133" max="16133" width="23.6640625" style="14" bestFit="1" customWidth="1"/>
    <col min="16134" max="16134" width="6.88671875" style="14" bestFit="1" customWidth="1"/>
    <col min="16135" max="16145" width="4.5546875" style="14" customWidth="1"/>
    <col min="16146" max="16147" width="9.109375" style="14"/>
    <col min="16148" max="16148" width="5.5546875" style="14" customWidth="1"/>
    <col min="16149" max="16149" width="3.33203125" style="14" customWidth="1"/>
    <col min="16150" max="16150" width="6.44140625" style="14" bestFit="1" customWidth="1"/>
    <col min="16151" max="16151" width="6.6640625" style="14" customWidth="1"/>
    <col min="16152" max="16152" width="20.88671875" style="14" bestFit="1" customWidth="1"/>
    <col min="16153" max="16153" width="22.6640625" style="14" customWidth="1"/>
    <col min="16154" max="16154" width="7" style="14" bestFit="1" customWidth="1"/>
    <col min="16155" max="16165" width="5.33203125" style="14" customWidth="1"/>
    <col min="16166" max="16167" width="9.109375" style="14"/>
    <col min="16168" max="16168" width="5.33203125" style="14" customWidth="1"/>
    <col min="16169" max="16384" width="9.109375" style="14"/>
  </cols>
  <sheetData>
    <row r="1" spans="1:43" s="2" customFormat="1" ht="28.5" customHeight="1" thickTop="1" x14ac:dyDescent="0.25">
      <c r="A1" s="1" t="s">
        <v>0</v>
      </c>
      <c r="C1" s="3" t="s">
        <v>1</v>
      </c>
      <c r="D1" s="4"/>
      <c r="E1" s="5"/>
      <c r="F1" s="6"/>
      <c r="G1" s="6"/>
      <c r="H1" s="2" t="s">
        <v>2</v>
      </c>
      <c r="M1" s="7"/>
      <c r="N1" s="8"/>
      <c r="O1" s="8"/>
      <c r="P1" s="8"/>
      <c r="Q1" s="8"/>
      <c r="R1" s="8"/>
      <c r="S1" s="9"/>
      <c r="U1" s="1" t="s">
        <v>0</v>
      </c>
      <c r="W1" s="3" t="s">
        <v>1</v>
      </c>
      <c r="X1" s="4"/>
      <c r="Y1" s="10" t="str">
        <f>IF($E$1=0," ",$E$1)</f>
        <v xml:space="preserve"> </v>
      </c>
      <c r="Z1" s="6"/>
      <c r="AA1" s="6"/>
      <c r="AB1" s="2" t="s">
        <v>2</v>
      </c>
      <c r="AG1" s="11" t="str">
        <f>IF($M$1=0," ",$M$1)</f>
        <v xml:space="preserve"> </v>
      </c>
      <c r="AH1" s="12"/>
      <c r="AI1" s="12"/>
      <c r="AJ1" s="12"/>
      <c r="AK1" s="12"/>
      <c r="AL1" s="12"/>
      <c r="AM1" s="13"/>
    </row>
    <row r="2" spans="1:43" s="15" customFormat="1" ht="13.5" customHeight="1" x14ac:dyDescent="0.25">
      <c r="A2" s="19"/>
      <c r="D2" s="69"/>
      <c r="M2" s="16"/>
      <c r="N2" s="17"/>
      <c r="O2" s="17"/>
      <c r="P2" s="17"/>
      <c r="Q2" s="17"/>
      <c r="R2" s="17"/>
      <c r="S2" s="18"/>
      <c r="U2" s="19"/>
      <c r="X2" s="69"/>
      <c r="AG2" s="20"/>
      <c r="AH2" s="21"/>
      <c r="AI2" s="21"/>
      <c r="AJ2" s="21"/>
      <c r="AK2" s="21"/>
      <c r="AL2" s="21"/>
      <c r="AM2" s="22"/>
      <c r="AP2" s="14"/>
      <c r="AQ2" s="14"/>
    </row>
    <row r="3" spans="1:43" ht="12.75" customHeight="1" x14ac:dyDescent="0.25">
      <c r="A3" s="19"/>
      <c r="B3" s="15"/>
      <c r="C3" s="15"/>
      <c r="D3" s="69"/>
      <c r="E3" s="69"/>
      <c r="F3" s="15"/>
      <c r="G3" s="15"/>
      <c r="H3" s="15"/>
      <c r="L3" s="15"/>
      <c r="M3" s="16"/>
      <c r="N3" s="17"/>
      <c r="O3" s="17"/>
      <c r="P3" s="17"/>
      <c r="Q3" s="17"/>
      <c r="R3" s="17"/>
      <c r="S3" s="18"/>
      <c r="U3" s="19"/>
      <c r="V3" s="15"/>
      <c r="W3" s="15"/>
      <c r="X3" s="69"/>
      <c r="Y3" s="69"/>
      <c r="Z3" s="15"/>
      <c r="AA3" s="15"/>
      <c r="AB3" s="15"/>
      <c r="AF3" s="15"/>
      <c r="AG3" s="20"/>
      <c r="AH3" s="21"/>
      <c r="AI3" s="21"/>
      <c r="AJ3" s="21"/>
      <c r="AK3" s="21"/>
      <c r="AL3" s="21"/>
      <c r="AM3" s="22"/>
    </row>
    <row r="4" spans="1:43" ht="12.75" customHeight="1" thickBot="1" x14ac:dyDescent="0.3">
      <c r="A4" s="19"/>
      <c r="B4" s="15"/>
      <c r="C4" s="15"/>
      <c r="D4" s="69"/>
      <c r="E4" s="69"/>
      <c r="F4" s="15"/>
      <c r="G4" s="15"/>
      <c r="H4" s="15"/>
      <c r="L4" s="15"/>
      <c r="M4" s="33"/>
      <c r="N4" s="34"/>
      <c r="O4" s="34"/>
      <c r="P4" s="34"/>
      <c r="Q4" s="34"/>
      <c r="R4" s="34"/>
      <c r="S4" s="35"/>
      <c r="U4" s="19"/>
      <c r="V4" s="15"/>
      <c r="W4" s="15"/>
      <c r="X4" s="69"/>
      <c r="Y4" s="69"/>
      <c r="Z4" s="15"/>
      <c r="AA4" s="15"/>
      <c r="AB4" s="15"/>
      <c r="AF4" s="15"/>
      <c r="AG4" s="37"/>
      <c r="AH4" s="38"/>
      <c r="AI4" s="38"/>
      <c r="AJ4" s="38"/>
      <c r="AK4" s="38"/>
      <c r="AL4" s="38"/>
      <c r="AM4" s="39"/>
    </row>
    <row r="5" spans="1:43" ht="12.75" customHeight="1" thickTop="1" x14ac:dyDescent="0.25">
      <c r="E5" s="66"/>
      <c r="H5" s="15"/>
      <c r="I5" s="15"/>
      <c r="Y5" s="66"/>
      <c r="AB5" s="15"/>
      <c r="AC5" s="15"/>
    </row>
    <row r="6" spans="1:43" ht="12.75" customHeight="1" x14ac:dyDescent="0.25">
      <c r="I6" s="15"/>
      <c r="P6" s="50"/>
      <c r="Q6" s="50"/>
      <c r="AC6" s="15"/>
      <c r="AJ6" s="50"/>
      <c r="AK6" s="50"/>
    </row>
    <row r="7" spans="1:43" ht="12.75" customHeight="1" thickBot="1" x14ac:dyDescent="0.3">
      <c r="B7" s="23" t="s">
        <v>3</v>
      </c>
      <c r="C7" s="23" t="s">
        <v>4</v>
      </c>
      <c r="D7" s="23" t="s">
        <v>5</v>
      </c>
      <c r="E7" s="23" t="s">
        <v>6</v>
      </c>
      <c r="F7" s="24" t="s">
        <v>7</v>
      </c>
      <c r="G7" s="23" t="s">
        <v>8</v>
      </c>
      <c r="H7" s="19" t="s">
        <v>9</v>
      </c>
      <c r="I7" s="15"/>
      <c r="J7" s="25"/>
      <c r="P7" s="50"/>
      <c r="Q7" s="50"/>
      <c r="V7" s="23" t="s">
        <v>3</v>
      </c>
      <c r="W7" s="23" t="s">
        <v>4</v>
      </c>
      <c r="X7" s="23" t="s">
        <v>5</v>
      </c>
      <c r="Y7" s="23" t="s">
        <v>6</v>
      </c>
      <c r="Z7" s="19" t="s">
        <v>10</v>
      </c>
      <c r="AA7" s="26"/>
      <c r="AB7" s="15"/>
      <c r="AC7" s="15"/>
      <c r="AJ7" s="50"/>
      <c r="AK7" s="50"/>
    </row>
    <row r="8" spans="1:43" ht="13.5" customHeight="1" thickBot="1" x14ac:dyDescent="0.3">
      <c r="B8" s="27">
        <v>1</v>
      </c>
      <c r="C8" s="28"/>
      <c r="D8" s="29" t="str">
        <f>IF(C8=0," ",VLOOKUP(C8,[1]Inschr!$B$1:$K$65536,3,FALSE))</f>
        <v xml:space="preserve"> </v>
      </c>
      <c r="E8" s="30" t="str">
        <f>IF(C8=0," ",VLOOKUP(C8,[1]Inschr!$B$1:$K$65536,4,FALSE))</f>
        <v xml:space="preserve"> </v>
      </c>
      <c r="F8" s="29">
        <f t="shared" ref="F8:F27" si="0">1+G8+H8</f>
        <v>1</v>
      </c>
      <c r="G8" s="29">
        <f>$F46</f>
        <v>0</v>
      </c>
      <c r="H8" s="31">
        <f xml:space="preserve"> 0 + IF($C8=$W$8,$Z$8,0) +  IF($C8=$W$9,$Z$9,0) +  IF($C8=$W$10,$Z$10,0) +  IF($C8=$W$11,$Z$11,0) +  IF($C8=$W$12,$Z$12,0)</f>
        <v>0</v>
      </c>
      <c r="J8" s="32" t="s">
        <v>11</v>
      </c>
      <c r="K8" s="32"/>
      <c r="N8" s="50"/>
      <c r="O8" s="50"/>
      <c r="V8" s="36" t="s">
        <v>12</v>
      </c>
      <c r="W8" s="29">
        <f>C53</f>
        <v>0</v>
      </c>
      <c r="X8" s="29" t="str">
        <f>IF(W8=0," ",VLOOKUP(W8,[1]Inschr!$B$1:$K$65536,3,FALSE))</f>
        <v xml:space="preserve"> </v>
      </c>
      <c r="Y8" s="30" t="str">
        <f>IF(W8=0," ",VLOOKUP(W8,[1]Inschr!$B$1:$K$65536,4,FALSE))</f>
        <v xml:space="preserve"> </v>
      </c>
      <c r="Z8" s="31">
        <f>Z46</f>
        <v>0</v>
      </c>
      <c r="AB8" s="32" t="s">
        <v>11</v>
      </c>
      <c r="AC8" s="32"/>
      <c r="AH8" s="50"/>
      <c r="AI8" s="50"/>
    </row>
    <row r="9" spans="1:43" ht="12.75" customHeight="1" x14ac:dyDescent="0.25">
      <c r="B9" s="40"/>
      <c r="C9" s="41"/>
      <c r="D9" s="42" t="str">
        <f>IF(C9=0," ",VLOOKUP(C9,[1]Inschr!$B$1:$K$65536,3,FALSE))</f>
        <v xml:space="preserve"> </v>
      </c>
      <c r="E9" s="43" t="str">
        <f>IF(C9=0," ",VLOOKUP(C9,[1]Inschr!$B$1:$K$65536,4,FALSE))</f>
        <v xml:space="preserve"> </v>
      </c>
      <c r="F9" s="42">
        <f t="shared" si="0"/>
        <v>1</v>
      </c>
      <c r="G9" s="42">
        <f>$F47</f>
        <v>0</v>
      </c>
      <c r="H9" s="44">
        <f>IF(R18-S18&gt;0,1,0)</f>
        <v>0</v>
      </c>
      <c r="I9" s="15"/>
      <c r="J9" s="45"/>
      <c r="K9" s="46"/>
      <c r="N9" s="50"/>
      <c r="O9" s="50"/>
      <c r="V9" s="47"/>
      <c r="W9" s="42">
        <f>C81</f>
        <v>0</v>
      </c>
      <c r="X9" s="42" t="str">
        <f>IF(W9=0," ",VLOOKUP(W9,[1]Inschr!$B$1:$K$65536,3,FALSE))</f>
        <v xml:space="preserve"> </v>
      </c>
      <c r="Y9" s="43" t="str">
        <f>IF(W9=0," ",VLOOKUP(W9,[1]Inschr!$B$1:$K$65536,4,FALSE))</f>
        <v xml:space="preserve"> </v>
      </c>
      <c r="Z9" s="44">
        <f>Z47</f>
        <v>0</v>
      </c>
      <c r="AB9" s="45"/>
      <c r="AC9" s="46"/>
      <c r="AH9" s="50"/>
      <c r="AI9" s="50"/>
    </row>
    <row r="10" spans="1:43" ht="12.75" customHeight="1" x14ac:dyDescent="0.25">
      <c r="B10" s="40"/>
      <c r="C10" s="41"/>
      <c r="D10" s="42" t="str">
        <f>IF(C10=0," ",VLOOKUP(C10,[1]Inschr!$B$1:$K$65536,3,FALSE))</f>
        <v xml:space="preserve"> </v>
      </c>
      <c r="E10" s="43" t="str">
        <f>IF(C10=0," ",VLOOKUP(C10,[1]Inschr!$B$1:$K$65536,4,FALSE))</f>
        <v xml:space="preserve"> </v>
      </c>
      <c r="F10" s="42">
        <f t="shared" si="0"/>
        <v>1</v>
      </c>
      <c r="G10" s="42">
        <f>$F48</f>
        <v>0</v>
      </c>
      <c r="H10" s="44">
        <f t="shared" ref="H10:H32" si="1" xml:space="preserve"> 0 + IF($C10=$W$8,$Z$8,0) +  IF($C10=$W$9,$Z$9,0) +  IF($C10=$W$10,$Z$10,0) +  IF($C10=$W$11,$Z$11,0) +  IF($C10=$W$12,$Z$12,0)</f>
        <v>0</v>
      </c>
      <c r="J10" s="48"/>
      <c r="K10" s="49"/>
      <c r="N10" s="50"/>
      <c r="O10" s="50"/>
      <c r="V10" s="47"/>
      <c r="W10" s="42">
        <f>C109</f>
        <v>0</v>
      </c>
      <c r="X10" s="42" t="str">
        <f>IF(W10=0," ",VLOOKUP(W10,[1]Inschr!$B$1:$K$65536,3,FALSE))</f>
        <v xml:space="preserve"> </v>
      </c>
      <c r="Y10" s="43" t="str">
        <f>IF(W10=0," ",VLOOKUP(W10,[1]Inschr!$B$1:$K$65536,4,FALSE))</f>
        <v xml:space="preserve"> </v>
      </c>
      <c r="Z10" s="44">
        <f>Z48</f>
        <v>0</v>
      </c>
      <c r="AB10" s="48"/>
      <c r="AC10" s="49"/>
      <c r="AH10" s="50"/>
      <c r="AI10" s="50"/>
    </row>
    <row r="11" spans="1:43" ht="12.75" customHeight="1" thickBot="1" x14ac:dyDescent="0.3">
      <c r="B11" s="40"/>
      <c r="C11" s="41"/>
      <c r="D11" s="42" t="str">
        <f>IF(C11=0," ",VLOOKUP(C11,[1]Inschr!$B$1:$K$65536,3,FALSE))</f>
        <v xml:space="preserve"> </v>
      </c>
      <c r="E11" s="43" t="str">
        <f>IF(C11=0," ",VLOOKUP(C11,[1]Inschr!$B$1:$K$65536,4,FALSE))</f>
        <v xml:space="preserve"> </v>
      </c>
      <c r="F11" s="42">
        <f t="shared" si="0"/>
        <v>1</v>
      </c>
      <c r="G11" s="42">
        <f>$F49</f>
        <v>0</v>
      </c>
      <c r="H11" s="44">
        <f t="shared" si="1"/>
        <v>0</v>
      </c>
      <c r="J11" s="52"/>
      <c r="K11" s="53"/>
      <c r="N11" s="50"/>
      <c r="O11" s="50"/>
      <c r="V11" s="47"/>
      <c r="W11" s="42">
        <f>C137</f>
        <v>0</v>
      </c>
      <c r="X11" s="42" t="str">
        <f>IF(W11=0," ",VLOOKUP(W11,[1]Inschr!$B$1:$K$65536,3,FALSE))</f>
        <v xml:space="preserve"> </v>
      </c>
      <c r="Y11" s="43" t="str">
        <f>IF(W11=0," ",VLOOKUP(W11,[1]Inschr!$B$1:$K$65536,4,FALSE))</f>
        <v xml:space="preserve"> </v>
      </c>
      <c r="Z11" s="44">
        <f>Z49</f>
        <v>0</v>
      </c>
      <c r="AB11" s="52"/>
      <c r="AC11" s="53"/>
      <c r="AH11" s="50"/>
      <c r="AI11" s="50"/>
    </row>
    <row r="12" spans="1:43" ht="13.5" customHeight="1" thickBot="1" x14ac:dyDescent="0.3">
      <c r="B12" s="54"/>
      <c r="C12" s="55"/>
      <c r="D12" s="56" t="str">
        <f>IF(C12=0," ",VLOOKUP(C12,[1]Inschr!$B$1:$K$65536,3,FALSE))</f>
        <v xml:space="preserve"> </v>
      </c>
      <c r="E12" s="57" t="str">
        <f>IF(C12=0," ",VLOOKUP(C12,[1]Inschr!$B$1:$K$65536,4,FALSE))</f>
        <v xml:space="preserve"> </v>
      </c>
      <c r="F12" s="56">
        <f t="shared" si="0"/>
        <v>1</v>
      </c>
      <c r="G12" s="56">
        <f>$F50</f>
        <v>0</v>
      </c>
      <c r="H12" s="58">
        <f t="shared" si="1"/>
        <v>0</v>
      </c>
      <c r="V12" s="51"/>
      <c r="W12" s="62">
        <f>C165</f>
        <v>0</v>
      </c>
      <c r="X12" s="62" t="str">
        <f>IF(W12=0," ",VLOOKUP(W12,[1]Inschr!$B$1:$K$65536,3,FALSE))</f>
        <v xml:space="preserve"> </v>
      </c>
      <c r="Y12" s="63" t="str">
        <f>IF(W12=0," ",VLOOKUP(W12,[1]Inschr!$B$1:$K$65536,4,FALSE))</f>
        <v xml:space="preserve"> </v>
      </c>
      <c r="Z12" s="64">
        <f>Z50</f>
        <v>0</v>
      </c>
      <c r="AD12" s="59"/>
    </row>
    <row r="13" spans="1:43" ht="12.75" customHeight="1" thickBot="1" x14ac:dyDescent="0.3">
      <c r="B13" s="27">
        <v>2</v>
      </c>
      <c r="C13" s="28"/>
      <c r="D13" s="29" t="str">
        <f>IF(C13=0," ",VLOOKUP(C13,[1]Inschr!$B$1:$K$65536,3,FALSE))</f>
        <v xml:space="preserve"> </v>
      </c>
      <c r="E13" s="30" t="str">
        <f>IF(C13=0," ",VLOOKUP(C13,[1]Inschr!$B$1:$K$65536,4,FALSE))</f>
        <v xml:space="preserve"> </v>
      </c>
      <c r="F13" s="29">
        <f t="shared" si="0"/>
        <v>1</v>
      </c>
      <c r="G13" s="29">
        <f>$F74</f>
        <v>0</v>
      </c>
      <c r="H13" s="31">
        <f t="shared" si="1"/>
        <v>0</v>
      </c>
      <c r="J13" s="32" t="s">
        <v>11</v>
      </c>
      <c r="K13" s="32"/>
      <c r="V13" s="27" t="s">
        <v>13</v>
      </c>
      <c r="W13" s="29">
        <f>C54</f>
        <v>0</v>
      </c>
      <c r="X13" s="29" t="str">
        <f>IF(W13=0," ",VLOOKUP(W13,[1]Inschr!$B$1:$K$65536,3,FALSE))</f>
        <v xml:space="preserve"> </v>
      </c>
      <c r="Y13" s="30" t="str">
        <f>IF(W13=0," ",VLOOKUP(W13,[1]Inschr!$B$1:$K$65536,4,FALSE))</f>
        <v xml:space="preserve"> </v>
      </c>
      <c r="Z13" s="31">
        <f>Z74</f>
        <v>0</v>
      </c>
      <c r="AB13" s="32" t="s">
        <v>11</v>
      </c>
      <c r="AC13" s="32"/>
    </row>
    <row r="14" spans="1:43" ht="12.75" customHeight="1" x14ac:dyDescent="0.25">
      <c r="B14" s="40"/>
      <c r="C14" s="41"/>
      <c r="D14" s="42" t="str">
        <f>IF(C14=0," ",VLOOKUP(C14,[1]Inschr!$B$1:$K$65536,3,FALSE))</f>
        <v xml:space="preserve"> </v>
      </c>
      <c r="E14" s="43" t="str">
        <f>IF(C14=0," ",VLOOKUP(C14,[1]Inschr!$B$1:$K$65536,4,FALSE))</f>
        <v xml:space="preserve"> </v>
      </c>
      <c r="F14" s="42">
        <f t="shared" si="0"/>
        <v>1</v>
      </c>
      <c r="G14" s="42">
        <f>$F75</f>
        <v>0</v>
      </c>
      <c r="H14" s="44">
        <f t="shared" si="1"/>
        <v>0</v>
      </c>
      <c r="I14" s="15"/>
      <c r="J14" s="45"/>
      <c r="K14" s="46"/>
      <c r="L14" s="15"/>
      <c r="M14" s="15"/>
      <c r="V14" s="40"/>
      <c r="W14" s="42">
        <f>C82</f>
        <v>0</v>
      </c>
      <c r="X14" s="42" t="str">
        <f>IF(W14=0," ",VLOOKUP(W14,[1]Inschr!$B$1:$K$65536,3,FALSE))</f>
        <v xml:space="preserve"> </v>
      </c>
      <c r="Y14" s="43" t="str">
        <f>IF(W14=0," ",VLOOKUP(W14,[1]Inschr!$B$1:$K$65536,4,FALSE))</f>
        <v xml:space="preserve"> </v>
      </c>
      <c r="Z14" s="44">
        <f>Z75</f>
        <v>0</v>
      </c>
      <c r="AB14" s="45"/>
      <c r="AC14" s="46"/>
      <c r="AF14" s="15"/>
      <c r="AG14" s="15"/>
    </row>
    <row r="15" spans="1:43" ht="12.75" customHeight="1" x14ac:dyDescent="0.25">
      <c r="B15" s="40"/>
      <c r="C15" s="41"/>
      <c r="D15" s="42" t="str">
        <f>IF(C15=0," ",VLOOKUP(C15,[1]Inschr!$B$1:$K$65536,3,FALSE))</f>
        <v xml:space="preserve"> </v>
      </c>
      <c r="E15" s="43" t="str">
        <f>IF(C15=0," ",VLOOKUP(C15,[1]Inschr!$B$1:$K$65536,4,FALSE))</f>
        <v xml:space="preserve"> </v>
      </c>
      <c r="F15" s="42">
        <f t="shared" si="0"/>
        <v>1</v>
      </c>
      <c r="G15" s="42">
        <f>$F76</f>
        <v>0</v>
      </c>
      <c r="H15" s="44">
        <f t="shared" si="1"/>
        <v>0</v>
      </c>
      <c r="J15" s="48"/>
      <c r="K15" s="49"/>
      <c r="M15" s="59"/>
      <c r="V15" s="40"/>
      <c r="W15" s="42">
        <f>C110</f>
        <v>0</v>
      </c>
      <c r="X15" s="42" t="str">
        <f>IF(W15=0," ",VLOOKUP(W15,[1]Inschr!$B$1:$K$65536,3,FALSE))</f>
        <v xml:space="preserve"> </v>
      </c>
      <c r="Y15" s="43" t="str">
        <f>IF(W15=0," ",VLOOKUP(W15,[1]Inschr!$B$1:$K$65536,4,FALSE))</f>
        <v xml:space="preserve"> </v>
      </c>
      <c r="Z15" s="44">
        <f>Z76</f>
        <v>0</v>
      </c>
      <c r="AB15" s="48"/>
      <c r="AC15" s="49"/>
      <c r="AG15" s="59"/>
    </row>
    <row r="16" spans="1:43" ht="13.5" customHeight="1" thickBot="1" x14ac:dyDescent="0.3">
      <c r="B16" s="40"/>
      <c r="C16" s="41"/>
      <c r="D16" s="42" t="str">
        <f>IF(C16=0," ",VLOOKUP(C16,[1]Inschr!$B$1:$K$65536,3,FALSE))</f>
        <v xml:space="preserve"> </v>
      </c>
      <c r="E16" s="43" t="str">
        <f>IF(C16=0," ",VLOOKUP(C16,[1]Inschr!$B$1:$K$65536,4,FALSE))</f>
        <v xml:space="preserve"> </v>
      </c>
      <c r="F16" s="42">
        <f t="shared" si="0"/>
        <v>1</v>
      </c>
      <c r="G16" s="42">
        <f>$F77</f>
        <v>0</v>
      </c>
      <c r="H16" s="44">
        <f t="shared" si="1"/>
        <v>0</v>
      </c>
      <c r="J16" s="52"/>
      <c r="K16" s="53"/>
      <c r="L16" s="59"/>
      <c r="V16" s="40"/>
      <c r="W16" s="42">
        <f>C138</f>
        <v>0</v>
      </c>
      <c r="X16" s="42" t="str">
        <f>IF(W16=0," ",VLOOKUP(W16,[1]Inschr!$B$1:$K$65536,3,FALSE))</f>
        <v xml:space="preserve"> </v>
      </c>
      <c r="Y16" s="43" t="str">
        <f>IF(W16=0," ",VLOOKUP(W16,[1]Inschr!$B$1:$K$65536,4,FALSE))</f>
        <v xml:space="preserve"> </v>
      </c>
      <c r="Z16" s="44">
        <f>Z77</f>
        <v>0</v>
      </c>
      <c r="AB16" s="52"/>
      <c r="AC16" s="53"/>
      <c r="AF16" s="59"/>
    </row>
    <row r="17" spans="2:29" ht="12.75" customHeight="1" thickBot="1" x14ac:dyDescent="0.3">
      <c r="B17" s="60"/>
      <c r="C17" s="61"/>
      <c r="D17" s="62" t="str">
        <f>IF(C17=0," ",VLOOKUP(C17,[1]Inschr!$B$1:$K$65536,3,FALSE))</f>
        <v xml:space="preserve"> </v>
      </c>
      <c r="E17" s="63" t="str">
        <f>IF(C17=0," ",VLOOKUP(C17,[1]Inschr!$B$1:$K$65536,4,FALSE))</f>
        <v xml:space="preserve"> </v>
      </c>
      <c r="F17" s="62">
        <f t="shared" si="0"/>
        <v>1</v>
      </c>
      <c r="G17" s="62">
        <f>$F78</f>
        <v>0</v>
      </c>
      <c r="H17" s="64">
        <f t="shared" si="1"/>
        <v>0</v>
      </c>
      <c r="V17" s="60"/>
      <c r="W17" s="61">
        <f>C166</f>
        <v>0</v>
      </c>
      <c r="X17" s="62" t="str">
        <f>IF(W17=0," ",VLOOKUP(W17,[1]Inschr!$B$1:$K$65536,3,FALSE))</f>
        <v xml:space="preserve"> </v>
      </c>
      <c r="Y17" s="63" t="str">
        <f>IF(W17=0," ",VLOOKUP(W17,[1]Inschr!$B$1:$K$65536,4,FALSE))</f>
        <v xml:space="preserve"> </v>
      </c>
      <c r="Z17" s="64">
        <f>Z78</f>
        <v>0</v>
      </c>
    </row>
    <row r="18" spans="2:29" ht="12.75" customHeight="1" thickBot="1" x14ac:dyDescent="0.3">
      <c r="B18" s="27">
        <v>3</v>
      </c>
      <c r="C18" s="28"/>
      <c r="D18" s="29" t="str">
        <f>IF(C18=0," ",VLOOKUP(C18,[1]Inschr!$B$1:$K$65536,3,FALSE))</f>
        <v xml:space="preserve"> </v>
      </c>
      <c r="E18" s="30" t="str">
        <f>IF(C18=0," ",VLOOKUP(C18,[1]Inschr!$B$1:$K$65536,4,FALSE))</f>
        <v xml:space="preserve"> </v>
      </c>
      <c r="F18" s="29">
        <f t="shared" si="0"/>
        <v>1</v>
      </c>
      <c r="G18" s="29">
        <f>$F102</f>
        <v>0</v>
      </c>
      <c r="H18" s="31">
        <f t="shared" si="1"/>
        <v>0</v>
      </c>
      <c r="J18" s="32" t="s">
        <v>11</v>
      </c>
      <c r="K18" s="32"/>
      <c r="V18" s="27" t="s">
        <v>14</v>
      </c>
      <c r="W18" s="29">
        <f>C55</f>
        <v>0</v>
      </c>
      <c r="X18" s="29" t="str">
        <f>IF(W18=0," ",VLOOKUP(W18,[1]Inschr!$B$1:$K$65536,3,FALSE))</f>
        <v xml:space="preserve"> </v>
      </c>
      <c r="Y18" s="30" t="str">
        <f>IF(W18=0," ",VLOOKUP(W18,[1]Inschr!$B$1:$K$65536,4,FALSE))</f>
        <v xml:space="preserve"> </v>
      </c>
      <c r="Z18" s="31">
        <f>Z102</f>
        <v>0</v>
      </c>
      <c r="AB18" s="32" t="s">
        <v>11</v>
      </c>
      <c r="AC18" s="32"/>
    </row>
    <row r="19" spans="2:29" ht="13.5" customHeight="1" x14ac:dyDescent="0.25">
      <c r="B19" s="40"/>
      <c r="C19" s="41"/>
      <c r="D19" s="42" t="str">
        <f>IF(C19=0," ",VLOOKUP(C19,[1]Inschr!$B$1:$K$65536,3,FALSE))</f>
        <v xml:space="preserve"> </v>
      </c>
      <c r="E19" s="43" t="str">
        <f>IF(C19=0," ",VLOOKUP(C19,[1]Inschr!$B$1:$K$65536,4,FALSE))</f>
        <v xml:space="preserve"> </v>
      </c>
      <c r="F19" s="42">
        <f t="shared" si="0"/>
        <v>1</v>
      </c>
      <c r="G19" s="42">
        <f>$F103</f>
        <v>0</v>
      </c>
      <c r="H19" s="44">
        <f t="shared" si="1"/>
        <v>0</v>
      </c>
      <c r="I19" s="15"/>
      <c r="J19" s="45"/>
      <c r="K19" s="46"/>
      <c r="V19" s="40"/>
      <c r="W19" s="42">
        <f>C83</f>
        <v>0</v>
      </c>
      <c r="X19" s="42" t="str">
        <f>IF(W19=0," ",VLOOKUP(W19,[1]Inschr!$B$1:$K$65536,3,FALSE))</f>
        <v xml:space="preserve"> </v>
      </c>
      <c r="Y19" s="43" t="str">
        <f>IF(W19=0," ",VLOOKUP(W19,[1]Inschr!$B$1:$K$65536,4,FALSE))</f>
        <v xml:space="preserve"> </v>
      </c>
      <c r="Z19" s="44">
        <f>Z103</f>
        <v>0</v>
      </c>
      <c r="AB19" s="45"/>
      <c r="AC19" s="46"/>
    </row>
    <row r="20" spans="2:29" ht="12.75" customHeight="1" x14ac:dyDescent="0.25">
      <c r="B20" s="40"/>
      <c r="C20" s="41"/>
      <c r="D20" s="42" t="str">
        <f>IF(C20=0," ",VLOOKUP(C20,[1]Inschr!$B$1:$K$65536,3,FALSE))</f>
        <v xml:space="preserve"> </v>
      </c>
      <c r="E20" s="43" t="str">
        <f>IF(C20=0," ",VLOOKUP(C20,[1]Inschr!$B$1:$K$65536,4,FALSE))</f>
        <v xml:space="preserve"> </v>
      </c>
      <c r="F20" s="42">
        <f t="shared" si="0"/>
        <v>1</v>
      </c>
      <c r="G20" s="42">
        <f>$F104</f>
        <v>0</v>
      </c>
      <c r="H20" s="44">
        <f t="shared" si="1"/>
        <v>0</v>
      </c>
      <c r="J20" s="48"/>
      <c r="K20" s="49"/>
      <c r="V20" s="40"/>
      <c r="W20" s="42">
        <f>C111</f>
        <v>0</v>
      </c>
      <c r="X20" s="42" t="str">
        <f>IF(W20=0," ",VLOOKUP(W20,[1]Inschr!$B$1:$K$65536,3,FALSE))</f>
        <v xml:space="preserve"> </v>
      </c>
      <c r="Y20" s="43" t="str">
        <f>IF(W20=0," ",VLOOKUP(W20,[1]Inschr!$B$1:$K$65536,4,FALSE))</f>
        <v xml:space="preserve"> </v>
      </c>
      <c r="Z20" s="44">
        <f>Z104</f>
        <v>0</v>
      </c>
      <c r="AB20" s="48"/>
      <c r="AC20" s="49"/>
    </row>
    <row r="21" spans="2:29" ht="13.5" customHeight="1" thickBot="1" x14ac:dyDescent="0.3">
      <c r="B21" s="40"/>
      <c r="C21" s="41"/>
      <c r="D21" s="42" t="str">
        <f>IF(C21=0," ",VLOOKUP(C21,[1]Inschr!$B$1:$K$65536,3,FALSE))</f>
        <v xml:space="preserve"> </v>
      </c>
      <c r="E21" s="43" t="str">
        <f>IF(C21=0," ",VLOOKUP(C21,[1]Inschr!$B$1:$K$65536,4,FALSE))</f>
        <v xml:space="preserve"> </v>
      </c>
      <c r="F21" s="42">
        <f t="shared" si="0"/>
        <v>1</v>
      </c>
      <c r="G21" s="42">
        <f>$F105</f>
        <v>0</v>
      </c>
      <c r="H21" s="44">
        <f t="shared" si="1"/>
        <v>0</v>
      </c>
      <c r="J21" s="52"/>
      <c r="K21" s="53"/>
      <c r="L21" s="23"/>
      <c r="V21" s="40"/>
      <c r="W21" s="42">
        <f>C139</f>
        <v>0</v>
      </c>
      <c r="X21" s="42" t="str">
        <f>IF(W21=0," ",VLOOKUP(W21,[1]Inschr!$B$1:$K$65536,3,FALSE))</f>
        <v xml:space="preserve"> </v>
      </c>
      <c r="Y21" s="43" t="str">
        <f>IF(W21=0," ",VLOOKUP(W21,[1]Inschr!$B$1:$K$65536,4,FALSE))</f>
        <v xml:space="preserve"> </v>
      </c>
      <c r="Z21" s="44">
        <f>Z105</f>
        <v>0</v>
      </c>
      <c r="AB21" s="52"/>
      <c r="AC21" s="53"/>
    </row>
    <row r="22" spans="2:29" ht="12.75" customHeight="1" thickBot="1" x14ac:dyDescent="0.3">
      <c r="B22" s="54"/>
      <c r="C22" s="55"/>
      <c r="D22" s="56" t="str">
        <f>IF(C22=0," ",VLOOKUP(C22,[1]Inschr!$B$1:$K$65536,3,FALSE))</f>
        <v xml:space="preserve"> </v>
      </c>
      <c r="E22" s="57" t="str">
        <f>IF(C22=0," ",VLOOKUP(C22,[1]Inschr!$B$1:$K$65536,4,FALSE))</f>
        <v xml:space="preserve"> </v>
      </c>
      <c r="F22" s="56">
        <f t="shared" si="0"/>
        <v>1</v>
      </c>
      <c r="G22" s="56">
        <f>$F106</f>
        <v>0</v>
      </c>
      <c r="H22" s="58">
        <f t="shared" si="1"/>
        <v>0</v>
      </c>
      <c r="L22" s="23"/>
      <c r="V22" s="60"/>
      <c r="W22" s="61">
        <f>C167</f>
        <v>0</v>
      </c>
      <c r="X22" s="62" t="str">
        <f>IF(W22=0," ",VLOOKUP(W22,[1]Inschr!$B$1:$K$65536,3,FALSE))</f>
        <v xml:space="preserve"> </v>
      </c>
      <c r="Y22" s="63" t="str">
        <f>IF(W22=0," ",VLOOKUP(W22,[1]Inschr!$B$1:$K$65536,4,FALSE))</f>
        <v xml:space="preserve"> </v>
      </c>
      <c r="Z22" s="64">
        <f>Z106</f>
        <v>0</v>
      </c>
    </row>
    <row r="23" spans="2:29" ht="12.75" customHeight="1" thickBot="1" x14ac:dyDescent="0.3">
      <c r="B23" s="27">
        <v>4</v>
      </c>
      <c r="C23" s="28"/>
      <c r="D23" s="29" t="str">
        <f>IF(C23=0," ",VLOOKUP(C23,[1]Inschr!$B$1:$K$65536,3,FALSE))</f>
        <v xml:space="preserve"> </v>
      </c>
      <c r="E23" s="30" t="str">
        <f>IF(C23=0," ",VLOOKUP(C23,[1]Inschr!$B$1:$K$65536,4,FALSE))</f>
        <v xml:space="preserve"> </v>
      </c>
      <c r="F23" s="29">
        <f t="shared" si="0"/>
        <v>1</v>
      </c>
      <c r="G23" s="29">
        <f>$F130</f>
        <v>0</v>
      </c>
      <c r="H23" s="31">
        <f t="shared" si="1"/>
        <v>0</v>
      </c>
      <c r="J23" s="32" t="s">
        <v>11</v>
      </c>
      <c r="K23" s="32"/>
      <c r="L23" s="23"/>
      <c r="V23" s="27" t="s">
        <v>15</v>
      </c>
      <c r="W23" s="29">
        <f>C56</f>
        <v>0</v>
      </c>
      <c r="X23" s="29" t="str">
        <f>IF(W23=0," ",VLOOKUP(W23,[1]Inschr!$B$1:$K$65536,3,FALSE))</f>
        <v xml:space="preserve"> </v>
      </c>
      <c r="Y23" s="30" t="str">
        <f>IF(W23=0," ",VLOOKUP(W23,[1]Inschr!$B$1:$K$65536,4,FALSE))</f>
        <v xml:space="preserve"> </v>
      </c>
      <c r="Z23" s="31">
        <f>Z130</f>
        <v>0</v>
      </c>
      <c r="AB23" s="32" t="s">
        <v>11</v>
      </c>
      <c r="AC23" s="32"/>
    </row>
    <row r="24" spans="2:29" ht="12.75" customHeight="1" x14ac:dyDescent="0.25">
      <c r="B24" s="40"/>
      <c r="C24" s="41"/>
      <c r="D24" s="42" t="str">
        <f>IF(C24=0," ",VLOOKUP(C24,[1]Inschr!$B$1:$K$65536,3,FALSE))</f>
        <v xml:space="preserve"> </v>
      </c>
      <c r="E24" s="43" t="str">
        <f>IF(C24=0," ",VLOOKUP(C24,[1]Inschr!$B$1:$K$65536,4,FALSE))</f>
        <v xml:space="preserve"> </v>
      </c>
      <c r="F24" s="42">
        <f t="shared" si="0"/>
        <v>1</v>
      </c>
      <c r="G24" s="42">
        <f>$F131</f>
        <v>0</v>
      </c>
      <c r="H24" s="44">
        <f t="shared" si="1"/>
        <v>0</v>
      </c>
      <c r="I24" s="15"/>
      <c r="J24" s="45"/>
      <c r="K24" s="46"/>
      <c r="L24" s="23"/>
      <c r="V24" s="40"/>
      <c r="W24" s="42">
        <f>C84</f>
        <v>0</v>
      </c>
      <c r="X24" s="42" t="str">
        <f>IF(W24=0," ",VLOOKUP(W24,[1]Inschr!$B$1:$K$65536,3,FALSE))</f>
        <v xml:space="preserve"> </v>
      </c>
      <c r="Y24" s="43" t="str">
        <f>IF(W24=0," ",VLOOKUP(W24,[1]Inschr!$B$1:$K$65536,4,FALSE))</f>
        <v xml:space="preserve"> </v>
      </c>
      <c r="Z24" s="44">
        <f>Z131</f>
        <v>0</v>
      </c>
      <c r="AB24" s="45"/>
      <c r="AC24" s="46"/>
    </row>
    <row r="25" spans="2:29" ht="12.75" customHeight="1" x14ac:dyDescent="0.25">
      <c r="B25" s="40"/>
      <c r="C25" s="41"/>
      <c r="D25" s="42" t="str">
        <f>IF(C25=0," ",VLOOKUP(C25,[1]Inschr!$B$1:$K$65536,3,FALSE))</f>
        <v xml:space="preserve"> </v>
      </c>
      <c r="E25" s="43" t="str">
        <f>IF(C25=0," ",VLOOKUP(C25,[1]Inschr!$B$1:$K$65536,4,FALSE))</f>
        <v xml:space="preserve"> </v>
      </c>
      <c r="F25" s="42">
        <f t="shared" si="0"/>
        <v>1</v>
      </c>
      <c r="G25" s="42">
        <f>$F132</f>
        <v>0</v>
      </c>
      <c r="H25" s="44">
        <f t="shared" si="1"/>
        <v>0</v>
      </c>
      <c r="J25" s="48"/>
      <c r="K25" s="49"/>
      <c r="L25" s="23"/>
      <c r="V25" s="40"/>
      <c r="W25" s="42">
        <f>C112</f>
        <v>0</v>
      </c>
      <c r="X25" s="42" t="str">
        <f>IF(W25=0," ",VLOOKUP(W25,[1]Inschr!$B$1:$K$65536,3,FALSE))</f>
        <v xml:space="preserve"> </v>
      </c>
      <c r="Y25" s="43" t="str">
        <f>IF(W25=0," ",VLOOKUP(W25,[1]Inschr!$B$1:$K$65536,4,FALSE))</f>
        <v xml:space="preserve"> </v>
      </c>
      <c r="Z25" s="44">
        <f>Z132</f>
        <v>0</v>
      </c>
      <c r="AB25" s="48"/>
      <c r="AC25" s="49"/>
    </row>
    <row r="26" spans="2:29" ht="13.5" customHeight="1" thickBot="1" x14ac:dyDescent="0.3">
      <c r="B26" s="40"/>
      <c r="C26" s="41"/>
      <c r="D26" s="42" t="str">
        <f>IF(C26=0," ",VLOOKUP(C26,[1]Inschr!$B$1:$K$65536,3,FALSE))</f>
        <v xml:space="preserve"> </v>
      </c>
      <c r="E26" s="43" t="str">
        <f>IF(C26=0," ",VLOOKUP(C26,[1]Inschr!$B$1:$K$65536,4,FALSE))</f>
        <v xml:space="preserve"> </v>
      </c>
      <c r="F26" s="42">
        <f t="shared" si="0"/>
        <v>1</v>
      </c>
      <c r="G26" s="42">
        <f>$F133</f>
        <v>0</v>
      </c>
      <c r="H26" s="44">
        <f t="shared" si="1"/>
        <v>0</v>
      </c>
      <c r="J26" s="52"/>
      <c r="K26" s="53"/>
      <c r="L26" s="23"/>
      <c r="V26" s="40"/>
      <c r="W26" s="42">
        <f>C140</f>
        <v>0</v>
      </c>
      <c r="X26" s="42" t="str">
        <f>IF(W26=0," ",VLOOKUP(W26,[1]Inschr!$B$1:$K$65536,3,FALSE))</f>
        <v xml:space="preserve"> </v>
      </c>
      <c r="Y26" s="43" t="str">
        <f>IF(W26=0," ",VLOOKUP(W26,[1]Inschr!$B$1:$K$65536,4,FALSE))</f>
        <v xml:space="preserve"> </v>
      </c>
      <c r="Z26" s="44">
        <f>Z133</f>
        <v>0</v>
      </c>
      <c r="AB26" s="52"/>
      <c r="AC26" s="53"/>
    </row>
    <row r="27" spans="2:29" ht="13.5" customHeight="1" thickBot="1" x14ac:dyDescent="0.3">
      <c r="B27" s="60"/>
      <c r="C27" s="61"/>
      <c r="D27" s="62" t="str">
        <f>IF(C27=0," ",VLOOKUP(C27,[1]Inschr!$B$1:$K$65536,3,FALSE))</f>
        <v xml:space="preserve"> </v>
      </c>
      <c r="E27" s="63" t="str">
        <f>IF(C27=0," ",VLOOKUP(C27,[1]Inschr!$B$1:$K$65536,4,FALSE))</f>
        <v xml:space="preserve"> </v>
      </c>
      <c r="F27" s="62">
        <f t="shared" si="0"/>
        <v>1</v>
      </c>
      <c r="G27" s="62">
        <f>$F134</f>
        <v>0</v>
      </c>
      <c r="H27" s="64">
        <f t="shared" si="1"/>
        <v>0</v>
      </c>
      <c r="L27" s="23"/>
      <c r="V27" s="60"/>
      <c r="W27" s="61">
        <f>C168</f>
        <v>0</v>
      </c>
      <c r="X27" s="62" t="str">
        <f>IF(W27=0," ",VLOOKUP(W27,[1]Inschr!$B$1:$K$65536,3,FALSE))</f>
        <v xml:space="preserve"> </v>
      </c>
      <c r="Y27" s="63" t="str">
        <f>IF(W27=0," ",VLOOKUP(W27,[1]Inschr!$B$1:$K$65536,4,FALSE))</f>
        <v xml:space="preserve"> </v>
      </c>
      <c r="Z27" s="64">
        <f>Z134</f>
        <v>0</v>
      </c>
    </row>
    <row r="28" spans="2:29" ht="12.75" customHeight="1" thickBot="1" x14ac:dyDescent="0.3">
      <c r="B28" s="27">
        <v>5</v>
      </c>
      <c r="C28" s="28"/>
      <c r="D28" s="29" t="str">
        <f>IF(C28=0," ",VLOOKUP(C28,[1]Inschr!$B$1:$K$65536,3,FALSE))</f>
        <v xml:space="preserve"> </v>
      </c>
      <c r="E28" s="30" t="str">
        <f>IF(C28=0," ",VLOOKUP(C28,[1]Inschr!$B$1:$K$65536,4,FALSE))</f>
        <v xml:space="preserve"> </v>
      </c>
      <c r="F28" s="29">
        <f>1+G28+H28</f>
        <v>1</v>
      </c>
      <c r="G28" s="29">
        <f>$F158</f>
        <v>0</v>
      </c>
      <c r="H28" s="31">
        <f t="shared" si="1"/>
        <v>0</v>
      </c>
      <c r="J28" s="32" t="s">
        <v>11</v>
      </c>
      <c r="K28" s="32"/>
      <c r="L28" s="23"/>
      <c r="V28" s="27" t="s">
        <v>16</v>
      </c>
      <c r="W28" s="29">
        <f>C57</f>
        <v>0</v>
      </c>
      <c r="X28" s="29" t="str">
        <f>IF(W28=0," ",VLOOKUP(W28,[1]Inschr!$B$1:$K$65536,3,FALSE))</f>
        <v xml:space="preserve"> </v>
      </c>
      <c r="Y28" s="30" t="str">
        <f>IF(W28=0," ",VLOOKUP(W28,[1]Inschr!$B$1:$K$65536,4,FALSE))</f>
        <v xml:space="preserve"> </v>
      </c>
      <c r="Z28" s="31">
        <f>Z158</f>
        <v>0</v>
      </c>
      <c r="AB28" s="32" t="s">
        <v>11</v>
      </c>
      <c r="AC28" s="32"/>
    </row>
    <row r="29" spans="2:29" ht="13.5" customHeight="1" x14ac:dyDescent="0.25">
      <c r="B29" s="40"/>
      <c r="C29" s="41"/>
      <c r="D29" s="42" t="str">
        <f>IF(C29=0," ",VLOOKUP(C29,[1]Inschr!$B$1:$K$65536,3,FALSE))</f>
        <v xml:space="preserve"> </v>
      </c>
      <c r="E29" s="43" t="str">
        <f>IF(C29=0," ",VLOOKUP(C29,[1]Inschr!$B$1:$K$65536,4,FALSE))</f>
        <v xml:space="preserve"> </v>
      </c>
      <c r="F29" s="42">
        <f>1+G29+H29</f>
        <v>1</v>
      </c>
      <c r="G29" s="42">
        <f>$F159</f>
        <v>0</v>
      </c>
      <c r="H29" s="44">
        <f t="shared" si="1"/>
        <v>0</v>
      </c>
      <c r="I29" s="15"/>
      <c r="J29" s="45"/>
      <c r="K29" s="46"/>
      <c r="L29" s="23"/>
      <c r="V29" s="40"/>
      <c r="W29" s="42">
        <f>C85</f>
        <v>0</v>
      </c>
      <c r="X29" s="42" t="str">
        <f>IF(W29=0," ",VLOOKUP(W29,[1]Inschr!$B$1:$K$65536,3,FALSE))</f>
        <v xml:space="preserve"> </v>
      </c>
      <c r="Y29" s="43" t="str">
        <f>IF(W29=0," ",VLOOKUP(W29,[1]Inschr!$B$1:$K$65536,4,FALSE))</f>
        <v xml:space="preserve"> </v>
      </c>
      <c r="Z29" s="44">
        <f>Z159</f>
        <v>0</v>
      </c>
      <c r="AB29" s="45"/>
      <c r="AC29" s="46"/>
    </row>
    <row r="30" spans="2:29" ht="12.75" customHeight="1" x14ac:dyDescent="0.25">
      <c r="B30" s="40"/>
      <c r="C30" s="41"/>
      <c r="D30" s="42" t="str">
        <f>IF(C30=0," ",VLOOKUP(C30,[1]Inschr!$B$1:$K$65536,3,FALSE))</f>
        <v xml:space="preserve"> </v>
      </c>
      <c r="E30" s="43" t="str">
        <f>IF(C30=0," ",VLOOKUP(C30,[1]Inschr!$B$1:$K$65536,4,FALSE))</f>
        <v xml:space="preserve"> </v>
      </c>
      <c r="F30" s="42">
        <f>1+G30+H30</f>
        <v>1</v>
      </c>
      <c r="G30" s="42">
        <f>$F160</f>
        <v>0</v>
      </c>
      <c r="H30" s="44">
        <f t="shared" si="1"/>
        <v>0</v>
      </c>
      <c r="J30" s="48"/>
      <c r="K30" s="49"/>
      <c r="L30" s="23"/>
      <c r="V30" s="40"/>
      <c r="W30" s="42">
        <f>C113</f>
        <v>0</v>
      </c>
      <c r="X30" s="42" t="str">
        <f>IF(W30=0," ",VLOOKUP(W30,[1]Inschr!$B$1:$K$65536,3,FALSE))</f>
        <v xml:space="preserve"> </v>
      </c>
      <c r="Y30" s="43" t="str">
        <f>IF(W30=0," ",VLOOKUP(W30,[1]Inschr!$B$1:$K$65536,4,FALSE))</f>
        <v xml:space="preserve"> </v>
      </c>
      <c r="Z30" s="44">
        <f>Z160</f>
        <v>0</v>
      </c>
      <c r="AB30" s="48"/>
      <c r="AC30" s="49"/>
    </row>
    <row r="31" spans="2:29" ht="13.5" customHeight="1" thickBot="1" x14ac:dyDescent="0.3">
      <c r="B31" s="40"/>
      <c r="C31" s="41"/>
      <c r="D31" s="42" t="str">
        <f>IF(C31=0," ",VLOOKUP(C31,[1]Inschr!$B$1:$K$65536,3,FALSE))</f>
        <v xml:space="preserve"> </v>
      </c>
      <c r="E31" s="43" t="str">
        <f>IF(C31=0," ",VLOOKUP(C31,[1]Inschr!$B$1:$K$65536,4,FALSE))</f>
        <v xml:space="preserve"> </v>
      </c>
      <c r="F31" s="42">
        <f>1+G31+H31</f>
        <v>1</v>
      </c>
      <c r="G31" s="42">
        <f>$F161</f>
        <v>0</v>
      </c>
      <c r="H31" s="44">
        <f t="shared" si="1"/>
        <v>0</v>
      </c>
      <c r="J31" s="52"/>
      <c r="K31" s="53"/>
      <c r="L31" s="23"/>
      <c r="V31" s="40"/>
      <c r="W31" s="42">
        <f>C141</f>
        <v>0</v>
      </c>
      <c r="X31" s="42" t="str">
        <f>IF(W31=0," ",VLOOKUP(W31,[1]Inschr!$B$1:$K$65536,3,FALSE))</f>
        <v xml:space="preserve"> </v>
      </c>
      <c r="Y31" s="43" t="str">
        <f>IF(W31=0," ",VLOOKUP(W31,[1]Inschr!$B$1:$K$65536,4,FALSE))</f>
        <v xml:space="preserve"> </v>
      </c>
      <c r="Z31" s="44">
        <f>Z161</f>
        <v>0</v>
      </c>
      <c r="AB31" s="52"/>
      <c r="AC31" s="53"/>
    </row>
    <row r="32" spans="2:29" ht="12.75" customHeight="1" thickBot="1" x14ac:dyDescent="0.3">
      <c r="B32" s="60"/>
      <c r="C32" s="61"/>
      <c r="D32" s="62" t="str">
        <f>IF(C32=0," ",VLOOKUP(C32,[1]Inschr!$B$1:$K$65536,3,FALSE))</f>
        <v xml:space="preserve"> </v>
      </c>
      <c r="E32" s="63" t="str">
        <f>IF(C32=0," ",VLOOKUP(C32,[1]Inschr!$B$1:$K$65536,4,FALSE))</f>
        <v xml:space="preserve"> </v>
      </c>
      <c r="F32" s="62">
        <f>1+G32+H32</f>
        <v>1</v>
      </c>
      <c r="G32" s="62">
        <f>$F162</f>
        <v>0</v>
      </c>
      <c r="H32" s="64">
        <f t="shared" si="1"/>
        <v>0</v>
      </c>
      <c r="L32" s="23"/>
      <c r="V32" s="60"/>
      <c r="W32" s="61">
        <f>C169</f>
        <v>0</v>
      </c>
      <c r="X32" s="62" t="str">
        <f>IF(W32=0," ",VLOOKUP(W32,[1]Inschr!$B$1:$K$65536,3,FALSE))</f>
        <v xml:space="preserve"> </v>
      </c>
      <c r="Y32" s="63" t="str">
        <f>IF(W32=0," ",VLOOKUP(W32,[1]Inschr!$B$1:$K$65536,4,FALSE))</f>
        <v xml:space="preserve"> </v>
      </c>
      <c r="Z32" s="64">
        <f>Z162</f>
        <v>0</v>
      </c>
    </row>
    <row r="33" spans="1:43" ht="12.75" customHeight="1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W33" s="5"/>
      <c r="Y33" s="66"/>
      <c r="AB33" s="19"/>
      <c r="AC33" s="19"/>
      <c r="AD33" s="19"/>
      <c r="AE33" s="19"/>
    </row>
    <row r="34" spans="1:43" ht="13.5" customHeight="1" x14ac:dyDescent="0.25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W34" s="5"/>
      <c r="Y34" s="66"/>
    </row>
    <row r="35" spans="1:43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W35" s="65"/>
      <c r="X35" s="65"/>
      <c r="Y35" s="66"/>
    </row>
    <row r="36" spans="1:43" x14ac:dyDescent="0.25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W36" s="65"/>
      <c r="X36" s="65"/>
      <c r="Y36" s="66"/>
    </row>
    <row r="37" spans="1:43" ht="12.75" customHeight="1" thickBot="1" x14ac:dyDescent="0.3">
      <c r="C37" s="65"/>
      <c r="D37" s="65"/>
      <c r="E37" s="66"/>
      <c r="V37" s="50"/>
      <c r="W37" s="50"/>
      <c r="X37" s="50"/>
      <c r="Y37" s="50"/>
    </row>
    <row r="38" spans="1:43" ht="25.5" customHeight="1" thickTop="1" x14ac:dyDescent="0.4">
      <c r="A38" s="70" t="s">
        <v>0</v>
      </c>
      <c r="C38" s="3" t="s">
        <v>1</v>
      </c>
      <c r="D38" s="2"/>
      <c r="E38" s="10" t="str">
        <f>IF($E$1=0," ",$E$1)</f>
        <v xml:space="preserve"> </v>
      </c>
      <c r="F38" s="2"/>
      <c r="G38" s="2"/>
      <c r="H38" s="2" t="s">
        <v>2</v>
      </c>
      <c r="I38" s="2"/>
      <c r="J38" s="2"/>
      <c r="K38" s="2"/>
      <c r="L38" s="2"/>
      <c r="O38" s="71" t="str">
        <f>IF($M$1=0," ",$M$1)</f>
        <v xml:space="preserve"> </v>
      </c>
      <c r="P38" s="72"/>
      <c r="Q38" s="73"/>
      <c r="R38" s="74" t="s">
        <v>3</v>
      </c>
      <c r="S38" s="75">
        <v>1</v>
      </c>
      <c r="U38" s="70" t="s">
        <v>0</v>
      </c>
      <c r="W38" s="3" t="s">
        <v>1</v>
      </c>
      <c r="X38" s="2"/>
      <c r="Y38" s="10" t="str">
        <f>IF($E$1=0," ",$E$1)</f>
        <v xml:space="preserve"> </v>
      </c>
      <c r="Z38" s="2"/>
      <c r="AA38" s="2"/>
      <c r="AB38" s="2" t="s">
        <v>2</v>
      </c>
      <c r="AC38" s="2"/>
      <c r="AD38" s="2"/>
      <c r="AE38" s="2"/>
      <c r="AI38" s="71" t="str">
        <f>IF($M$1=0," ",$M$1)</f>
        <v xml:space="preserve"> </v>
      </c>
      <c r="AJ38" s="72"/>
      <c r="AK38" s="73"/>
      <c r="AL38" s="74" t="s">
        <v>3</v>
      </c>
      <c r="AM38" s="75" t="s">
        <v>12</v>
      </c>
      <c r="AP38" s="15"/>
      <c r="AQ38" s="15"/>
    </row>
    <row r="39" spans="1:43" x14ac:dyDescent="0.25">
      <c r="A39" s="19"/>
      <c r="O39" s="76"/>
      <c r="P39" s="77"/>
      <c r="Q39" s="78"/>
      <c r="R39" s="79"/>
      <c r="S39" s="80"/>
      <c r="U39" s="19"/>
      <c r="AI39" s="76"/>
      <c r="AJ39" s="77"/>
      <c r="AK39" s="78"/>
      <c r="AL39" s="79"/>
      <c r="AM39" s="80"/>
    </row>
    <row r="40" spans="1:43" x14ac:dyDescent="0.25">
      <c r="B40" s="81" t="s">
        <v>17</v>
      </c>
      <c r="O40" s="76"/>
      <c r="P40" s="77"/>
      <c r="Q40" s="78"/>
      <c r="R40" s="82"/>
      <c r="S40" s="83"/>
      <c r="V40" s="81" t="s">
        <v>17</v>
      </c>
      <c r="AI40" s="76"/>
      <c r="AJ40" s="77"/>
      <c r="AK40" s="78"/>
      <c r="AL40" s="82"/>
      <c r="AM40" s="83"/>
    </row>
    <row r="41" spans="1:43" x14ac:dyDescent="0.25">
      <c r="B41" s="81" t="s">
        <v>18</v>
      </c>
      <c r="O41" s="76"/>
      <c r="P41" s="77"/>
      <c r="Q41" s="78"/>
      <c r="R41" s="84" t="s">
        <v>11</v>
      </c>
      <c r="S41" s="85" t="str">
        <f>IF($J$9=0," ",$J$9)</f>
        <v xml:space="preserve"> </v>
      </c>
      <c r="V41" s="81" t="s">
        <v>18</v>
      </c>
      <c r="AI41" s="76"/>
      <c r="AJ41" s="77"/>
      <c r="AK41" s="78"/>
      <c r="AL41" s="84" t="s">
        <v>11</v>
      </c>
      <c r="AM41" s="86" t="str">
        <f>IF($AB$9=0," ",$AB$9)</f>
        <v xml:space="preserve"> </v>
      </c>
    </row>
    <row r="42" spans="1:43" x14ac:dyDescent="0.25">
      <c r="B42" s="81" t="s">
        <v>19</v>
      </c>
      <c r="C42" s="50"/>
      <c r="D42" s="50"/>
      <c r="E42" s="50"/>
      <c r="O42" s="76"/>
      <c r="P42" s="77"/>
      <c r="Q42" s="78"/>
      <c r="R42" s="79"/>
      <c r="S42" s="87"/>
      <c r="V42" s="81" t="s">
        <v>19</v>
      </c>
      <c r="W42" s="50"/>
      <c r="X42" s="50"/>
      <c r="Y42" s="50"/>
      <c r="AI42" s="76"/>
      <c r="AJ42" s="77"/>
      <c r="AK42" s="78"/>
      <c r="AL42" s="79"/>
      <c r="AM42" s="80"/>
    </row>
    <row r="43" spans="1:43" ht="13.8" thickBot="1" x14ac:dyDescent="0.3">
      <c r="B43" s="50"/>
      <c r="G43" s="5"/>
      <c r="H43" s="5"/>
      <c r="I43" s="5"/>
      <c r="J43" s="5"/>
      <c r="K43" s="5"/>
      <c r="L43" s="5"/>
      <c r="M43" s="5"/>
      <c r="O43" s="88"/>
      <c r="P43" s="89"/>
      <c r="Q43" s="90"/>
      <c r="R43" s="91"/>
      <c r="S43" s="92"/>
      <c r="T43" s="5"/>
      <c r="V43" s="50"/>
      <c r="AA43" s="5"/>
      <c r="AB43" s="5"/>
      <c r="AC43" s="5"/>
      <c r="AD43" s="5"/>
      <c r="AE43" s="5"/>
      <c r="AF43" s="5"/>
      <c r="AG43" s="5"/>
      <c r="AI43" s="88"/>
      <c r="AJ43" s="89"/>
      <c r="AK43" s="90"/>
      <c r="AL43" s="91"/>
      <c r="AM43" s="93"/>
      <c r="AO43" s="5"/>
    </row>
    <row r="44" spans="1:43" ht="14.4" thickTop="1" thickBot="1" x14ac:dyDescent="0.3">
      <c r="A44" s="19"/>
      <c r="O44" s="5"/>
      <c r="P44" s="5"/>
      <c r="Q44" s="5"/>
      <c r="R44" s="5"/>
      <c r="S44" s="5"/>
      <c r="AI44" s="5"/>
      <c r="AJ44" s="5"/>
      <c r="AK44" s="5"/>
      <c r="AL44" s="5"/>
      <c r="AM44" s="5"/>
    </row>
    <row r="45" spans="1:43" x14ac:dyDescent="0.25">
      <c r="A45" s="19"/>
      <c r="B45" s="42" t="s">
        <v>20</v>
      </c>
      <c r="C45" s="67" t="s">
        <v>4</v>
      </c>
      <c r="D45" s="68" t="s">
        <v>5</v>
      </c>
      <c r="E45" s="68" t="s">
        <v>6</v>
      </c>
      <c r="F45" s="42" t="s">
        <v>21</v>
      </c>
      <c r="G45" s="94">
        <v>1</v>
      </c>
      <c r="H45" s="94">
        <v>2</v>
      </c>
      <c r="I45" s="94">
        <v>3</v>
      </c>
      <c r="J45" s="94">
        <v>4</v>
      </c>
      <c r="K45" s="95">
        <v>5</v>
      </c>
      <c r="L45" s="96" t="s">
        <v>22</v>
      </c>
      <c r="M45" s="97" t="s">
        <v>23</v>
      </c>
      <c r="N45" s="97" t="s">
        <v>24</v>
      </c>
      <c r="O45" s="98" t="s">
        <v>25</v>
      </c>
      <c r="P45" s="99"/>
      <c r="Q45" s="5"/>
      <c r="R45" s="5"/>
      <c r="S45" s="5"/>
      <c r="V45" s="42" t="s">
        <v>20</v>
      </c>
      <c r="W45" s="67" t="s">
        <v>4</v>
      </c>
      <c r="X45" s="68" t="s">
        <v>5</v>
      </c>
      <c r="Y45" s="68" t="s">
        <v>6</v>
      </c>
      <c r="Z45" s="42" t="s">
        <v>21</v>
      </c>
      <c r="AA45" s="94">
        <v>1</v>
      </c>
      <c r="AB45" s="94">
        <v>2</v>
      </c>
      <c r="AC45" s="94">
        <v>3</v>
      </c>
      <c r="AD45" s="94">
        <v>4</v>
      </c>
      <c r="AE45" s="95">
        <v>5</v>
      </c>
      <c r="AF45" s="96" t="s">
        <v>22</v>
      </c>
      <c r="AG45" s="97" t="s">
        <v>23</v>
      </c>
      <c r="AH45" s="97" t="s">
        <v>24</v>
      </c>
      <c r="AI45" s="98" t="s">
        <v>25</v>
      </c>
      <c r="AJ45" s="99"/>
      <c r="AK45" s="5"/>
      <c r="AL45" s="5"/>
      <c r="AM45" s="5"/>
    </row>
    <row r="46" spans="1:43" x14ac:dyDescent="0.25">
      <c r="A46" s="19"/>
      <c r="B46" s="42">
        <v>1</v>
      </c>
      <c r="C46" s="67">
        <f>$C8</f>
        <v>0</v>
      </c>
      <c r="D46" s="68" t="str">
        <f>IF(C46=0," ",VLOOKUP(C46,[1]Inschr!B$1:K$65536,3,FALSE))</f>
        <v xml:space="preserve"> </v>
      </c>
      <c r="E46" s="68" t="str">
        <f>IF(C46=0," ",VLOOKUP(C46,[1]Inschr!B$1:K$65536,4,FALSE))</f>
        <v xml:space="preserve"> </v>
      </c>
      <c r="F46" s="42">
        <f>L46*2</f>
        <v>0</v>
      </c>
      <c r="G46" s="100" t="s">
        <v>26</v>
      </c>
      <c r="H46" s="42">
        <f>IF(R55-S55&gt;0,1,0)</f>
        <v>0</v>
      </c>
      <c r="I46" s="42">
        <f>IF(R58-S58&gt;0,1,0)</f>
        <v>0</v>
      </c>
      <c r="J46" s="42">
        <f>IF(R61-S61&gt;0,1,0)</f>
        <v>0</v>
      </c>
      <c r="K46" s="67">
        <f>IF(R63-S63&gt;0,1,0)</f>
        <v>0</v>
      </c>
      <c r="L46" s="101">
        <f>SUM(G46:K46)</f>
        <v>0</v>
      </c>
      <c r="M46" s="102">
        <f>IF(L46=0,0,IF(2&lt;IF(L46=L46,1,0)+IF(L46=L47,1,0)+IF(L46=L48,1,0)+IF(L46=L49,1,0)+IF(L46=L50,1,0),R55+R58+R61+R63-S55-S58-S61-S63,IF(2=IF(L46=L46,1,0)+IF(L46=L47,1,0)+IF(L46=L48,1,0)+IF(L46=L49,1,0)+IF(L46=L50,1,0),"-","_")))</f>
        <v>0</v>
      </c>
      <c r="N46" s="102">
        <f>IF(OR(M46=0,M46="-",M46="_"),M46,IF(2&lt;IF(M46=M46,1,0)+IF(M46=M47,1,0)+IF(M46=M48,1,0)+IF(M46=M49,1,0)+IF(M46=M50,1,0),L55+N55+P55+L58+N58+P58+L61+N61+P61+L63+N63+P63-M55-O55-Q55-M58-O58-Q58-M61-O61-Q61-M63-O63-Q63,IF(2=IF(M46=M46,1,0)+IF(M46=M47,1,0)+IF(M46=M48,1,0)+IF(M46=M49,1,0)+IF(M46=M50,1,0),"-","_")))</f>
        <v>0</v>
      </c>
      <c r="O46" s="103">
        <f>IF(L46=0,0,IF(M46="-",IF(L46=L47,IF(R55&lt;S55,"Verliezer","Winnaar"),IF(L46=L48,IF(R58&lt;S58,"Verliezer","Winnaar"),IF(L46=L49,IF(R61&lt;S61,"Verliezer","Winnaar"),IF(L46=L50,IF(R63&lt;S63,"Verliezer","Winnaar"))))),IF(N46="-",IF(M46=M47,IF(R55&lt;S55,"Verliezer","Winnaar"),IF(M46=M48,IF(R58&lt;S58,"Verliezer","Winnaar"),IF(M46=M49,IF(R61&lt;S61,"Verliezer","Winnaar"),IF(M46=M50,IF(R63&lt;S63,"Verliezer","Winnaar"))))),"_")))</f>
        <v>0</v>
      </c>
      <c r="P46" s="104"/>
      <c r="Q46" s="5"/>
      <c r="R46" s="5"/>
      <c r="S46" s="5"/>
      <c r="V46" s="42">
        <v>1</v>
      </c>
      <c r="W46" s="67">
        <f>$W8</f>
        <v>0</v>
      </c>
      <c r="X46" s="68" t="str">
        <f>IF(W46=0," ",VLOOKUP(W46,[1]Inschr!B$1:K$65536,3,FALSE))</f>
        <v xml:space="preserve"> </v>
      </c>
      <c r="Y46" s="68" t="str">
        <f>IF(W46=0," ",VLOOKUP(W46,[1]Inschr!B$1:K$65536,4,FALSE))</f>
        <v xml:space="preserve"> </v>
      </c>
      <c r="Z46" s="42">
        <f>AF46*2</f>
        <v>0</v>
      </c>
      <c r="AA46" s="100" t="s">
        <v>26</v>
      </c>
      <c r="AB46" s="42">
        <f>IF(AL55-AM55&gt;0,1,0)</f>
        <v>0</v>
      </c>
      <c r="AC46" s="42">
        <f>IF(AL58-AM58&gt;0,1,0)</f>
        <v>0</v>
      </c>
      <c r="AD46" s="42">
        <f>IF(AL61-AM61&gt;0,1,0)</f>
        <v>0</v>
      </c>
      <c r="AE46" s="67">
        <f>IF(AL63-AM63&gt;0,1,0)</f>
        <v>0</v>
      </c>
      <c r="AF46" s="101">
        <f>SUM(AA46:AE46)</f>
        <v>0</v>
      </c>
      <c r="AG46" s="102">
        <f>IF(AF46=0,0,IF(2&lt;IF(AF46=$AF$46,1,0)+IF(AF46=$AF$47,1,0)+IF(AF46=$AF$48,1,0)+IF(AF46=$AF$49,1,0)+IF(AF46=$AF$50,1,0),AL55+AL58+AL61+AL63-AM55-AM58-AM61-AM63,IF(2=IF(AF46=$AF$46,1,0)+IF(AF46=$AF$47,1,0)+IF(AF46=$AF$48,1,0)+IF(AF46=$AF$49,1,0)+IF(AF46=$AF$50,1,0),"-","_")))</f>
        <v>0</v>
      </c>
      <c r="AH46" s="102">
        <f>IF(OR(AG46=0,AG46="-",AG46="_"),AG46,IF(2&lt;IF(AG46=$AG$46,1,0)+IF(AG46=$AG$47,1,0)+IF(AG46=$AG$48,1,0)+IF(AG46=$AG$49,1,0)+IF(AG46=$AG$50,1,0),AF55+AH55+AJ55+AF58+AH58+AJ58+AF61+AH61+AJ61+AF63+AH63+AJ63-AG55-AI55-AK55-AG58-AI58-AK58-AG61-AI61-AK61-AG63-AI63-AK63,IF(2=IF(AG46=$AG$46,1,0)+IF(AG46=$AG$47,1,0)+IF(AG46=$AG$48,1,0)+IF(AG46=$AG$49,1,0)+IF(AG46=$AG$50,1,0),"-","_")))</f>
        <v>0</v>
      </c>
      <c r="AI46" s="103">
        <f>IF(AF46=0,0,IF(AG46="-",IF(AF46=AF47,IF(AL55&lt;AM55,"Verliezer","Winnaar"),IF(AF46=AF48,IF(AL58&lt;AM58,"Verliezer","Winnaar"),IF(AF46=AF49,IF(AL61&lt;AM61,"Verliezer","Winnaar"),IF(AF46=AF50,IF(AL63&lt;AM63,"Verliezer","Winnaar"))))),IF(AH46="-",IF(AG46=AG47,IF(AL55&lt;AM55,"Verliezer","Winnaar"),IF(AG46=AG48,IF(AL58&lt;AM58,"Verliezer","Winnaar"),IF(AG46=AG49,IF(AL61&lt;AM61,"Verliezer","Winnaar"),IF(AG46=AG50,IF(AL63&lt;AM63,"Verliezer","Winnaar"))))),"_")))</f>
        <v>0</v>
      </c>
      <c r="AJ46" s="104"/>
      <c r="AK46" s="5"/>
      <c r="AL46" s="5"/>
      <c r="AM46" s="5"/>
    </row>
    <row r="47" spans="1:43" x14ac:dyDescent="0.25">
      <c r="A47" s="19"/>
      <c r="B47" s="42">
        <v>2</v>
      </c>
      <c r="C47" s="67">
        <f>$C9</f>
        <v>0</v>
      </c>
      <c r="D47" s="68" t="str">
        <f>IF(C47=0," ",VLOOKUP(C47,[1]Inschr!B$1:K$65536,3,FALSE))</f>
        <v xml:space="preserve"> </v>
      </c>
      <c r="E47" s="68" t="str">
        <f>IF(C47=0," ",VLOOKUP(C47,[1]Inschr!B$1:K$65536,4,FALSE))</f>
        <v xml:space="preserve"> </v>
      </c>
      <c r="F47" s="42">
        <f>L47*2</f>
        <v>0</v>
      </c>
      <c r="G47" s="42">
        <f>IF(S55-R55&gt;0,1,0)</f>
        <v>0</v>
      </c>
      <c r="H47" s="100" t="s">
        <v>26</v>
      </c>
      <c r="I47" s="42">
        <f>IF(R62-S62&gt;0,1,0)</f>
        <v>0</v>
      </c>
      <c r="J47" s="42">
        <f>IF(R59-S59&gt;0,1,0)</f>
        <v>0</v>
      </c>
      <c r="K47" s="67">
        <f>IF(R57-S57&gt;0,1,0)</f>
        <v>0</v>
      </c>
      <c r="L47" s="101">
        <f>SUM(G47:K47)</f>
        <v>0</v>
      </c>
      <c r="M47" s="102">
        <f>IF(L47=0,0,IF(2&lt;IF(L47=L46,1,0)+IF(L47=L47,1,0)+IF(L47=L48,1,0)+IF(L47=L49,1,0)+IF(L47=L50,1,0),S55+R57+R59+R62-R55-S57-S59-S62,IF(2=IF(L47=L46,1,0)+IF(L47=L47,1,0)+IF(L47=L48,1,0)+IF(L47=L49,1,0)+IF(L47=L50,1,0),"-","_")))</f>
        <v>0</v>
      </c>
      <c r="N47" s="102">
        <f>IF(OR(M47=0,M47="-",M47="_"),M47,IF(2&lt;IF(M47=M46,1,0)+IF(M47=M47,1,0)+IF(M47=M48,1,0)+IF(M47=M49,1,0)+IF(M47=M50,1,0),M55+O55+Q55+L57+N57+P57+L59+N59+P59+L62+N62+P62-L55-N55-P55-M57-O57-Q57-M59-O59-Q59-M62-O62-Q62,IF(2=IF(M47=M46,1,0)+IF(M47=M47,1,0)+IF(M47=M48,1,0)+IF(M47=M49,1,0)+IF(M47=M50,1,0),"-","_")))</f>
        <v>0</v>
      </c>
      <c r="O47" s="105">
        <f>IF(L47=0,0,IF(M47="-",IF(L47=L48,IF(R62&lt;S62,"Verliezer","Winnaar"),IF(L47=L49,IF(R59&lt;S59,"Verliezer","Winnaar"),IF(L47=L50,IF(R57&lt;S57,"Verliezer","Winnaar"),IF(S55&lt;R55,"Verliezer","Winnaar")))),IF(N47="-",IF(M47=M48,IF(R62&lt;S62,"Verliezer","Winnaar"),IF(M47=M49,IF(R59&lt;S59,"Verliezer","Winnaar"),IF(M47=M50,IF(R57&lt;S57,"Verliezer","Winnaar"),IF(S55&lt;R55,"Verliezer","Winnaar")))),"_")))</f>
        <v>0</v>
      </c>
      <c r="P47" s="106"/>
      <c r="Q47" s="5"/>
      <c r="R47" s="5"/>
      <c r="S47" s="5"/>
      <c r="V47" s="42">
        <v>2</v>
      </c>
      <c r="W47" s="67">
        <f>$W9</f>
        <v>0</v>
      </c>
      <c r="X47" s="68" t="str">
        <f>IF(W47=0," ",VLOOKUP(W47,[1]Inschr!B$1:K$65536,3,FALSE))</f>
        <v xml:space="preserve"> </v>
      </c>
      <c r="Y47" s="68" t="str">
        <f>IF(W47=0," ",VLOOKUP(W47,[1]Inschr!B$1:K$65536,4,FALSE))</f>
        <v xml:space="preserve"> </v>
      </c>
      <c r="Z47" s="42">
        <f>AF47*2</f>
        <v>0</v>
      </c>
      <c r="AA47" s="42">
        <f>IF(AM55-AL55&gt;0,1,0)</f>
        <v>0</v>
      </c>
      <c r="AB47" s="100" t="s">
        <v>26</v>
      </c>
      <c r="AC47" s="42">
        <f>IF(AL62-AM62&gt;0,1,0)</f>
        <v>0</v>
      </c>
      <c r="AD47" s="42">
        <f>IF(AL59-AM59&gt;0,1,0)</f>
        <v>0</v>
      </c>
      <c r="AE47" s="67">
        <f>IF(AL57-AM57&gt;0,1,0)</f>
        <v>0</v>
      </c>
      <c r="AF47" s="101">
        <f>SUM(AA47:AE47)</f>
        <v>0</v>
      </c>
      <c r="AG47" s="102">
        <f>IF(AF47=0,0,IF(2&lt;IF(AF47=$AF$46,1,0)+IF(AF47=$AF$47,1,0)+IF(AF47=$AF$48,1,0)+IF(AF47=$AF$49,1,0)+IF(AF47=$AF$50,1,0),AM55+AL57+AL59+AL62-AL55-AM57-AM59-AM62,IF(2=IF(AF47=$AF$46,1,0)+IF(AF47=$AF$47,1,0)+IF(AF47=$AF$48,1,0)+IF(AF47=$AF$49,1,0)+IF(AF47=$AF$50,1,0),"-","_")))</f>
        <v>0</v>
      </c>
      <c r="AH47" s="102">
        <f>IF(OR(AG47=0,AG47="-",AG47="_"),AG47,IF(2&lt;IF(AG47=$AG$46,1,0)+IF(AG47=$AG$47,1,0)+IF(AG47=$AG$48,1,0)+IF(AG47=$AG$49,1,0)+IF(AG47=$AG$50,1,0),AG55+AI55+AK55+AF57+AH57+AJ57+AF59+AH59+AJ59+AF62+AH62+AJ62-AF55-AH55-AJ55-AG57-AI57-AK57-AG59-AI59-AK59-AG62-AI62-AK62,IF(2=IF(AG47=$AG$46,1,0)+IF(AG47=$AG$47,1,0)+IF(AG47=$AG$48,1,0)+IF(AG47=$AG$49,1,0)+IF(AG47=$AG$50,1,0),"-","_")))</f>
        <v>0</v>
      </c>
      <c r="AI47" s="105">
        <f>IF(AF47=0,0,IF(AG47="-",IF(AF47=AF48,IF(AL62&lt;AM62,"Verliezer","Winnaar"),IF(AF47=AF49,IF(AL59&lt;AM59,"Verliezer","Winnaar"),IF(AF47=AF50,IF(AL57&lt;AM57,"Verliezer","Winnaar"),IF(AM55&lt;AL55,"Verliezer","Winnaar")))),IF(AH47="-",IF(AG47=AG48,IF(AL62&lt;AM62,"Verliezer","Winnaar"),IF(AG47=AG49,IF(AL59&lt;AM59,"Verliezer","Winnaar"),IF(AG47=AG50,IF(AL57&lt;AM57,"Verliezer","Winnaar"),IF(AM55&lt;AL55,"Verliezer","Winnaar")))),"_")))</f>
        <v>0</v>
      </c>
      <c r="AJ47" s="106"/>
      <c r="AK47" s="5"/>
      <c r="AL47" s="5"/>
      <c r="AM47" s="5"/>
    </row>
    <row r="48" spans="1:43" x14ac:dyDescent="0.25">
      <c r="A48" s="19"/>
      <c r="B48" s="42">
        <v>3</v>
      </c>
      <c r="C48" s="67">
        <f>$C10</f>
        <v>0</v>
      </c>
      <c r="D48" s="68" t="str">
        <f>IF(C48=0," ",VLOOKUP(C48,[1]Inschr!B$1:K$65536,3,FALSE))</f>
        <v xml:space="preserve"> </v>
      </c>
      <c r="E48" s="68" t="str">
        <f>IF(C48=0," ",VLOOKUP(C48,[1]Inschr!B$1:K$65536,4,FALSE))</f>
        <v xml:space="preserve"> </v>
      </c>
      <c r="F48" s="42">
        <f>L48*2</f>
        <v>0</v>
      </c>
      <c r="G48" s="42">
        <f>IF(S58-R58&gt;0,1,0)</f>
        <v>0</v>
      </c>
      <c r="H48" s="42">
        <f>IF(S62-R62&gt;0,1,0)</f>
        <v>0</v>
      </c>
      <c r="I48" s="100" t="s">
        <v>26</v>
      </c>
      <c r="J48" s="42">
        <f>IF(R56-S56&gt;0,1,0)</f>
        <v>0</v>
      </c>
      <c r="K48" s="67">
        <f>IF(R60-S60&gt;0,1,0)</f>
        <v>0</v>
      </c>
      <c r="L48" s="101">
        <f>SUM(G48:K48)</f>
        <v>0</v>
      </c>
      <c r="M48" s="102">
        <f>IF(L48=0,0,IF(2&lt;IF(L48=L46,1,0)+IF(L48=L47,1,0)+IF(L48=L48,1,0)+IF(L48=L49,1,0)+IF(L48=L50,1,0),R56+S58+R60+S62-S56-R58-S60-R62,IF(2=IF(L48=L46,1,0)+IF(L48=L47,1,0)+IF(L48=L48,1,0)+IF(L48=L49,1,0)+IF(L48=L50,1,0),"-","_")))</f>
        <v>0</v>
      </c>
      <c r="N48" s="102">
        <f>IF(OR(M48=0,M48="-",M48="_"),M48,IF(2&lt;IF(M48=M46,1,0)+IF(M48=M47,1,0)+IF(M48=M48,1,0)+IF(M48=M49,1,0)+IF(M48=M50,1,0),L56+N56+P56+M58+O58+Q58+L60+N60+P60+M62+O62+Q62-M56-O56-Q56-L58-N58-P58-M60-O60-Q60-L62-N62-P62,IF(2=IF(M48=M46,1,0)+IF(M48=M47,1,0)+IF(M48=M48,1,0)+IF(M48=M49,1,0)+IF(M48=M50,1,0),"-","_")))</f>
        <v>0</v>
      </c>
      <c r="O48" s="103">
        <f>IF(L48=0,0,IF(M48="-",IF(L48=L49,IF(R56&lt;S56,"Verliezer","Winnaar"),IF(L48=L50,IF(R60&lt;S60,"Verliezer","Winnaar"),IF(L48=L46,IF(S58&lt;R58,"Verliezer","Winnaar"),IF(S62&lt;R62,"Verliezer","Winnaar")))),IF(N48="-",IF(M48=M49,IF(R56&lt;S56,"Verliezer","Winnaar"),IF(M48=M50,IF(R60&lt;S60,"Verliezer","Winnaar"),IF(M48=M46,IF(S58&lt;R58,"Verliezer","Winnaar"),IF(S62&lt;R62,"Verliezer","Winnaar")))),"_")))</f>
        <v>0</v>
      </c>
      <c r="P48" s="104"/>
      <c r="Q48" s="5"/>
      <c r="R48" s="5"/>
      <c r="S48" s="5"/>
      <c r="V48" s="42">
        <v>3</v>
      </c>
      <c r="W48" s="67">
        <f>$W10</f>
        <v>0</v>
      </c>
      <c r="X48" s="68" t="str">
        <f>IF(W48=0," ",VLOOKUP(W48,[1]Inschr!B$1:K$65536,3,FALSE))</f>
        <v xml:space="preserve"> </v>
      </c>
      <c r="Y48" s="68" t="str">
        <f>IF(W48=0," ",VLOOKUP(W48,[1]Inschr!B$1:K$65536,4,FALSE))</f>
        <v xml:space="preserve"> </v>
      </c>
      <c r="Z48" s="42">
        <f>AF48*2</f>
        <v>0</v>
      </c>
      <c r="AA48" s="42">
        <f>IF(AM58-AL58&gt;0,1,0)</f>
        <v>0</v>
      </c>
      <c r="AB48" s="42">
        <f>IF(AM62-AL62&gt;0,1,0)</f>
        <v>0</v>
      </c>
      <c r="AC48" s="100" t="s">
        <v>26</v>
      </c>
      <c r="AD48" s="42">
        <f>IF(AL56-AM56&gt;0,1,0)</f>
        <v>0</v>
      </c>
      <c r="AE48" s="67">
        <f>IF(AL60-AM60&gt;0,1,0)</f>
        <v>0</v>
      </c>
      <c r="AF48" s="101">
        <f>SUM(AA48:AE48)</f>
        <v>0</v>
      </c>
      <c r="AG48" s="102">
        <f>IF(AF48=0,0,IF(2&lt;IF(AF48=$AF$46,1,0)+IF(AF48=$AF$47,1,0)+IF(AF48=$AF$48,1,0)+IF(AF48=$AF$49,1,0)+IF(AF48=$AF$50,1,0),AL56+AM58+AL60+AM62-AM56-AL58-AM60-AL62,IF(2=IF(AF48=$AF$46,1,0)+IF(AF48=$AF$47,1,0)+IF(AF48=$AF$48,1,0)+IF(AF48=$AF$49,1,0)+IF(AF48=$AF$50,1,0),"-","_")))</f>
        <v>0</v>
      </c>
      <c r="AH48" s="102">
        <f>IF(OR(AG48=0,AG48="-",AG48="_"),AG48,IF(2&lt;IF(AG48=$AG$46,1,0)+IF(AG48=$AG$47,1,0)+IF(AG48=$AG$48,1,0)+IF(AG48=$AG$49,1,0)+IF(AG48=$AG$50,1,0),AF56+AH56+AJ56+AG58+AI58+AK58+AF60+AH60+AJ60+AG62+AI62+AK62-AG56-AI56-AK56-AF58-AH58-AJ58-AG60-AI60-AK60-AF62-AH62-AJ62,IF(2=IF(AG48=$AG$46,1,0)+IF(AG48=$AG$47,1,0)+IF(AG48=$AG$48,1,0)+IF(AG48=$AG$49,1,0)+IF(AG48=$AG$50,1,0),"-","_")))</f>
        <v>0</v>
      </c>
      <c r="AI48" s="103">
        <f>IF(AF48=0,0,IF(AG48="-",IF(AF48=AF49,IF(AL56&lt;AM56,"Verliezer","Winnaar"),IF(AF48=AF50,IF(AL60&lt;AM60,"Verliezer","Winnaar"),IF(AF48=AF46,IF(AM58&lt;AL58,"Verliezer","Winnaar"),IF(AM62&lt;AL62,"Verliezer","Winnaar")))),IF(AH48="-",IF(AG48=AG49,IF(AL56&lt;AM56,"Verliezer","Winnaar"),IF(AG48=AG50,IF(AL60&lt;AM60,"Verliezer","Winnaar"),IF(AG48=AG46,IF(AM58&lt;AL58,"Verliezer","Winnaar"),IF(AM62&lt;AL62,"Verliezer","Winnaar")))),"_")))</f>
        <v>0</v>
      </c>
      <c r="AJ48" s="104"/>
      <c r="AK48" s="5"/>
      <c r="AL48" s="5"/>
      <c r="AM48" s="5"/>
    </row>
    <row r="49" spans="1:39" x14ac:dyDescent="0.25">
      <c r="A49" s="19"/>
      <c r="B49" s="42">
        <v>4</v>
      </c>
      <c r="C49" s="67">
        <f>$C11</f>
        <v>0</v>
      </c>
      <c r="D49" s="68" t="str">
        <f>IF(C49=0," ",VLOOKUP(C49,[1]Inschr!B$1:K$65536,3,FALSE))</f>
        <v xml:space="preserve"> </v>
      </c>
      <c r="E49" s="68" t="str">
        <f>IF(C49=0," ",VLOOKUP(C49,[1]Inschr!B$1:K$65536,4,FALSE))</f>
        <v xml:space="preserve"> </v>
      </c>
      <c r="F49" s="42">
        <f>L49*2</f>
        <v>0</v>
      </c>
      <c r="G49" s="42">
        <f>IF(S61-R61&gt;0,1,0)</f>
        <v>0</v>
      </c>
      <c r="H49" s="42">
        <f>IF(S59-R59&gt;0,1,0)</f>
        <v>0</v>
      </c>
      <c r="I49" s="42">
        <f>IF(S56-R56&gt;0,1,0)</f>
        <v>0</v>
      </c>
      <c r="J49" s="100" t="s">
        <v>26</v>
      </c>
      <c r="K49" s="67">
        <f>IF(R54-S54&gt;0,1,0)</f>
        <v>0</v>
      </c>
      <c r="L49" s="101">
        <f>SUM(G49:K49)</f>
        <v>0</v>
      </c>
      <c r="M49" s="102">
        <f>IF(L49=0,0,IF(2&lt;IF(L49=L46,1,0)+IF(L49=L47,1,0)+IF(L49=L48,1,0)+IF(L49=L49,1,0)+IF(L49=L50,1,0),R54+S56+S59+S61-S54-R56-R59-R61,IF(2=IF(L49=L46,1,0)+IF(L49=L47,1,0)+IF(L49=L48,1,0)+IF(L49=L49,1,0)+IF(L49=L50,1,0),"-","_")))</f>
        <v>0</v>
      </c>
      <c r="N49" s="102">
        <f>IF(OR(M49=0,M49="-",M49="_"),M49,IF(2&lt;IF(M49=M46,1,0)+IF(M49=M47,1,0)+IF(M49=M48,1,0)+IF(M49=M49,1,0)+IF(M49=M50,1,0),L54+N54+P54+M56+O56+Q56+M59+O59+Q59+M61+O61+Q61-M54-O54-Q54-L56-N56-P56-L59-N59-P59-L61-N61-P61,IF(2=IF(M49=M46,1,0)+IF(M49=M47,1,0)+IF(M49=M48,1,0)+IF(M49=M49,1,0)+IF(M49=M50,1,0),"-","_")))</f>
        <v>0</v>
      </c>
      <c r="O49" s="103">
        <f>IF(L49=0,0,IF(M49="-",IF(L49=L50,IF(R54&lt;S54,"Verliezer","Winnaar"),IF(L49=L46,IF(S61&lt;R61,"Verliezer","Winnaar"),IF(L49=L47,IF(S59&lt;R59,"Verliezer","Winnaar"),IF(S56&lt;R56,"Verliezer","Winnaar")))),IF(N49="-",IF(M49=M50,IF(R54&lt;S54,"Verliezer","Winnaar"),IF(M49=M46,IF(S61&lt;R61,"Verliezer","Winnaar"),IF(M49=M47,IF(S59&lt;R59,"Verliezer","Winnaar"),IF(S56&lt;R56,"Verliezer","Winnaar")))),"_")))</f>
        <v>0</v>
      </c>
      <c r="P49" s="104"/>
      <c r="Q49" s="5"/>
      <c r="R49" s="5"/>
      <c r="S49" s="5"/>
      <c r="V49" s="42">
        <v>4</v>
      </c>
      <c r="W49" s="67">
        <f>$W11</f>
        <v>0</v>
      </c>
      <c r="X49" s="68" t="str">
        <f>IF(W49=0," ",VLOOKUP(W49,[1]Inschr!B$1:K$65536,3,FALSE))</f>
        <v xml:space="preserve"> </v>
      </c>
      <c r="Y49" s="68" t="str">
        <f>IF(W49=0," ",VLOOKUP(W49,[1]Inschr!B$1:K$65536,4,FALSE))</f>
        <v xml:space="preserve"> </v>
      </c>
      <c r="Z49" s="42">
        <f>AF49*2</f>
        <v>0</v>
      </c>
      <c r="AA49" s="42">
        <f>IF(AM61-AL61&gt;0,1,0)</f>
        <v>0</v>
      </c>
      <c r="AB49" s="42">
        <f>IF(AM59-AL59&gt;0,1,0)</f>
        <v>0</v>
      </c>
      <c r="AC49" s="42">
        <f>IF(AM56-AL56&gt;0,1,0)</f>
        <v>0</v>
      </c>
      <c r="AD49" s="100" t="s">
        <v>26</v>
      </c>
      <c r="AE49" s="67">
        <f>IF(AL54-AM54&gt;0,1,0)</f>
        <v>0</v>
      </c>
      <c r="AF49" s="101">
        <f>SUM(AA49:AE49)</f>
        <v>0</v>
      </c>
      <c r="AG49" s="102">
        <f>IF(AF49=0,0,IF(2&lt;IF(AF49=$AF$46,1,0)+IF(AF49=$AF$47,1,0)+IF(AF49=$AF$48,1,0)+IF(AF49=$AF$49,1,0)+IF(AF49=$AF$50,1,0),AL54+AM56+AM59+AM61-AM54-AL56-AL59-AL61,IF(2=IF(AF49=$AF$46,1,0)+IF(AF49=$AF$47,1,0)+IF(AF49=$AF$48,1,0)+IF(AF49=$AF$49,1,0)+IF(AF49=$AF$50,1,0),"-","_")))</f>
        <v>0</v>
      </c>
      <c r="AH49" s="102">
        <f>IF(OR(AG49=0,AG49="-",AG49="_"),AG49,IF(2&lt;IF(AG49=$AG$46,1,0)+IF(AG49=$AG$47,1,0)+IF(AG49=$AG$48,1,0)+IF(AG49=$AG$49,1,0)+IF(AG49=$AG$50,1,0),AF54+AH54+AJ54+AG56+AI56+AK56+AG59+AI59+AK59+AG61+AI61+AK61-AG54-AI54-AK54-AF56-AH56-AJ56-AF59-AH59-AJ59-AF61-AH61-AJ61,IF(2=IF(AG49=$AG$46,1,0)+IF(AG49=$AG$47,1,0)+IF(AG49=$AG$48,1,0)+IF(AG49=$AG$49,1,0)+IF(AG49=$AG$50,1,0),"-","_")))</f>
        <v>0</v>
      </c>
      <c r="AI49" s="103">
        <f>IF(AF49=0,0,IF(AG49="-",IF(AF49=AF50,IF(AL54&lt;AM54,"Verliezer","Winnaar"),IF(AF49=AF46,IF(AM61&lt;AL61,"Verliezer","Winnaar"),IF(AF49=AF47,IF(AM59&lt;AL59,"Verliezer","Winnaar"),IF(AM56&lt;AL56,"Verliezer","Winnaar")))),IF(AH49="-",IF(AG49=AG50,IF(AL54&lt;AM54,"Verliezer","Winnaar"),IF(AG49=AG46,IF(AM61&lt;AL61,"Verliezer","Winnaar"),IF(AG49=AG47,IF(AM59&lt;AL59,"Verliezer","Winnaar"),IF(AM56&lt;AL56,"Verliezer","Winnaar")))),"_")))</f>
        <v>0</v>
      </c>
      <c r="AJ49" s="104"/>
      <c r="AK49" s="5"/>
      <c r="AL49" s="5"/>
      <c r="AM49" s="5"/>
    </row>
    <row r="50" spans="1:39" ht="12.75" customHeight="1" x14ac:dyDescent="0.25">
      <c r="B50" s="42">
        <v>5</v>
      </c>
      <c r="C50" s="67">
        <f>$C12</f>
        <v>0</v>
      </c>
      <c r="D50" s="68" t="str">
        <f>IF(C50=0," ",VLOOKUP(C50,[1]Inschr!B$1:K$65536,3,FALSE))</f>
        <v xml:space="preserve"> </v>
      </c>
      <c r="E50" s="68" t="str">
        <f>IF(C50=0," ",VLOOKUP(C50,[1]Inschr!B$1:K$65536,4,FALSE))</f>
        <v xml:space="preserve"> </v>
      </c>
      <c r="F50" s="42">
        <f>L50*2</f>
        <v>0</v>
      </c>
      <c r="G50" s="42">
        <f>IF(S63-R63&gt;0,1,0)</f>
        <v>0</v>
      </c>
      <c r="H50" s="42">
        <f>IF(S57-R57&gt;0,1,0)</f>
        <v>0</v>
      </c>
      <c r="I50" s="42">
        <f>IF(S60-R60&gt;0,1,0)</f>
        <v>0</v>
      </c>
      <c r="J50" s="42">
        <f>IF(S54-R54&gt;0,1,0)</f>
        <v>0</v>
      </c>
      <c r="K50" s="107" t="s">
        <v>26</v>
      </c>
      <c r="L50" s="101">
        <f>SUM(G50:K50)</f>
        <v>0</v>
      </c>
      <c r="M50" s="102">
        <f>IF(L50=0,0,IF(2&lt;IF(L50=L46,1,0)+IF(L50=L47,1,0)+IF(L50=L48,1,0)+IF(L50=L49,1,0)+IF(L50=L50,1,0),S54+S57+S60+S63-R54-R57-R60-R63,IF(2=IF(L50=L46,1,0)+IF(L50=L47,1,0)+IF(L50=L48,1,0)+IF(L50=L49,1,0)+IF(L50=L50,1,0),"-","_")))</f>
        <v>0</v>
      </c>
      <c r="N50" s="102">
        <f>IF(OR(M50=0,M50="-",M50="_"),M50,IF(2&lt;IF(M50=M46,1,0)+IF(M50=M47,1,0)+IF(M50=M48,1,0)+IF(M50=M49,1,0)+IF(M50=M50,1,0),M54+O54+Q54+M57+O57+Q57+M60+O60+Q60+M63+O63+Q63-L54-N54-P54-L57-N57-P57-L60-N60-P60-L63-N63-P63,IF(2=IF(M50=M46,1,0)+IF(M50=M47,1,0)+IF(M50=M48,1,0)+IF(M50=M49,1,0)+IF(M50=M50,1,0),"-","_")))</f>
        <v>0</v>
      </c>
      <c r="O50" s="103">
        <f>IF(L50=0,0,IF(M50="-",IF(L50=L46,IF(S63&lt;R63,"Verliezer","Winnaar"),IF(L50=L47,IF(S57&lt;R57,"Verliezer","Winnaar"),IF(L50=L48,IF(S60&lt;R60,"Verliezer","Winnaar"),IF(S54&lt;R54,"Verliezer","Winnaar")))),IF(N50="-",IF(M50=M46,IF(S63&lt;R63,"Verliezer","Winnaar"),IF(M50=M47,IF(S57&lt;R57,"Verliezer","Winnaar"),IF(M50=M48,IF(S60&lt;R60,"Verliezer","Winnaar"),IF(S54&lt;R54,"Verliezer","Winnaar")))),"_")))</f>
        <v>0</v>
      </c>
      <c r="P50" s="104"/>
      <c r="Q50" s="5"/>
      <c r="R50" s="5"/>
      <c r="S50" s="5"/>
      <c r="V50" s="42">
        <v>5</v>
      </c>
      <c r="W50" s="67">
        <f>$W12</f>
        <v>0</v>
      </c>
      <c r="X50" s="68" t="str">
        <f>IF(W50=0," ",VLOOKUP(W50,[1]Inschr!B$1:K$65536,3,FALSE))</f>
        <v xml:space="preserve"> </v>
      </c>
      <c r="Y50" s="68" t="str">
        <f>IF(W50=0," ",VLOOKUP(W50,[1]Inschr!B$1:K$65536,4,FALSE))</f>
        <v xml:space="preserve"> </v>
      </c>
      <c r="Z50" s="42">
        <f>AF50*2</f>
        <v>0</v>
      </c>
      <c r="AA50" s="42">
        <f>IF(AM63-AL63&gt;0,1,0)</f>
        <v>0</v>
      </c>
      <c r="AB50" s="42">
        <f>IF(AM57-AL57&gt;0,1,0)</f>
        <v>0</v>
      </c>
      <c r="AC50" s="42">
        <f>IF(AM60-AL60&gt;0,1,0)</f>
        <v>0</v>
      </c>
      <c r="AD50" s="42">
        <f>IF(AM54-AL54&gt;0,1,0)</f>
        <v>0</v>
      </c>
      <c r="AE50" s="107" t="s">
        <v>26</v>
      </c>
      <c r="AF50" s="101">
        <f>SUM(AA50:AE50)</f>
        <v>0</v>
      </c>
      <c r="AG50" s="102">
        <f>IF(AF50=0,0,IF(2&lt;IF(AF50=$AF$46,1,0)+IF(AF50=$AF$47,1,0)+IF(AF50=$AF$48,1,0)+IF(AF50=$AF$49,1,0)+IF(AF50=$AF$50,1,0),AM54+AM57+AM60+AM63-AL54-AL57-AL60-AL63,IF(2=IF(AF50=$AF$46,1,0)+IF(AF50=$AF$47,1,0)+IF(AF50=$AF$48,1,0)+IF(AF50=$AF$49,1,0)+IF(AF50=$AF$50,1,0),"-","_")))</f>
        <v>0</v>
      </c>
      <c r="AH50" s="102">
        <f>IF(OR(AG50=0,AG50="-",AG50="_"),AG50,IF(2&lt;IF(AG50=$AG$46,1,0)+IF(AG50=$AG$47,1,0)+IF(AG50=$AG$48,1,0)+IF(AG50=$AG$49,1,0)+IF(AG50=$AG$50,1,0),AG54+AI54+AK54+AG57+AI57+AK57+AG60+AI60+AK60+AG63+AI63+AK63-AF54-AH54-AJ54-AF57-AH57-AJ57-AF60-AH60-AJ60-AF63-AH63-AJ63,IF(2=IF(AG50=$AG$46,1,0)+IF(AG50=$AG$47,1,0)+IF(AG50=$AG$48,1,0)+IF(AG50=$AG$49,1,0)+IF(AG50=$AG$50,1,0),"-","_")))</f>
        <v>0</v>
      </c>
      <c r="AI50" s="103">
        <f>IF(AF50=0,0,IF(AG50="-",IF(AF50=AF46,IF(AM63&lt;AL63,"Verliezer","Winnaar"),IF(AF50=AF47,IF(AM57&lt;AL57,"Verliezer","Winnaar"),IF(AF50=AF48,IF(AM60&lt;AL60,"Verliezer","Winnaar"),IF(AM54&lt;AL54,"Verliezer","Winnaar")))),IF(AH50="-",IF(AG50=AG46,IF(AM63&lt;AL63,"Verliezer","Winnaar"),IF(AG50=AG47,IF(AM57&lt;AL57,"Verliezer","Winnaar"),IF(AG50=AG48,IF(AM60&lt;AL60,"Verliezer","Winnaar"),IF(AM54&lt;AL54,"Verliezer","Winnaar")))),"_")))</f>
        <v>0</v>
      </c>
      <c r="AJ50" s="104"/>
      <c r="AK50" s="5"/>
      <c r="AL50" s="5"/>
      <c r="AM50" s="5"/>
    </row>
    <row r="51" spans="1:39" ht="12.75" customHeight="1" x14ac:dyDescent="0.25">
      <c r="D51" s="19"/>
      <c r="E51" s="19"/>
      <c r="L51" s="19"/>
      <c r="M51" s="19"/>
      <c r="N51" s="65"/>
      <c r="O51" s="65"/>
      <c r="P51" s="5"/>
      <c r="Q51" s="5"/>
      <c r="R51" s="5"/>
      <c r="W51" s="19"/>
      <c r="X51" s="19"/>
      <c r="AE51" s="108"/>
      <c r="AF51" s="108"/>
      <c r="AG51" s="5"/>
      <c r="AH51" s="5"/>
      <c r="AI51" s="5"/>
      <c r="AJ51" s="5"/>
      <c r="AK51" s="5"/>
    </row>
    <row r="52" spans="1:39" ht="21.75" customHeight="1" thickBot="1" x14ac:dyDescent="0.3">
      <c r="A52" s="19"/>
      <c r="C52" s="66"/>
      <c r="D52" s="66"/>
      <c r="E52" s="19"/>
      <c r="G52" s="109"/>
      <c r="H52" s="5"/>
      <c r="I52" s="110" t="s">
        <v>27</v>
      </c>
      <c r="J52" s="5"/>
      <c r="K52" s="5"/>
      <c r="L52" s="5"/>
      <c r="M52" s="5"/>
      <c r="N52" s="5"/>
      <c r="O52" s="5"/>
      <c r="P52" s="5"/>
      <c r="Q52" s="5"/>
      <c r="R52" s="5"/>
      <c r="S52" s="5"/>
      <c r="W52" s="66"/>
      <c r="X52" s="66" t="s">
        <v>28</v>
      </c>
      <c r="Y52" s="19"/>
      <c r="AA52" s="109"/>
      <c r="AB52" s="5"/>
      <c r="AC52" s="110" t="s">
        <v>27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ht="21.75" customHeight="1" x14ac:dyDescent="0.25">
      <c r="A53" s="19"/>
      <c r="B53" s="14" t="s">
        <v>12</v>
      </c>
      <c r="C53" s="111"/>
      <c r="D53" s="68" t="str">
        <f>IF(C53=0," ",VLOOKUP(C53,[1]Inschr!B$1:K$65536,3,FALSE))</f>
        <v xml:space="preserve"> </v>
      </c>
      <c r="E53" s="102" t="str">
        <f>IF(C53=0," ",VLOOKUP(C53,[1]Inschr!B$1:K$65536,4,FALSE))</f>
        <v xml:space="preserve"> </v>
      </c>
      <c r="G53" s="109"/>
      <c r="H53" s="5"/>
      <c r="I53" s="112" t="s">
        <v>29</v>
      </c>
      <c r="J53" s="112" t="s">
        <v>30</v>
      </c>
      <c r="K53" s="113" t="s">
        <v>31</v>
      </c>
      <c r="L53" s="114" t="s">
        <v>32</v>
      </c>
      <c r="M53" s="115"/>
      <c r="N53" s="114" t="s">
        <v>33</v>
      </c>
      <c r="O53" s="115"/>
      <c r="P53" s="114" t="s">
        <v>34</v>
      </c>
      <c r="Q53" s="115"/>
      <c r="R53" s="114" t="s">
        <v>35</v>
      </c>
      <c r="S53" s="115"/>
      <c r="W53" s="41"/>
      <c r="X53" s="102" t="str">
        <f>IF(W53=0," ",VLOOKUP(W53,[1]Inschr!B$1:K$65536,3,FALSE))</f>
        <v xml:space="preserve"> </v>
      </c>
      <c r="Y53" s="102" t="str">
        <f>IF(W53=0," ",VLOOKUP(W53,[1]Inschr!B$1:K$65536,4,FALSE))</f>
        <v xml:space="preserve"> </v>
      </c>
      <c r="AA53" s="109"/>
      <c r="AB53" s="5"/>
      <c r="AC53" s="112" t="s">
        <v>29</v>
      </c>
      <c r="AD53" s="112" t="s">
        <v>30</v>
      </c>
      <c r="AE53" s="113" t="s">
        <v>31</v>
      </c>
      <c r="AF53" s="114" t="s">
        <v>32</v>
      </c>
      <c r="AG53" s="115"/>
      <c r="AH53" s="114" t="s">
        <v>33</v>
      </c>
      <c r="AI53" s="115"/>
      <c r="AJ53" s="114" t="s">
        <v>34</v>
      </c>
      <c r="AK53" s="115"/>
      <c r="AL53" s="114" t="s">
        <v>35</v>
      </c>
      <c r="AM53" s="115"/>
    </row>
    <row r="54" spans="1:39" ht="21.75" customHeight="1" x14ac:dyDescent="0.25">
      <c r="A54" s="19"/>
      <c r="B54" s="14" t="s">
        <v>13</v>
      </c>
      <c r="C54" s="111"/>
      <c r="D54" s="68" t="str">
        <f>IF(C54=0," ",VLOOKUP(C54,[1]Inschr!B$1:K$65536,3,FALSE))</f>
        <v xml:space="preserve"> </v>
      </c>
      <c r="E54" s="102" t="str">
        <f>IF(C54=0," ",VLOOKUP(C54,[1]Inschr!B$1:K$65536,4,FALSE))</f>
        <v xml:space="preserve"> </v>
      </c>
      <c r="G54" s="109"/>
      <c r="H54" s="5"/>
      <c r="I54" s="116"/>
      <c r="J54" s="116"/>
      <c r="K54" s="117" t="s">
        <v>36</v>
      </c>
      <c r="L54" s="118"/>
      <c r="M54" s="119"/>
      <c r="N54" s="118"/>
      <c r="O54" s="119"/>
      <c r="P54" s="118"/>
      <c r="Q54" s="119"/>
      <c r="R54" s="118">
        <f t="shared" ref="R54:R63" si="2">IF(L54&gt;M54,1,0)+IF(N54&gt;O54,1,0)+IF(P54&gt;Q54,1,0)</f>
        <v>0</v>
      </c>
      <c r="S54" s="119">
        <f t="shared" ref="S54:S63" si="3">IF(M54&gt;L54,1,0)+IF(O54&gt;N54,1,0)+IF(Q54&gt;P54,1,0)</f>
        <v>0</v>
      </c>
      <c r="X54" s="19"/>
      <c r="Y54" s="19"/>
      <c r="AA54" s="19"/>
      <c r="AC54" s="120"/>
      <c r="AD54" s="120"/>
      <c r="AE54" s="121" t="s">
        <v>36</v>
      </c>
      <c r="AF54" s="118"/>
      <c r="AG54" s="119"/>
      <c r="AH54" s="118"/>
      <c r="AI54" s="119"/>
      <c r="AJ54" s="118"/>
      <c r="AK54" s="119"/>
      <c r="AL54" s="118">
        <f t="shared" ref="AL54:AL63" si="4">IF(AF54&gt;AG54,1,0)+IF(AH54&gt;AI54,1,0)+IF(AJ54&gt;AK54,1,0)</f>
        <v>0</v>
      </c>
      <c r="AM54" s="119">
        <f t="shared" ref="AM54:AM63" si="5">IF(AG54&gt;AF54,1,0)+IF(AI54&gt;AH54,1,0)+IF(AK54&gt;AJ54,1,0)</f>
        <v>0</v>
      </c>
    </row>
    <row r="55" spans="1:39" ht="21.75" customHeight="1" x14ac:dyDescent="0.25">
      <c r="A55" s="19"/>
      <c r="B55" s="14" t="s">
        <v>14</v>
      </c>
      <c r="C55" s="111"/>
      <c r="D55" s="68" t="str">
        <f>IF(C55=0," ",VLOOKUP(C55,[1]Inschr!B$1:K$65536,3,FALSE))</f>
        <v xml:space="preserve"> </v>
      </c>
      <c r="E55" s="102" t="str">
        <f>IF(C55=0," ",VLOOKUP(C55,[1]Inschr!B$1:K$65536,4,FALSE))</f>
        <v xml:space="preserve"> </v>
      </c>
      <c r="G55" s="109"/>
      <c r="H55" s="5"/>
      <c r="I55" s="122" t="s">
        <v>37</v>
      </c>
      <c r="J55" s="117" t="s">
        <v>37</v>
      </c>
      <c r="K55" s="117" t="s">
        <v>37</v>
      </c>
      <c r="L55" s="118"/>
      <c r="M55" s="119"/>
      <c r="N55" s="118"/>
      <c r="O55" s="119"/>
      <c r="P55" s="118"/>
      <c r="Q55" s="119"/>
      <c r="R55" s="118">
        <f t="shared" si="2"/>
        <v>0</v>
      </c>
      <c r="S55" s="119">
        <f t="shared" si="3"/>
        <v>0</v>
      </c>
      <c r="W55" s="66"/>
      <c r="X55" s="66"/>
      <c r="Y55" s="19"/>
      <c r="AA55" s="19"/>
      <c r="AC55" s="112" t="s">
        <v>37</v>
      </c>
      <c r="AD55" s="121" t="s">
        <v>37</v>
      </c>
      <c r="AE55" s="121" t="s">
        <v>37</v>
      </c>
      <c r="AF55" s="118"/>
      <c r="AG55" s="119"/>
      <c r="AH55" s="118"/>
      <c r="AI55" s="119"/>
      <c r="AJ55" s="118"/>
      <c r="AK55" s="119"/>
      <c r="AL55" s="118">
        <f t="shared" si="4"/>
        <v>0</v>
      </c>
      <c r="AM55" s="119">
        <f t="shared" si="5"/>
        <v>0</v>
      </c>
    </row>
    <row r="56" spans="1:39" ht="21.75" customHeight="1" x14ac:dyDescent="0.25">
      <c r="A56" s="19"/>
      <c r="B56" s="14" t="s">
        <v>15</v>
      </c>
      <c r="C56" s="111"/>
      <c r="D56" s="68" t="str">
        <f>IF(C56=0," ",VLOOKUP(C56,[1]Inschr!B$1:K$65536,3,FALSE))</f>
        <v xml:space="preserve"> </v>
      </c>
      <c r="E56" s="102" t="str">
        <f>IF(C56=0," ",VLOOKUP(C56,[1]Inschr!B$1:K$65536,4,FALSE))</f>
        <v xml:space="preserve"> </v>
      </c>
      <c r="G56" s="109"/>
      <c r="H56" s="5"/>
      <c r="I56" s="116"/>
      <c r="J56" s="117" t="s">
        <v>38</v>
      </c>
      <c r="K56" s="117" t="s">
        <v>38</v>
      </c>
      <c r="L56" s="118"/>
      <c r="M56" s="119"/>
      <c r="N56" s="118"/>
      <c r="O56" s="119"/>
      <c r="P56" s="118"/>
      <c r="Q56" s="119"/>
      <c r="R56" s="118">
        <f t="shared" si="2"/>
        <v>0</v>
      </c>
      <c r="S56" s="119">
        <f t="shared" si="3"/>
        <v>0</v>
      </c>
      <c r="X56" s="19"/>
      <c r="Y56" s="19"/>
      <c r="AA56" s="19"/>
      <c r="AC56" s="120"/>
      <c r="AD56" s="121" t="s">
        <v>38</v>
      </c>
      <c r="AE56" s="121" t="s">
        <v>38</v>
      </c>
      <c r="AF56" s="118"/>
      <c r="AG56" s="119"/>
      <c r="AH56" s="118"/>
      <c r="AI56" s="119"/>
      <c r="AJ56" s="118"/>
      <c r="AK56" s="119"/>
      <c r="AL56" s="118">
        <f t="shared" si="4"/>
        <v>0</v>
      </c>
      <c r="AM56" s="119">
        <f t="shared" si="5"/>
        <v>0</v>
      </c>
    </row>
    <row r="57" spans="1:39" ht="21.75" customHeight="1" x14ac:dyDescent="0.25">
      <c r="A57" s="19"/>
      <c r="B57" s="14" t="s">
        <v>16</v>
      </c>
      <c r="C57" s="111"/>
      <c r="D57" s="68" t="str">
        <f>IF(C57=0," ",VLOOKUP(C57,[1]Inschr!B$1:K$65536,3,FALSE))</f>
        <v xml:space="preserve"> </v>
      </c>
      <c r="E57" s="102" t="str">
        <f>IF(C57=0," ",VLOOKUP(C57,[1]Inschr!B$1:K$65536,4,FALSE))</f>
        <v xml:space="preserve"> </v>
      </c>
      <c r="G57" s="109"/>
      <c r="H57" s="5"/>
      <c r="I57" s="116"/>
      <c r="J57" s="5"/>
      <c r="K57" s="117" t="s">
        <v>39</v>
      </c>
      <c r="L57" s="118"/>
      <c r="M57" s="119"/>
      <c r="N57" s="118"/>
      <c r="O57" s="119"/>
      <c r="P57" s="118"/>
      <c r="Q57" s="119"/>
      <c r="R57" s="118">
        <f t="shared" si="2"/>
        <v>0</v>
      </c>
      <c r="S57" s="119">
        <f t="shared" si="3"/>
        <v>0</v>
      </c>
      <c r="X57" s="19"/>
      <c r="Y57" s="19"/>
      <c r="AA57" s="19"/>
      <c r="AC57" s="120"/>
      <c r="AE57" s="121" t="s">
        <v>39</v>
      </c>
      <c r="AF57" s="118"/>
      <c r="AG57" s="119"/>
      <c r="AH57" s="118"/>
      <c r="AI57" s="119"/>
      <c r="AJ57" s="118"/>
      <c r="AK57" s="119"/>
      <c r="AL57" s="118">
        <f t="shared" si="4"/>
        <v>0</v>
      </c>
      <c r="AM57" s="119">
        <f t="shared" si="5"/>
        <v>0</v>
      </c>
    </row>
    <row r="58" spans="1:39" ht="21.75" customHeight="1" x14ac:dyDescent="0.25">
      <c r="A58" s="19"/>
      <c r="G58" s="109"/>
      <c r="H58" s="5"/>
      <c r="I58" s="122" t="s">
        <v>40</v>
      </c>
      <c r="J58" s="117" t="s">
        <v>40</v>
      </c>
      <c r="K58" s="117" t="s">
        <v>40</v>
      </c>
      <c r="L58" s="118"/>
      <c r="M58" s="119"/>
      <c r="N58" s="118"/>
      <c r="O58" s="119"/>
      <c r="P58" s="118"/>
      <c r="Q58" s="119"/>
      <c r="R58" s="118">
        <f t="shared" si="2"/>
        <v>0</v>
      </c>
      <c r="S58" s="119">
        <f t="shared" si="3"/>
        <v>0</v>
      </c>
      <c r="X58" s="19"/>
      <c r="Y58" s="19"/>
      <c r="AA58" s="19"/>
      <c r="AC58" s="112" t="s">
        <v>40</v>
      </c>
      <c r="AD58" s="121" t="s">
        <v>40</v>
      </c>
      <c r="AE58" s="121" t="s">
        <v>40</v>
      </c>
      <c r="AF58" s="118"/>
      <c r="AG58" s="119"/>
      <c r="AH58" s="118"/>
      <c r="AI58" s="119"/>
      <c r="AJ58" s="118"/>
      <c r="AK58" s="119"/>
      <c r="AL58" s="118">
        <f t="shared" si="4"/>
        <v>0</v>
      </c>
      <c r="AM58" s="119">
        <f t="shared" si="5"/>
        <v>0</v>
      </c>
    </row>
    <row r="59" spans="1:39" ht="21.75" customHeight="1" x14ac:dyDescent="0.25">
      <c r="C59" s="123"/>
      <c r="D59" s="66"/>
      <c r="E59" s="19"/>
      <c r="G59" s="109"/>
      <c r="H59" s="5"/>
      <c r="I59" s="116"/>
      <c r="J59" s="117" t="s">
        <v>41</v>
      </c>
      <c r="K59" s="117" t="s">
        <v>41</v>
      </c>
      <c r="L59" s="118"/>
      <c r="M59" s="119"/>
      <c r="N59" s="118"/>
      <c r="O59" s="119"/>
      <c r="P59" s="118"/>
      <c r="Q59" s="119"/>
      <c r="R59" s="118">
        <f t="shared" si="2"/>
        <v>0</v>
      </c>
      <c r="S59" s="119">
        <f t="shared" si="3"/>
        <v>0</v>
      </c>
      <c r="AA59" s="19"/>
      <c r="AC59" s="120"/>
      <c r="AD59" s="121" t="s">
        <v>41</v>
      </c>
      <c r="AE59" s="121" t="s">
        <v>41</v>
      </c>
      <c r="AF59" s="118"/>
      <c r="AG59" s="119"/>
      <c r="AH59" s="118"/>
      <c r="AI59" s="119"/>
      <c r="AJ59" s="118"/>
      <c r="AK59" s="119"/>
      <c r="AL59" s="118">
        <f t="shared" si="4"/>
        <v>0</v>
      </c>
      <c r="AM59" s="119">
        <f t="shared" si="5"/>
        <v>0</v>
      </c>
    </row>
    <row r="60" spans="1:39" ht="21.75" customHeight="1" x14ac:dyDescent="0.25">
      <c r="G60" s="109"/>
      <c r="H60" s="5"/>
      <c r="I60" s="116"/>
      <c r="J60" s="5"/>
      <c r="K60" s="117" t="s">
        <v>42</v>
      </c>
      <c r="L60" s="118"/>
      <c r="M60" s="119"/>
      <c r="N60" s="118"/>
      <c r="O60" s="119"/>
      <c r="P60" s="118"/>
      <c r="Q60" s="119"/>
      <c r="R60" s="118">
        <f t="shared" si="2"/>
        <v>0</v>
      </c>
      <c r="S60" s="119">
        <f t="shared" si="3"/>
        <v>0</v>
      </c>
      <c r="AA60" s="19"/>
      <c r="AC60" s="120"/>
      <c r="AE60" s="121" t="s">
        <v>42</v>
      </c>
      <c r="AF60" s="118"/>
      <c r="AG60" s="119"/>
      <c r="AH60" s="118"/>
      <c r="AI60" s="119"/>
      <c r="AJ60" s="118"/>
      <c r="AK60" s="119"/>
      <c r="AL60" s="118">
        <f t="shared" si="4"/>
        <v>0</v>
      </c>
      <c r="AM60" s="119">
        <f t="shared" si="5"/>
        <v>0</v>
      </c>
    </row>
    <row r="61" spans="1:39" ht="21.75" customHeight="1" x14ac:dyDescent="0.25">
      <c r="G61" s="109"/>
      <c r="H61" s="5"/>
      <c r="I61" s="5"/>
      <c r="J61" s="117" t="s">
        <v>43</v>
      </c>
      <c r="K61" s="117" t="s">
        <v>43</v>
      </c>
      <c r="L61" s="118"/>
      <c r="M61" s="119"/>
      <c r="N61" s="118"/>
      <c r="O61" s="119"/>
      <c r="P61" s="118"/>
      <c r="Q61" s="119"/>
      <c r="R61" s="118">
        <f t="shared" si="2"/>
        <v>0</v>
      </c>
      <c r="S61" s="119">
        <f t="shared" si="3"/>
        <v>0</v>
      </c>
      <c r="AA61" s="19"/>
      <c r="AD61" s="121" t="s">
        <v>43</v>
      </c>
      <c r="AE61" s="121" t="s">
        <v>43</v>
      </c>
      <c r="AF61" s="118"/>
      <c r="AG61" s="119"/>
      <c r="AH61" s="118"/>
      <c r="AI61" s="119"/>
      <c r="AJ61" s="118"/>
      <c r="AK61" s="119"/>
      <c r="AL61" s="118">
        <f t="shared" si="4"/>
        <v>0</v>
      </c>
      <c r="AM61" s="119">
        <f t="shared" si="5"/>
        <v>0</v>
      </c>
    </row>
    <row r="62" spans="1:39" ht="21.75" customHeight="1" x14ac:dyDescent="0.25">
      <c r="G62" s="109"/>
      <c r="H62" s="5"/>
      <c r="I62" s="122" t="s">
        <v>44</v>
      </c>
      <c r="J62" s="117" t="s">
        <v>44</v>
      </c>
      <c r="K62" s="117" t="s">
        <v>44</v>
      </c>
      <c r="L62" s="118"/>
      <c r="M62" s="119"/>
      <c r="N62" s="118"/>
      <c r="O62" s="119"/>
      <c r="P62" s="118"/>
      <c r="Q62" s="119"/>
      <c r="R62" s="118">
        <f t="shared" si="2"/>
        <v>0</v>
      </c>
      <c r="S62" s="119">
        <f t="shared" si="3"/>
        <v>0</v>
      </c>
      <c r="AA62" s="19"/>
      <c r="AC62" s="112" t="s">
        <v>44</v>
      </c>
      <c r="AD62" s="121" t="s">
        <v>44</v>
      </c>
      <c r="AE62" s="121" t="s">
        <v>44</v>
      </c>
      <c r="AF62" s="118"/>
      <c r="AG62" s="119"/>
      <c r="AH62" s="118"/>
      <c r="AI62" s="119"/>
      <c r="AJ62" s="118"/>
      <c r="AK62" s="119"/>
      <c r="AL62" s="118">
        <f t="shared" si="4"/>
        <v>0</v>
      </c>
      <c r="AM62" s="119">
        <f t="shared" si="5"/>
        <v>0</v>
      </c>
    </row>
    <row r="63" spans="1:39" ht="21.75" customHeight="1" thickBot="1" x14ac:dyDescent="0.3">
      <c r="G63" s="109"/>
      <c r="H63" s="5"/>
      <c r="I63" s="116"/>
      <c r="J63" s="5"/>
      <c r="K63" s="117" t="s">
        <v>45</v>
      </c>
      <c r="L63" s="124"/>
      <c r="M63" s="125"/>
      <c r="N63" s="124"/>
      <c r="O63" s="125"/>
      <c r="P63" s="124"/>
      <c r="Q63" s="125"/>
      <c r="R63" s="124">
        <f t="shared" si="2"/>
        <v>0</v>
      </c>
      <c r="S63" s="125">
        <f t="shared" si="3"/>
        <v>0</v>
      </c>
      <c r="AA63" s="19"/>
      <c r="AC63" s="120"/>
      <c r="AE63" s="121" t="s">
        <v>45</v>
      </c>
      <c r="AF63" s="124"/>
      <c r="AG63" s="125"/>
      <c r="AH63" s="124"/>
      <c r="AI63" s="125"/>
      <c r="AJ63" s="124"/>
      <c r="AK63" s="125"/>
      <c r="AL63" s="124">
        <f t="shared" si="4"/>
        <v>0</v>
      </c>
      <c r="AM63" s="125">
        <f t="shared" si="5"/>
        <v>0</v>
      </c>
    </row>
    <row r="64" spans="1:39" ht="14.25" customHeight="1" x14ac:dyDescent="0.25">
      <c r="G64" s="109"/>
      <c r="H64" s="5"/>
      <c r="I64" s="116"/>
      <c r="J64" s="5"/>
      <c r="K64" s="126"/>
      <c r="L64" s="19"/>
      <c r="M64" s="19"/>
      <c r="N64" s="19"/>
      <c r="O64" s="19"/>
      <c r="P64" s="19"/>
      <c r="Q64" s="19"/>
      <c r="R64" s="19"/>
      <c r="S64" s="19"/>
      <c r="AA64" s="19"/>
      <c r="AC64" s="120"/>
      <c r="AE64" s="127"/>
      <c r="AF64" s="19"/>
      <c r="AG64" s="19"/>
      <c r="AH64" s="19"/>
      <c r="AI64" s="19"/>
      <c r="AJ64" s="19"/>
      <c r="AK64" s="19"/>
      <c r="AL64" s="19"/>
      <c r="AM64" s="19"/>
    </row>
    <row r="65" spans="1:39" ht="13.8" thickBot="1" x14ac:dyDescent="0.3">
      <c r="C65" s="120"/>
      <c r="V65" s="120"/>
    </row>
    <row r="66" spans="1:39" s="2" customFormat="1" ht="26.25" customHeight="1" thickTop="1" x14ac:dyDescent="0.4">
      <c r="A66" s="70" t="s">
        <v>0</v>
      </c>
      <c r="B66" s="14"/>
      <c r="C66" s="3" t="s">
        <v>1</v>
      </c>
      <c r="E66" s="10" t="str">
        <f>IF($E$1=0," ",$E$1)</f>
        <v xml:space="preserve"> </v>
      </c>
      <c r="H66" s="2" t="s">
        <v>2</v>
      </c>
      <c r="M66" s="14"/>
      <c r="N66" s="14"/>
      <c r="O66" s="71" t="str">
        <f>IF($M$1=0," ",$M$1)</f>
        <v xml:space="preserve"> </v>
      </c>
      <c r="P66" s="72"/>
      <c r="Q66" s="73"/>
      <c r="R66" s="74" t="s">
        <v>3</v>
      </c>
      <c r="S66" s="75">
        <v>2</v>
      </c>
      <c r="U66" s="70" t="s">
        <v>0</v>
      </c>
      <c r="V66" s="14"/>
      <c r="W66" s="3" t="s">
        <v>1</v>
      </c>
      <c r="Y66" s="10" t="str">
        <f>IF($E$1=0," ",$E$1)</f>
        <v xml:space="preserve"> </v>
      </c>
      <c r="AB66" s="2" t="s">
        <v>2</v>
      </c>
      <c r="AF66" s="14"/>
      <c r="AG66" s="14"/>
      <c r="AH66" s="14"/>
      <c r="AI66" s="71" t="str">
        <f>IF($M$1=0," ",$M$1)</f>
        <v xml:space="preserve"> </v>
      </c>
      <c r="AJ66" s="72"/>
      <c r="AK66" s="73"/>
      <c r="AL66" s="74" t="s">
        <v>3</v>
      </c>
      <c r="AM66" s="75" t="s">
        <v>13</v>
      </c>
    </row>
    <row r="67" spans="1:39" ht="12.75" customHeight="1" x14ac:dyDescent="0.25">
      <c r="A67" s="19"/>
      <c r="O67" s="76"/>
      <c r="P67" s="77"/>
      <c r="Q67" s="78"/>
      <c r="R67" s="79"/>
      <c r="S67" s="80"/>
      <c r="U67" s="19"/>
      <c r="AI67" s="76"/>
      <c r="AJ67" s="77"/>
      <c r="AK67" s="78"/>
      <c r="AL67" s="79"/>
      <c r="AM67" s="80"/>
    </row>
    <row r="68" spans="1:39" ht="12.75" customHeight="1" x14ac:dyDescent="0.25">
      <c r="B68" s="81" t="s">
        <v>17</v>
      </c>
      <c r="O68" s="76"/>
      <c r="P68" s="77"/>
      <c r="Q68" s="78"/>
      <c r="R68" s="82"/>
      <c r="S68" s="83"/>
      <c r="V68" s="81" t="s">
        <v>17</v>
      </c>
      <c r="AI68" s="76"/>
      <c r="AJ68" s="77"/>
      <c r="AK68" s="78"/>
      <c r="AL68" s="82"/>
      <c r="AM68" s="83"/>
    </row>
    <row r="69" spans="1:39" ht="12.75" customHeight="1" x14ac:dyDescent="0.25">
      <c r="B69" s="81" t="s">
        <v>18</v>
      </c>
      <c r="O69" s="76"/>
      <c r="P69" s="77"/>
      <c r="Q69" s="78"/>
      <c r="R69" s="84" t="s">
        <v>11</v>
      </c>
      <c r="S69" s="86" t="str">
        <f>IF($J$14=0," ",$J$14)</f>
        <v xml:space="preserve"> </v>
      </c>
      <c r="V69" s="81" t="s">
        <v>18</v>
      </c>
      <c r="AI69" s="76"/>
      <c r="AJ69" s="77"/>
      <c r="AK69" s="78"/>
      <c r="AL69" s="84" t="s">
        <v>11</v>
      </c>
      <c r="AM69" s="86" t="str">
        <f>IF($AB$14=0," ",$AB$14)</f>
        <v xml:space="preserve"> </v>
      </c>
    </row>
    <row r="70" spans="1:39" ht="12.75" customHeight="1" x14ac:dyDescent="0.25">
      <c r="B70" s="81" t="s">
        <v>19</v>
      </c>
      <c r="C70" s="50"/>
      <c r="D70" s="50"/>
      <c r="E70" s="50"/>
      <c r="O70" s="76"/>
      <c r="P70" s="77"/>
      <c r="Q70" s="78"/>
      <c r="R70" s="79"/>
      <c r="S70" s="80"/>
      <c r="V70" s="81" t="s">
        <v>19</v>
      </c>
      <c r="W70" s="50"/>
      <c r="X70" s="50"/>
      <c r="Y70" s="50"/>
      <c r="AI70" s="76"/>
      <c r="AJ70" s="77"/>
      <c r="AK70" s="78"/>
      <c r="AL70" s="79"/>
      <c r="AM70" s="80"/>
    </row>
    <row r="71" spans="1:39" ht="12.75" customHeight="1" thickBot="1" x14ac:dyDescent="0.3">
      <c r="B71" s="50"/>
      <c r="G71" s="5"/>
      <c r="H71" s="5"/>
      <c r="I71" s="5"/>
      <c r="J71" s="5"/>
      <c r="K71" s="5"/>
      <c r="L71" s="5"/>
      <c r="M71" s="5"/>
      <c r="O71" s="88"/>
      <c r="P71" s="89"/>
      <c r="Q71" s="90"/>
      <c r="R71" s="91"/>
      <c r="S71" s="93"/>
      <c r="T71" s="5"/>
      <c r="V71" s="50"/>
      <c r="AA71" s="5"/>
      <c r="AB71" s="5"/>
      <c r="AC71" s="5"/>
      <c r="AD71" s="5"/>
      <c r="AE71" s="5"/>
      <c r="AF71" s="5"/>
      <c r="AG71" s="5"/>
      <c r="AI71" s="88"/>
      <c r="AJ71" s="89"/>
      <c r="AK71" s="90"/>
      <c r="AL71" s="91"/>
      <c r="AM71" s="93"/>
    </row>
    <row r="72" spans="1:39" ht="12.75" customHeight="1" thickTop="1" thickBot="1" x14ac:dyDescent="0.3">
      <c r="A72" s="19"/>
      <c r="O72" s="5"/>
      <c r="P72" s="5"/>
      <c r="Q72" s="5"/>
      <c r="R72" s="5"/>
      <c r="S72" s="5"/>
      <c r="AI72" s="5"/>
      <c r="AJ72" s="5"/>
      <c r="AK72" s="5"/>
      <c r="AL72" s="5"/>
      <c r="AM72" s="5"/>
    </row>
    <row r="73" spans="1:39" ht="12.75" customHeight="1" x14ac:dyDescent="0.25">
      <c r="A73" s="19"/>
      <c r="B73" s="42" t="s">
        <v>20</v>
      </c>
      <c r="C73" s="67" t="s">
        <v>4</v>
      </c>
      <c r="D73" s="68" t="s">
        <v>5</v>
      </c>
      <c r="E73" s="68" t="s">
        <v>6</v>
      </c>
      <c r="F73" s="42" t="s">
        <v>21</v>
      </c>
      <c r="G73" s="94">
        <v>1</v>
      </c>
      <c r="H73" s="94">
        <v>2</v>
      </c>
      <c r="I73" s="94">
        <v>3</v>
      </c>
      <c r="J73" s="94">
        <v>4</v>
      </c>
      <c r="K73" s="95">
        <v>5</v>
      </c>
      <c r="L73" s="96" t="s">
        <v>22</v>
      </c>
      <c r="M73" s="97" t="s">
        <v>23</v>
      </c>
      <c r="N73" s="97" t="s">
        <v>24</v>
      </c>
      <c r="O73" s="98" t="s">
        <v>25</v>
      </c>
      <c r="P73" s="99"/>
      <c r="Q73" s="5"/>
      <c r="R73" s="5"/>
      <c r="S73" s="5"/>
      <c r="V73" s="42" t="s">
        <v>20</v>
      </c>
      <c r="W73" s="67" t="s">
        <v>4</v>
      </c>
      <c r="X73" s="68" t="s">
        <v>5</v>
      </c>
      <c r="Y73" s="68" t="s">
        <v>6</v>
      </c>
      <c r="Z73" s="42" t="s">
        <v>21</v>
      </c>
      <c r="AA73" s="94">
        <v>1</v>
      </c>
      <c r="AB73" s="94">
        <v>2</v>
      </c>
      <c r="AC73" s="94">
        <v>3</v>
      </c>
      <c r="AD73" s="94">
        <v>4</v>
      </c>
      <c r="AE73" s="95">
        <v>5</v>
      </c>
      <c r="AF73" s="96" t="s">
        <v>22</v>
      </c>
      <c r="AG73" s="97" t="s">
        <v>23</v>
      </c>
      <c r="AH73" s="97" t="s">
        <v>24</v>
      </c>
      <c r="AI73" s="98" t="s">
        <v>25</v>
      </c>
      <c r="AJ73" s="99"/>
      <c r="AK73" s="5"/>
      <c r="AL73" s="5"/>
      <c r="AM73" s="5"/>
    </row>
    <row r="74" spans="1:39" ht="12.75" customHeight="1" x14ac:dyDescent="0.25">
      <c r="A74" s="19"/>
      <c r="B74" s="42">
        <v>1</v>
      </c>
      <c r="C74" s="67">
        <f>$C13</f>
        <v>0</v>
      </c>
      <c r="D74" s="68" t="str">
        <f>IF(C74=0," ",VLOOKUP(C74,[1]Inschr!B$1:K$65536,3,FALSE))</f>
        <v xml:space="preserve"> </v>
      </c>
      <c r="E74" s="68" t="str">
        <f>IF(C74=0," ",VLOOKUP(C74,[1]Inschr!B$1:K$65536,4,FALSE))</f>
        <v xml:space="preserve"> </v>
      </c>
      <c r="F74" s="42">
        <f>L74*2</f>
        <v>0</v>
      </c>
      <c r="G74" s="100" t="s">
        <v>26</v>
      </c>
      <c r="H74" s="42">
        <f>IF(R83-S83&gt;0,1,0)</f>
        <v>0</v>
      </c>
      <c r="I74" s="42">
        <f>IF(R86-S86&gt;0,1,0)</f>
        <v>0</v>
      </c>
      <c r="J74" s="42">
        <f>IF(R89-S89&gt;0,1,0)</f>
        <v>0</v>
      </c>
      <c r="K74" s="67">
        <f>IF(R91-S91&gt;0,1,0)</f>
        <v>0</v>
      </c>
      <c r="L74" s="101">
        <f>SUM(G74:K74)</f>
        <v>0</v>
      </c>
      <c r="M74" s="102">
        <f>IF(L74=0,0,IF(2&lt;IF(L74=L74,1,0)+IF(L74=L75,1,0)+IF(L74=L76,1,0)+IF(L74=L77,1,0)+IF(L74=L78,1,0),R83+R86+R89+R91-S83-S86-S89-S91,IF(2=IF(L74=L74,1,0)+IF(L74=L75,1,0)+IF(L74=L76,1,0)+IF(L74=L77,1,0)+IF(L74=L78,1,0),"-","_")))</f>
        <v>0</v>
      </c>
      <c r="N74" s="102">
        <f>IF(OR(M74=0,M74="-",M74="_"),M74,IF(2&lt;IF(M74=M74,1,0)+IF(M74=M75,1,0)+IF(M74=M76,1,0)+IF(M74=M77,1,0)+IF(M74=M78,1,0),L83+N83+P83+L86+N86+P86+L89+N89+P89+L91+N91+P91-M83-O83-Q83-M86-O86-Q86-M89-O89-Q89-M91-O91-Q91,IF(2=IF(M74=M74,1,0)+IF(M74=M75,1,0)+IF(M74=M76,1,0)+IF(M74=M77,1,0)+IF(M74=M78,1,0),"-","_")))</f>
        <v>0</v>
      </c>
      <c r="O74" s="103">
        <f>IF(L74=0,0,IF(M74="-",IF(L74=L75,IF(R83&lt;S83,"Verliezer","Winnaar"),IF(L74=L76,IF(R86&lt;S86,"Verliezer","Winnaar"),IF(L74=L77,IF(R89&lt;S89,"Verliezer","Winnaar"),IF(L74=L78,IF(R91&lt;S91,"Verliezer","Winnaar"))))),IF(N74="-",IF(M74=M75,IF(R83&lt;S83,"Verliezer","Winnaar"),IF(M74=M76,IF(R86&lt;S86,"Verliezer","Winnaar"),IF(M74=M77,IF(R89&lt;S89,"Verliezer","Winnaar"),IF(M74=M78,IF(R91&lt;S91,"Verliezer","Winnaar"))))),"_")))</f>
        <v>0</v>
      </c>
      <c r="P74" s="104"/>
      <c r="Q74" s="5"/>
      <c r="R74" s="5"/>
      <c r="S74" s="5"/>
      <c r="V74" s="42">
        <v>1</v>
      </c>
      <c r="W74" s="67">
        <f>$W13</f>
        <v>0</v>
      </c>
      <c r="X74" s="68" t="str">
        <f>IF(W74=0," ",VLOOKUP(W74,[1]Inschr!B$1:K$65536,3,FALSE))</f>
        <v xml:space="preserve"> </v>
      </c>
      <c r="Y74" s="68" t="str">
        <f>IF(W74=0," ",VLOOKUP(W74,[1]Inschr!B$1:K$65536,4,FALSE))</f>
        <v xml:space="preserve"> </v>
      </c>
      <c r="Z74" s="42">
        <f>AF74*2</f>
        <v>0</v>
      </c>
      <c r="AA74" s="100" t="s">
        <v>26</v>
      </c>
      <c r="AB74" s="42">
        <f>IF(AL83-AM83&gt;0,1,0)</f>
        <v>0</v>
      </c>
      <c r="AC74" s="42">
        <f>IF(AL86-AM86&gt;0,1,0)</f>
        <v>0</v>
      </c>
      <c r="AD74" s="42">
        <f>IF(AL89-AM89&gt;0,1,0)</f>
        <v>0</v>
      </c>
      <c r="AE74" s="67">
        <f>IF(AL91-AM91&gt;0,1,0)</f>
        <v>0</v>
      </c>
      <c r="AF74" s="101">
        <f>SUM(AA74:AE74)</f>
        <v>0</v>
      </c>
      <c r="AG74" s="102">
        <f>IF(AF74=0,0,IF(2&lt;IF(AF74=AF74,1,0)+IF(AF74=AF75,1,0)+IF(AF74=AF76,1,0)+IF(AF74=AF77,1,0)+IF(AF74=AF78,1,0),AL83+AL86+AL89+AL91-AM83-AM86-AM89-AM91,IF(2=IF(AF74=AF74,1,0)+IF(AF74=AF75,1,0)+IF(AF74=AF76,1,0)+IF(AF74=AF77,1,0)+IF(AF74=AF78,1,0),"-","_")))</f>
        <v>0</v>
      </c>
      <c r="AH74" s="102">
        <f>IF(OR(AG74=0,AG74="-",AG74="_"),AG74,IF(2&lt;IF(AG74=AG74,1,0)+IF(AG74=AG75,1,0)+IF(AG74=AG76,1,0)+IF(AG74=AG77,1,0)+IF(AG74=AG78,1,0),AF83+AH83+AJ83+AF86+AH86+AJ86+AF89+AH89+AJ89+AF91+AH91+AJ91-AG83-AI83-AK83-AG86-AI86-AK86-AG89-AI89-AK89-AG91-AI91-AK91,IF(2=IF(AG74=AG74,1,0)+IF(AG74=AG75,1,0)+IF(AG74=AG76,1,0)+IF(AG74=AG77,1,0)+IF(AG74=AG78,1,0),"-","_")))</f>
        <v>0</v>
      </c>
      <c r="AI74" s="103">
        <f>IF(AF74=0,0,IF(AG74="-",IF(AF74=AF75,IF(AL83&lt;AM83,"Verliezer","Winnaar"),IF(AF74=AF76,IF(AL86&lt;AM86,"Verliezer","Winnaar"),IF(AF74=AF77,IF(AL89&lt;AM89,"Verliezer","Winnaar"),IF(AF74=AF78,IF(AL91&lt;AM91,"Verliezer","Winnaar"))))),IF(AH74="-",IF(AG74=AG75,IF(AL83&lt;AM83,"Verliezer","Winnaar"),IF(AG74=AG76,IF(AL86&lt;AM86,"Verliezer","Winnaar"),IF(AG74=AG77,IF(AL89&lt;AM89,"Verliezer","Winnaar"),IF(AG74=AG78,IF(AL91&lt;AM91,"Verliezer","Winnaar"))))),"_")))</f>
        <v>0</v>
      </c>
      <c r="AJ74" s="104"/>
      <c r="AK74" s="5"/>
      <c r="AL74" s="5"/>
      <c r="AM74" s="5"/>
    </row>
    <row r="75" spans="1:39" ht="12.75" customHeight="1" x14ac:dyDescent="0.25">
      <c r="A75" s="19"/>
      <c r="B75" s="42">
        <v>2</v>
      </c>
      <c r="C75" s="67">
        <f>$C14</f>
        <v>0</v>
      </c>
      <c r="D75" s="68" t="str">
        <f>IF(C75=0," ",VLOOKUP(C75,[1]Inschr!B$1:K$65536,3,FALSE))</f>
        <v xml:space="preserve"> </v>
      </c>
      <c r="E75" s="68" t="str">
        <f>IF(C75=0," ",VLOOKUP(C75,[1]Inschr!B$1:K$65536,4,FALSE))</f>
        <v xml:space="preserve"> </v>
      </c>
      <c r="F75" s="42">
        <f>L75*2</f>
        <v>0</v>
      </c>
      <c r="G75" s="42">
        <f>IF(S83-R83&gt;0,1,0)</f>
        <v>0</v>
      </c>
      <c r="H75" s="100" t="s">
        <v>26</v>
      </c>
      <c r="I75" s="42">
        <f>IF(R90-S90&gt;0,1,0)</f>
        <v>0</v>
      </c>
      <c r="J75" s="42">
        <f>IF(R87-S87&gt;0,1,0)</f>
        <v>0</v>
      </c>
      <c r="K75" s="67">
        <f>IF(R85-S85&gt;0,1,0)</f>
        <v>0</v>
      </c>
      <c r="L75" s="101">
        <f>SUM(G75:K75)</f>
        <v>0</v>
      </c>
      <c r="M75" s="102">
        <f>IF(L75=0,0,IF(2&lt;IF(L75=L74,1,0)+IF(L75=L75,1,0)+IF(L75=L76,1,0)+IF(L75=L77,1,0)+IF(L75=L78,1,0),S83+R85+R87+R90-R83-S85-S87-S90,IF(2=IF(L75=L74,1,0)+IF(L75=L75,1,0)+IF(L75=L76,1,0)+IF(L75=L77,1,0)+IF(L75=L78,1,0),"-","_")))</f>
        <v>0</v>
      </c>
      <c r="N75" s="102">
        <f>IF(OR(M75=0,M75="-",M75="_"),M75,IF(2&lt;IF(M75=M74,1,0)+IF(M75=M75,1,0)+IF(M75=M76,1,0)+IF(M75=M77,1,0)+IF(M75=M78,1,0),M83+O83+Q83+L85+N85+P85+L87+N87+P87+L90+N90+P90-L83-N83-P83-M85-O85-Q85-M87-O87-Q87-M90-O90-Q90,IF(2=IF(M75=M74,1,0)+IF(M75=M75,1,0)+IF(M75=M76,1,0)+IF(M75=M77,1,0)+IF(M75=M78,1,0),"-","_")))</f>
        <v>0</v>
      </c>
      <c r="O75" s="105">
        <f>IF(L75=0,0,IF(M75="-",IF(L75=L76,IF(R90&lt;S90,"Verliezer","Winnaar"),IF(L75=L77,IF(R87&lt;S87,"Verliezer","Winnaar"),IF(L75=L78,IF(R85&lt;S85,"Verliezer","Winnaar"),IF(S83&lt;R83,"Verliezer","Winnaar")))),IF(N75="-",IF(M75=M76,IF(R90&lt;S90,"Verliezer","Winnaar"),IF(M75=M77,IF(R87&lt;S87,"Verliezer","Winnaar"),IF(M75=M78,IF(R85&lt;S85,"Verliezer","Winnaar"),IF(S83&lt;R83,"Verliezer","Winnaar")))),"_")))</f>
        <v>0</v>
      </c>
      <c r="P75" s="106"/>
      <c r="Q75" s="5"/>
      <c r="R75" s="5"/>
      <c r="S75" s="5"/>
      <c r="V75" s="42">
        <v>2</v>
      </c>
      <c r="W75" s="67">
        <f>$W14</f>
        <v>0</v>
      </c>
      <c r="X75" s="68" t="str">
        <f>IF(W75=0," ",VLOOKUP(W75,[1]Inschr!B$1:K$65536,3,FALSE))</f>
        <v xml:space="preserve"> </v>
      </c>
      <c r="Y75" s="68" t="str">
        <f>IF(W75=0," ",VLOOKUP(W75,[1]Inschr!B$1:K$65536,4,FALSE))</f>
        <v xml:space="preserve"> </v>
      </c>
      <c r="Z75" s="42">
        <f>AF75*2</f>
        <v>0</v>
      </c>
      <c r="AA75" s="42">
        <f>IF(AM83-AL83&gt;0,1,0)</f>
        <v>0</v>
      </c>
      <c r="AB75" s="100" t="s">
        <v>26</v>
      </c>
      <c r="AC75" s="42">
        <f>IF(AL90-AM90&gt;0,1,0)</f>
        <v>0</v>
      </c>
      <c r="AD75" s="42">
        <f>IF(AL87-AM87&gt;0,1,0)</f>
        <v>0</v>
      </c>
      <c r="AE75" s="67">
        <f>IF(AL85-AM85&gt;0,1,0)</f>
        <v>0</v>
      </c>
      <c r="AF75" s="101">
        <f>SUM(AA75:AE75)</f>
        <v>0</v>
      </c>
      <c r="AG75" s="102">
        <f>IF(AF75=0,0,IF(2&lt;IF(AF75=AF74,1,0)+IF(AF75=AF75,1,0)+IF(AF75=AF76,1,0)+IF(AF75=AF77,1,0)+IF(AF75=AF78,1,0),AM83+AL85+AL87+AL90-AL83-AM85-AM87-AM90,IF(2=IF(AF75=AF74,1,0)+IF(AF75=AF75,1,0)+IF(AF75=AF76,1,0)+IF(AF75=AF77,1,0)+IF(AF75=AF78,1,0),"-","_")))</f>
        <v>0</v>
      </c>
      <c r="AH75" s="102">
        <f>IF(OR(AG75=0,AG75="-",AG75="_"),AG75,IF(2&lt;IF(AG75=AG74,1,0)+IF(AG75=AG75,1,0)+IF(AG75=AG76,1,0)+IF(AG75=AG77,1,0)+IF(AG75=AG78,1,0),AG83+AI83+AK83+AF85+AH85+AJ85+AF87+AH87+AJ87+AF90+AH90+AJ90-AF83-AH83-AJ83-AG85-AI85-AK85-AG87-AI87-AK87-AG90-AI90-AK90,IF(2=IF(AG75=AG74,1,0)+IF(AG75=AG75,1,0)+IF(AG75=AG76,1,0)+IF(AG75=AG77,1,0)+IF(AG75=AG78,1,0),"-","_")))</f>
        <v>0</v>
      </c>
      <c r="AI75" s="105">
        <f>IF(AF75=0,0,IF(AG75="-",IF(AF75=AF76,IF(AL90&lt;AM90,"Verliezer","Winnaar"),IF(AF75=AF77,IF(AL87&lt;AM87,"Verliezer","Winnaar"),IF(AF75=AF78,IF(AL85&lt;AM85,"Verliezer","Winnaar"),IF(AM83&lt;AL83,"Verliezer","Winnaar")))),IF(AH75="-",IF(AG75=AG76,IF(AL90&lt;AM90,"Verliezer","Winnaar"),IF(AG75=AG77,IF(AL87&lt;AM87,"Verliezer","Winnaar"),IF(AG75=AG78,IF(AL85&lt;AM85,"Verliezer","Winnaar"),IF(AM83&lt;AL83,"Verliezer","Winnaar")))),"_")))</f>
        <v>0</v>
      </c>
      <c r="AJ75" s="106"/>
      <c r="AK75" s="5"/>
      <c r="AL75" s="5"/>
      <c r="AM75" s="5"/>
    </row>
    <row r="76" spans="1:39" ht="12.75" customHeight="1" x14ac:dyDescent="0.25">
      <c r="A76" s="19"/>
      <c r="B76" s="42">
        <v>3</v>
      </c>
      <c r="C76" s="67">
        <f>$C15</f>
        <v>0</v>
      </c>
      <c r="D76" s="68" t="str">
        <f>IF(C76=0," ",VLOOKUP(C76,[1]Inschr!B$1:K$65536,3,FALSE))</f>
        <v xml:space="preserve"> </v>
      </c>
      <c r="E76" s="68" t="str">
        <f>IF(C76=0," ",VLOOKUP(C76,[1]Inschr!B$1:K$65536,4,FALSE))</f>
        <v xml:space="preserve"> </v>
      </c>
      <c r="F76" s="42">
        <f>L76*2</f>
        <v>0</v>
      </c>
      <c r="G76" s="42">
        <f>IF(S86-R86&gt;0,1,0)</f>
        <v>0</v>
      </c>
      <c r="H76" s="42">
        <f>IF(S90-R90&gt;0,1,0)</f>
        <v>0</v>
      </c>
      <c r="I76" s="100" t="s">
        <v>26</v>
      </c>
      <c r="J76" s="42">
        <f>IF(R84-S84&gt;0,1,0)</f>
        <v>0</v>
      </c>
      <c r="K76" s="67">
        <f>IF(R88-S88&gt;0,1,0)</f>
        <v>0</v>
      </c>
      <c r="L76" s="101">
        <f>SUM(G76:K76)</f>
        <v>0</v>
      </c>
      <c r="M76" s="102">
        <f>IF(L76=0,0,IF(2&lt;IF(L76=L74,1,0)+IF(L76=L75,1,0)+IF(L76=L76,1,0)+IF(L76=L77,1,0)+IF(L76=L78,1,0),R84+S86+R88+S90-S84-R86-S88-R90,IF(2=IF(L76=L74,1,0)+IF(L76=L75,1,0)+IF(L76=L76,1,0)+IF(L76=L77,1,0)+IF(L76=L78,1,0),"-","_")))</f>
        <v>0</v>
      </c>
      <c r="N76" s="102">
        <f>IF(OR(M76=0,M76="-",M76="_"),M76,IF(2&lt;IF(M76=M74,1,0)+IF(M76=M75,1,0)+IF(M76=M76,1,0)+IF(M76=M77,1,0)+IF(M76=M78,1,0),L84+N84+P84+M86+O86+Q86+L88+N88+P88+M90+O90+Q90-M84-O84-Q84-L86-N86-P86-M88-O88-Q88-L90-N90-P90,IF(2=IF(M76=M74,1,0)+IF(M76=M75,1,0)+IF(M76=M76,1,0)+IF(M76=M77,1,0)+IF(M76=M78,1,0),"-","_")))</f>
        <v>0</v>
      </c>
      <c r="O76" s="103">
        <f>IF(L76=0,0,IF(M76="-",IF(L76=L77,IF(R84&lt;S84,"Verliezer","Winnaar"),IF(L76=L78,IF(R88&lt;S88,"Verliezer","Winnaar"),IF(L76=L74,IF(S86&lt;R86,"Verliezer","Winnaar"),IF(S90&lt;R90,"Verliezer","Winnaar")))),IF(N76="-",IF(M76=M77,IF(R84&lt;S84,"Verliezer","Winnaar"),IF(M76=M78,IF(R88&lt;S88,"Verliezer","Winnaar"),IF(M76=M74,IF(S86&lt;R86,"Verliezer","Winnaar"),IF(S90&lt;R90,"Verliezer","Winnaar")))),"_")))</f>
        <v>0</v>
      </c>
      <c r="P76" s="104"/>
      <c r="Q76" s="5"/>
      <c r="R76" s="5"/>
      <c r="S76" s="5"/>
      <c r="V76" s="42">
        <v>3</v>
      </c>
      <c r="W76" s="67">
        <f>$W15</f>
        <v>0</v>
      </c>
      <c r="X76" s="68" t="str">
        <f>IF(W76=0," ",VLOOKUP(W76,[1]Inschr!B$1:K$65536,3,FALSE))</f>
        <v xml:space="preserve"> </v>
      </c>
      <c r="Y76" s="68" t="str">
        <f>IF(W76=0," ",VLOOKUP(W76,[1]Inschr!B$1:K$65536,4,FALSE))</f>
        <v xml:space="preserve"> </v>
      </c>
      <c r="Z76" s="42">
        <f>AF76*2</f>
        <v>0</v>
      </c>
      <c r="AA76" s="42">
        <f>IF(AM86-AL86&gt;0,1,0)</f>
        <v>0</v>
      </c>
      <c r="AB76" s="42">
        <f>IF(AM90-AL90&gt;0,1,0)</f>
        <v>0</v>
      </c>
      <c r="AC76" s="100" t="s">
        <v>26</v>
      </c>
      <c r="AD76" s="42">
        <f>IF(AL84-AM84&gt;0,1,0)</f>
        <v>0</v>
      </c>
      <c r="AE76" s="67">
        <f>IF(AL88-AM88&gt;0,1,0)</f>
        <v>0</v>
      </c>
      <c r="AF76" s="101">
        <f>SUM(AA76:AE76)</f>
        <v>0</v>
      </c>
      <c r="AG76" s="102">
        <f>IF(AF76=0,0,IF(2&lt;IF(AF76=AF74,1,0)+IF(AF76=AF75,1,0)+IF(AF76=AF76,1,0)+IF(AF76=AF77,1,0)+IF(AF76=AF78,1,0),AL84+AM86+AL88+AM90-AM84-AL86-AM88-AL90,IF(2=IF(AF76=AF74,1,0)+IF(AF76=AF75,1,0)+IF(AF76=AF76,1,0)+IF(AF76=AF77,1,0)+IF(AF76=AF78,1,0),"-","_")))</f>
        <v>0</v>
      </c>
      <c r="AH76" s="102">
        <f>IF(OR(AG76=0,AG76="-",AG76="_"),AG76,IF(2&lt;IF(AG76=AG74,1,0)+IF(AG76=AG75,1,0)+IF(AG76=AG76,1,0)+IF(AG76=AG77,1,0)+IF(AG76=AG78,1,0),AF84+AH84+AJ84+AG86+AI86+AK86+AF88+AH88+AJ88+AG90+AI90+AK90-AG84-AI84-AK84-AF86-AH86-AJ86-AG88-AI88-AK88-AF90-AH90-AJ90,IF(2=IF(AG76=AG74,1,0)+IF(AG76=AG75,1,0)+IF(AG76=AG76,1,0)+IF(AG76=AG77,1,0)+IF(AG76=AG78,1,0),"-","_")))</f>
        <v>0</v>
      </c>
      <c r="AI76" s="103">
        <f>IF(AF76=0,0,IF(AG76="-",IF(AF76=AF77,IF(AL84&lt;AM84,"Verliezer","Winnaar"),IF(AF76=AF78,IF(AL88&lt;AM88,"Verliezer","Winnaar"),IF(AF76=AF74,IF(AM86&lt;AL86,"Verliezer","Winnaar"),IF(AM90&lt;AL90,"Verliezer","Winnaar")))),IF(AH76="-",IF(AG76=AG77,IF(AL84&lt;AM84,"Verliezer","Winnaar"),IF(AG76=AG78,IF(AL88&lt;AM88,"Verliezer","Winnaar"),IF(AG76=AG74,IF(AM86&lt;AL86,"Verliezer","Winnaar"),IF(AM90&lt;AL90,"Verliezer","Winnaar")))),"_")))</f>
        <v>0</v>
      </c>
      <c r="AJ76" s="104"/>
      <c r="AK76" s="5"/>
      <c r="AL76" s="5"/>
      <c r="AM76" s="5"/>
    </row>
    <row r="77" spans="1:39" ht="12.75" customHeight="1" x14ac:dyDescent="0.25">
      <c r="A77" s="19"/>
      <c r="B77" s="42">
        <v>4</v>
      </c>
      <c r="C77" s="67">
        <f>$C16</f>
        <v>0</v>
      </c>
      <c r="D77" s="68" t="str">
        <f>IF(C77=0," ",VLOOKUP(C77,[1]Inschr!B$1:K$65536,3,FALSE))</f>
        <v xml:space="preserve"> </v>
      </c>
      <c r="E77" s="68" t="str">
        <f>IF(C77=0," ",VLOOKUP(C77,[1]Inschr!B$1:K$65536,4,FALSE))</f>
        <v xml:space="preserve"> </v>
      </c>
      <c r="F77" s="42">
        <f>L77*2</f>
        <v>0</v>
      </c>
      <c r="G77" s="42">
        <f>IF(S89-R89&gt;0,1,0)</f>
        <v>0</v>
      </c>
      <c r="H77" s="42">
        <f>IF(S87-R87&gt;0,1,0)</f>
        <v>0</v>
      </c>
      <c r="I77" s="42">
        <f>IF(S84-R84&gt;0,1,0)</f>
        <v>0</v>
      </c>
      <c r="J77" s="100" t="s">
        <v>26</v>
      </c>
      <c r="K77" s="67">
        <f>IF(R82-S82&gt;0,1,0)</f>
        <v>0</v>
      </c>
      <c r="L77" s="101">
        <f>SUM(G77:K77)</f>
        <v>0</v>
      </c>
      <c r="M77" s="102">
        <f>IF(L77=0,0,IF(2&lt;IF(L77=L74,1,0)+IF(L77=L75,1,0)+IF(L77=L76,1,0)+IF(L77=L77,1,0)+IF(L77=L78,1,0),R82+S84+S87+S89-S82-R84-R87-R89,IF(2=IF(L77=L74,1,0)+IF(L77=L75,1,0)+IF(L77=L76,1,0)+IF(L77=L77,1,0)+IF(L77=L78,1,0),"-","_")))</f>
        <v>0</v>
      </c>
      <c r="N77" s="102">
        <f>IF(OR(M77=0,M77="-",M77="_"),M77,IF(2&lt;IF(M77=M74,1,0)+IF(M77=M75,1,0)+IF(M77=M76,1,0)+IF(M77=M77,1,0)+IF(M77=M78,1,0),L82+N82+P82+M84+O84+Q84+M87+O87+Q87+M89+O89+Q89-M82-O82-Q82-L84-N84-P84-L87-N87-P87-L89-N89-P89,IF(2=IF(M77=M74,1,0)+IF(M77=M75,1,0)+IF(M77=M76,1,0)+IF(M77=M77,1,0)+IF(M77=M78,1,0),"-","_")))</f>
        <v>0</v>
      </c>
      <c r="O77" s="103">
        <f>IF(L77=0,0,IF(M77="-",IF(L77=L78,IF(R82&lt;S82,"Verliezer","Winnaar"),IF(L77=L74,IF(S89&lt;R89,"Verliezer","Winnaar"),IF(L77=L75,IF(S87&lt;R87,"Verliezer","Winnaar"),IF(S84&lt;R84,"Verliezer","Winnaar")))),IF(N77="-",IF(M77=M78,IF(R82&lt;S82,"Verliezer","Winnaar"),IF(M77=M74,IF(S89&lt;R89,"Verliezer","Winnaar"),IF(M77=M75,IF(S87&lt;R87,"Verliezer","Winnaar"),IF(S84&lt;R84,"Verliezer","Winnaar")))),"_")))</f>
        <v>0</v>
      </c>
      <c r="P77" s="104"/>
      <c r="Q77" s="5"/>
      <c r="R77" s="5"/>
      <c r="S77" s="5"/>
      <c r="V77" s="42">
        <v>4</v>
      </c>
      <c r="W77" s="67">
        <f>$W16</f>
        <v>0</v>
      </c>
      <c r="X77" s="68" t="str">
        <f>IF(W77=0," ",VLOOKUP(W77,[1]Inschr!B$1:K$65536,3,FALSE))</f>
        <v xml:space="preserve"> </v>
      </c>
      <c r="Y77" s="68" t="str">
        <f>IF(W77=0," ",VLOOKUP(W77,[1]Inschr!B$1:K$65536,4,FALSE))</f>
        <v xml:space="preserve"> </v>
      </c>
      <c r="Z77" s="42">
        <f>AF77*2</f>
        <v>0</v>
      </c>
      <c r="AA77" s="42">
        <f>IF(AM89-AL89&gt;0,1,0)</f>
        <v>0</v>
      </c>
      <c r="AB77" s="42">
        <f>IF(AM87-AL87&gt;0,1,0)</f>
        <v>0</v>
      </c>
      <c r="AC77" s="42">
        <f>IF(AM84-AL84&gt;0,1,0)</f>
        <v>0</v>
      </c>
      <c r="AD77" s="100" t="s">
        <v>26</v>
      </c>
      <c r="AE77" s="67">
        <f>IF(AL82-AM82&gt;0,1,0)</f>
        <v>0</v>
      </c>
      <c r="AF77" s="101">
        <f>SUM(AA77:AE77)</f>
        <v>0</v>
      </c>
      <c r="AG77" s="102">
        <f>IF(AF77=0,0,IF(2&lt;IF(AF77=AF74,1,0)+IF(AF77=AF75,1,0)+IF(AF77=AF76,1,0)+IF(AF77=AF77,1,0)+IF(AF77=AF78,1,0),AL82+AM84+AM87+AM89-AM82-AL84-AL87-AL89,IF(2=IF(AF77=AF74,1,0)+IF(AF77=AF75,1,0)+IF(AF77=AF76,1,0)+IF(AF77=AF77,1,0)+IF(AF77=AF78,1,0),"-","_")))</f>
        <v>0</v>
      </c>
      <c r="AH77" s="102">
        <f>IF(OR(AG77=0,AG77="-",AG77="_"),AG77,IF(2&lt;IF(AG77=AG74,1,0)+IF(AG77=AG75,1,0)+IF(AG77=AG76,1,0)+IF(AG77=AG77,1,0)+IF(AG77=AG78,1,0),AF82+AH82+AJ82+AG84+AI84+AK84+AG87+AI87+AK87+AG89+AI89+AK89-AG82-AI82-AK82-AF84-AH84-AJ84-AF87-AH87-AJ87-AF89-AH89-AJ89,IF(2=IF(AG77=AG74,1,0)+IF(AG77=AG75,1,0)+IF(AG77=AG76,1,0)+IF(AG77=AG77,1,0)+IF(AG77=AG78,1,0),"-","_")))</f>
        <v>0</v>
      </c>
      <c r="AI77" s="103">
        <f>IF(AF77=0,0,IF(AG77="-",IF(AF77=AF78,IF(AL82&lt;AM82,"Verliezer","Winnaar"),IF(AF77=AF74,IF(AM89&lt;AL89,"Verliezer","Winnaar"),IF(AF77=AF75,IF(AM87&lt;AL87,"Verliezer","Winnaar"),IF(AM84&lt;AL84,"Verliezer","Winnaar")))),IF(AH77="-",IF(AG77=AG78,IF(AL82&lt;AM82,"Verliezer","Winnaar"),IF(AG77=AG74,IF(AM89&lt;AL89,"Verliezer","Winnaar"),IF(AG77=AG75,IF(AM87&lt;AL87,"Verliezer","Winnaar"),IF(AM84&lt;AL84,"Verliezer","Winnaar")))),"_")))</f>
        <v>0</v>
      </c>
      <c r="AJ77" s="104"/>
      <c r="AK77" s="5"/>
      <c r="AL77" s="5"/>
      <c r="AM77" s="5"/>
    </row>
    <row r="78" spans="1:39" ht="12.75" customHeight="1" x14ac:dyDescent="0.25">
      <c r="B78" s="42">
        <v>5</v>
      </c>
      <c r="C78" s="67">
        <f>$C17</f>
        <v>0</v>
      </c>
      <c r="D78" s="68" t="str">
        <f>IF(C78=0," ",VLOOKUP(C78,[1]Inschr!B$1:K$65536,3,FALSE))</f>
        <v xml:space="preserve"> </v>
      </c>
      <c r="E78" s="68" t="str">
        <f>IF(C78=0," ",VLOOKUP(C78,[1]Inschr!B$1:K$65536,4,FALSE))</f>
        <v xml:space="preserve"> </v>
      </c>
      <c r="F78" s="42">
        <f>L78*2</f>
        <v>0</v>
      </c>
      <c r="G78" s="42">
        <f>IF(S91-R91&gt;0,1,0)</f>
        <v>0</v>
      </c>
      <c r="H78" s="42">
        <f>IF(S85-R85&gt;0,1,0)</f>
        <v>0</v>
      </c>
      <c r="I78" s="42">
        <f>IF(S88-R88&gt;0,1,0)</f>
        <v>0</v>
      </c>
      <c r="J78" s="42">
        <f>IF(S82-R82&gt;0,1,0)</f>
        <v>0</v>
      </c>
      <c r="K78" s="107" t="s">
        <v>26</v>
      </c>
      <c r="L78" s="101">
        <f>SUM(G78:K78)</f>
        <v>0</v>
      </c>
      <c r="M78" s="102">
        <f>IF(L78=0,0,IF(2&lt;IF(L78=L74,1,0)+IF(L78=L75,1,0)+IF(L78=L76,1,0)+IF(L78=L77,1,0)+IF(L78=L78,1,0),S82+S85+S88+S91-R82-R85-R88-R91,IF(2=IF(L78=L74,1,0)+IF(L78=L75,1,0)+IF(L78=L76,1,0)+IF(L78=L77,1,0)+IF(L78=L78,1,0),"-","_")))</f>
        <v>0</v>
      </c>
      <c r="N78" s="102">
        <f>IF(OR(M78=0,M78="-",M78="_"),M78,IF(2&lt;IF(M78=M74,1,0)+IF(M78=M75,1,0)+IF(M78=M76,1,0)+IF(M78=M77,1,0)+IF(M78=M78,1,0),M82+O82+Q82+M85+O85+Q85+M88+O88+Q88+M91+O91+Q91-L82-N82-P82-L85-N85-P85-L88-N88-P88-L91-N91-P91,IF(2=IF(M78=M74,1,0)+IF(M78=M75,1,0)+IF(M78=M76,1,0)+IF(M78=M77,1,0)+IF(M78=M78,1,0),"-","_")))</f>
        <v>0</v>
      </c>
      <c r="O78" s="103">
        <f>IF(L78=0,0,IF(M78="-",IF(L78=L74,IF(S91&lt;R91,"Verliezer","Winnaar"),IF(L78=L75,IF(S85&lt;R85,"Verliezer","Winnaar"),IF(L78=L76,IF(S88&lt;R88,"Verliezer","Winnaar"),IF(S82&lt;R82,"Verliezer","Winnaar")))),IF(N78="-",IF(M78=M74,IF(S91&lt;R91,"Verliezer","Winnaar"),IF(M78=M75,IF(S85&lt;R85,"Verliezer","Winnaar"),IF(M78=M76,IF(S88&lt;R88,"Verliezer","Winnaar"),IF(S82&lt;R82,"Verliezer","Winnaar")))),"_")))</f>
        <v>0</v>
      </c>
      <c r="P78" s="104"/>
      <c r="Q78" s="5"/>
      <c r="R78" s="5"/>
      <c r="S78" s="5"/>
      <c r="V78" s="42">
        <v>5</v>
      </c>
      <c r="W78" s="67">
        <f>$W17</f>
        <v>0</v>
      </c>
      <c r="X78" s="68" t="str">
        <f>IF(W78=0," ",VLOOKUP(W78,[1]Inschr!B$1:K$65536,3,FALSE))</f>
        <v xml:space="preserve"> </v>
      </c>
      <c r="Y78" s="68" t="str">
        <f>IF(W78=0," ",VLOOKUP(W78,[1]Inschr!B$1:K$65536,4,FALSE))</f>
        <v xml:space="preserve"> </v>
      </c>
      <c r="Z78" s="42">
        <f>AF78*2</f>
        <v>0</v>
      </c>
      <c r="AA78" s="42">
        <f>IF(AM91-AL91&gt;0,1,0)</f>
        <v>0</v>
      </c>
      <c r="AB78" s="42">
        <f>IF(AM85-AL85&gt;0,1,0)</f>
        <v>0</v>
      </c>
      <c r="AC78" s="42">
        <f>IF(AM88-AL88&gt;0,1,0)</f>
        <v>0</v>
      </c>
      <c r="AD78" s="42">
        <f>IF(AM82-AL82&gt;0,1,0)</f>
        <v>0</v>
      </c>
      <c r="AE78" s="107" t="s">
        <v>26</v>
      </c>
      <c r="AF78" s="101">
        <f>SUM(AA78:AE78)</f>
        <v>0</v>
      </c>
      <c r="AG78" s="102">
        <f>IF(AF78=0,0,IF(2&lt;IF(AF78=AF74,1,0)+IF(AF78=AF75,1,0)+IF(AF78=AF76,1,0)+IF(AF78=AF77,1,0)+IF(AF78=AF78,1,0),AM82+AM85+AM88+AM91-AL82-AL85-AL88-AL91,IF(2=IF(AF78=AF74,1,0)+IF(AF78=AF75,1,0)+IF(AF78=AF76,1,0)+IF(AF78=AF77,1,0)+IF(AF78=AF78,1,0),"-","_")))</f>
        <v>0</v>
      </c>
      <c r="AH78" s="102">
        <f>IF(OR(AG78=0,AG78="-",AG78="_"),AG78,IF(2&lt;IF(AG78=AG74,1,0)+IF(AG78=AG75,1,0)+IF(AG78=AG76,1,0)+IF(AG78=AG77,1,0)+IF(AG78=AG78,1,0),AG82+AI82+AK82+AG85+AI85+AK85+AG88+AI88+AK88+AG91+AI91+AK91-AF82-AH82-AJ82-AF85-AH85-AJ85-AF88-AH88-AJ88-AF91-AH91-AJ91,IF(2=IF(AG78=AG74,1,0)+IF(AG78=AG75,1,0)+IF(AG78=AG76,1,0)+IF(AG78=AG77,1,0)+IF(AG78=AG78,1,0),"-","_")))</f>
        <v>0</v>
      </c>
      <c r="AI78" s="103">
        <f>IF(AF78=0,0,IF(AG78="-",IF(AF78=AF74,IF(AM91&lt;AL91,"Verliezer","Winnaar"),IF(AF78=AF75,IF(AM85&lt;AL85,"Verliezer","Winnaar"),IF(AF78=AF76,IF(AM88&lt;AL88,"Verliezer","Winnaar"),IF(AM82&lt;AL82,"Verliezer","Winnaar")))),IF(AH78="-",IF(AG78=AG74,IF(AM91&lt;AL91,"Verliezer","Winnaar"),IF(AG78=AG75,IF(AM85&lt;AL85,"Verliezer","Winnaar"),IF(AG78=AG76,IF(AM88&lt;AL88,"Verliezer","Winnaar"),IF(AM82&lt;AL82,"Verliezer","Winnaar")))),"_")))</f>
        <v>0</v>
      </c>
      <c r="AJ78" s="104"/>
      <c r="AK78" s="5"/>
      <c r="AL78" s="5"/>
      <c r="AM78" s="5"/>
    </row>
    <row r="79" spans="1:39" ht="12.75" customHeight="1" x14ac:dyDescent="0.25">
      <c r="D79" s="19"/>
      <c r="E79" s="19"/>
      <c r="L79" s="19"/>
      <c r="M79" s="19"/>
      <c r="N79" s="65"/>
      <c r="O79" s="65"/>
      <c r="P79" s="5"/>
      <c r="Q79" s="5"/>
      <c r="R79" s="5"/>
      <c r="W79" s="19"/>
      <c r="X79" s="19"/>
      <c r="AE79" s="108"/>
      <c r="AF79" s="108"/>
      <c r="AG79" s="5"/>
      <c r="AH79" s="5"/>
      <c r="AI79" s="5"/>
      <c r="AJ79" s="5"/>
      <c r="AK79" s="5"/>
    </row>
    <row r="80" spans="1:39" ht="21.75" customHeight="1" thickBot="1" x14ac:dyDescent="0.3">
      <c r="A80" s="19"/>
      <c r="C80" s="66"/>
      <c r="D80" s="66"/>
      <c r="E80" s="19"/>
      <c r="G80" s="109"/>
      <c r="H80" s="5"/>
      <c r="I80" s="110" t="s">
        <v>27</v>
      </c>
      <c r="J80" s="5"/>
      <c r="K80" s="5"/>
      <c r="L80" s="5"/>
      <c r="M80" s="5"/>
      <c r="N80" s="5"/>
      <c r="O80" s="5"/>
      <c r="P80" s="5"/>
      <c r="Q80" s="5"/>
      <c r="R80" s="5"/>
      <c r="S80" s="5"/>
      <c r="X80" s="19"/>
      <c r="Y80" s="19"/>
      <c r="AA80" s="109"/>
      <c r="AB80" s="5"/>
      <c r="AC80" s="110" t="s">
        <v>27</v>
      </c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ht="21.75" customHeight="1" x14ac:dyDescent="0.25">
      <c r="A81" s="19"/>
      <c r="B81" s="14" t="s">
        <v>12</v>
      </c>
      <c r="C81" s="111"/>
      <c r="D81" s="68" t="str">
        <f>IF(C81=0," ",VLOOKUP(C81,[1]Inschr!B$1:K$65536,3,FALSE))</f>
        <v xml:space="preserve"> </v>
      </c>
      <c r="E81" s="102" t="str">
        <f>IF(C81=0," ",VLOOKUP(C81,[1]Inschr!B$1:K$65536,4,FALSE))</f>
        <v xml:space="preserve"> </v>
      </c>
      <c r="G81" s="109"/>
      <c r="H81" s="5"/>
      <c r="I81" s="112" t="s">
        <v>29</v>
      </c>
      <c r="J81" s="112" t="s">
        <v>30</v>
      </c>
      <c r="K81" s="113" t="s">
        <v>31</v>
      </c>
      <c r="L81" s="114" t="s">
        <v>32</v>
      </c>
      <c r="M81" s="115"/>
      <c r="N81" s="114" t="s">
        <v>33</v>
      </c>
      <c r="O81" s="115"/>
      <c r="P81" s="114" t="s">
        <v>34</v>
      </c>
      <c r="Q81" s="115"/>
      <c r="R81" s="114" t="s">
        <v>35</v>
      </c>
      <c r="S81" s="115"/>
      <c r="X81" s="19"/>
      <c r="Y81" s="19"/>
      <c r="AA81" s="109"/>
      <c r="AB81" s="5"/>
      <c r="AC81" s="112" t="s">
        <v>29</v>
      </c>
      <c r="AD81" s="112" t="s">
        <v>30</v>
      </c>
      <c r="AE81" s="113" t="s">
        <v>31</v>
      </c>
      <c r="AF81" s="114" t="s">
        <v>32</v>
      </c>
      <c r="AG81" s="115"/>
      <c r="AH81" s="114" t="s">
        <v>33</v>
      </c>
      <c r="AI81" s="115"/>
      <c r="AJ81" s="114" t="s">
        <v>34</v>
      </c>
      <c r="AK81" s="115"/>
      <c r="AL81" s="114" t="s">
        <v>35</v>
      </c>
      <c r="AM81" s="115"/>
    </row>
    <row r="82" spans="1:39" ht="21.75" customHeight="1" x14ac:dyDescent="0.25">
      <c r="A82" s="19"/>
      <c r="B82" s="14" t="s">
        <v>13</v>
      </c>
      <c r="C82" s="111"/>
      <c r="D82" s="68" t="str">
        <f>IF(C82=0," ",VLOOKUP(C82,[1]Inschr!B$1:K$65536,3,FALSE))</f>
        <v xml:space="preserve"> </v>
      </c>
      <c r="E82" s="102" t="str">
        <f>IF(C82=0," ",VLOOKUP(C82,[1]Inschr!B$1:K$65536,4,FALSE))</f>
        <v xml:space="preserve"> </v>
      </c>
      <c r="G82" s="109"/>
      <c r="H82" s="5"/>
      <c r="I82" s="116"/>
      <c r="J82" s="116"/>
      <c r="K82" s="117" t="s">
        <v>36</v>
      </c>
      <c r="L82" s="118"/>
      <c r="M82" s="119"/>
      <c r="N82" s="118"/>
      <c r="O82" s="119"/>
      <c r="P82" s="118"/>
      <c r="Q82" s="119"/>
      <c r="R82" s="118">
        <f t="shared" ref="R82:R91" si="6">IF(L82&gt;M82,1,0)+IF(N82&gt;O82,1,0)+IF(P82&gt;Q82,1,0)</f>
        <v>0</v>
      </c>
      <c r="S82" s="119">
        <f t="shared" ref="S82:S91" si="7">IF(M82&gt;L82,1,0)+IF(O82&gt;N82,1,0)+IF(Q82&gt;P82,1,0)</f>
        <v>0</v>
      </c>
      <c r="X82" s="19"/>
      <c r="Y82" s="19"/>
      <c r="AA82" s="19"/>
      <c r="AC82" s="120"/>
      <c r="AD82" s="120"/>
      <c r="AE82" s="121" t="s">
        <v>36</v>
      </c>
      <c r="AF82" s="118"/>
      <c r="AG82" s="119"/>
      <c r="AH82" s="118"/>
      <c r="AI82" s="119"/>
      <c r="AJ82" s="118"/>
      <c r="AK82" s="119"/>
      <c r="AL82" s="118">
        <f t="shared" ref="AL82:AL91" si="8">IF(AF82&gt;AG82,1,0)+IF(AH82&gt;AI82,1,0)+IF(AJ82&gt;AK82,1,0)</f>
        <v>0</v>
      </c>
      <c r="AM82" s="119">
        <f t="shared" ref="AM82:AM91" si="9">IF(AG82&gt;AF82,1,0)+IF(AI82&gt;AH82,1,0)+IF(AK82&gt;AJ82,1,0)</f>
        <v>0</v>
      </c>
    </row>
    <row r="83" spans="1:39" ht="21.75" customHeight="1" x14ac:dyDescent="0.25">
      <c r="A83" s="19"/>
      <c r="B83" s="14" t="s">
        <v>14</v>
      </c>
      <c r="C83" s="111"/>
      <c r="D83" s="68" t="str">
        <f>IF(C83=0," ",VLOOKUP(C83,[1]Inschr!B$1:K$65536,3,FALSE))</f>
        <v xml:space="preserve"> </v>
      </c>
      <c r="E83" s="102" t="str">
        <f>IF(C83=0," ",VLOOKUP(C83,[1]Inschr!B$1:K$65536,4,FALSE))</f>
        <v xml:space="preserve"> </v>
      </c>
      <c r="G83" s="109"/>
      <c r="H83" s="5"/>
      <c r="I83" s="122" t="s">
        <v>37</v>
      </c>
      <c r="J83" s="117" t="s">
        <v>37</v>
      </c>
      <c r="K83" s="117" t="s">
        <v>37</v>
      </c>
      <c r="L83" s="118"/>
      <c r="M83" s="119"/>
      <c r="N83" s="118"/>
      <c r="O83" s="119"/>
      <c r="P83" s="118"/>
      <c r="Q83" s="119"/>
      <c r="R83" s="118">
        <f t="shared" si="6"/>
        <v>0</v>
      </c>
      <c r="S83" s="119">
        <f t="shared" si="7"/>
        <v>0</v>
      </c>
      <c r="W83" s="66"/>
      <c r="X83" s="66"/>
      <c r="Y83" s="19"/>
      <c r="AA83" s="19"/>
      <c r="AC83" s="112" t="s">
        <v>37</v>
      </c>
      <c r="AD83" s="121" t="s">
        <v>37</v>
      </c>
      <c r="AE83" s="121" t="s">
        <v>37</v>
      </c>
      <c r="AF83" s="118"/>
      <c r="AG83" s="119"/>
      <c r="AH83" s="118"/>
      <c r="AI83" s="119"/>
      <c r="AJ83" s="118"/>
      <c r="AK83" s="119"/>
      <c r="AL83" s="118">
        <f t="shared" si="8"/>
        <v>0</v>
      </c>
      <c r="AM83" s="119">
        <f t="shared" si="9"/>
        <v>0</v>
      </c>
    </row>
    <row r="84" spans="1:39" ht="21.75" customHeight="1" x14ac:dyDescent="0.25">
      <c r="A84" s="19"/>
      <c r="B84" s="14" t="s">
        <v>15</v>
      </c>
      <c r="C84" s="111"/>
      <c r="D84" s="68" t="str">
        <f>IF(C84=0," ",VLOOKUP(C84,[1]Inschr!B$1:K$65536,3,FALSE))</f>
        <v xml:space="preserve"> </v>
      </c>
      <c r="E84" s="102" t="str">
        <f>IF(C84=0," ",VLOOKUP(C84,[1]Inschr!B$1:K$65536,4,FALSE))</f>
        <v xml:space="preserve"> </v>
      </c>
      <c r="G84" s="109"/>
      <c r="H84" s="5"/>
      <c r="I84" s="116"/>
      <c r="J84" s="117" t="s">
        <v>38</v>
      </c>
      <c r="K84" s="117" t="s">
        <v>38</v>
      </c>
      <c r="L84" s="118"/>
      <c r="M84" s="119"/>
      <c r="N84" s="118"/>
      <c r="O84" s="119"/>
      <c r="P84" s="118"/>
      <c r="Q84" s="119"/>
      <c r="R84" s="118">
        <f t="shared" si="6"/>
        <v>0</v>
      </c>
      <c r="S84" s="119">
        <f t="shared" si="7"/>
        <v>0</v>
      </c>
      <c r="X84" s="19"/>
      <c r="Y84" s="19"/>
      <c r="AA84" s="19"/>
      <c r="AC84" s="120"/>
      <c r="AD84" s="121" t="s">
        <v>38</v>
      </c>
      <c r="AE84" s="121" t="s">
        <v>38</v>
      </c>
      <c r="AF84" s="118"/>
      <c r="AG84" s="119"/>
      <c r="AH84" s="118"/>
      <c r="AI84" s="119"/>
      <c r="AJ84" s="118"/>
      <c r="AK84" s="119"/>
      <c r="AL84" s="118">
        <f t="shared" si="8"/>
        <v>0</v>
      </c>
      <c r="AM84" s="119">
        <f t="shared" si="9"/>
        <v>0</v>
      </c>
    </row>
    <row r="85" spans="1:39" ht="21.75" customHeight="1" x14ac:dyDescent="0.25">
      <c r="A85" s="19"/>
      <c r="B85" s="14" t="s">
        <v>16</v>
      </c>
      <c r="C85" s="111"/>
      <c r="D85" s="68" t="str">
        <f>IF(C85=0," ",VLOOKUP(C85,[1]Inschr!B$1:K$65536,3,FALSE))</f>
        <v xml:space="preserve"> </v>
      </c>
      <c r="E85" s="102" t="str">
        <f>IF(C85=0," ",VLOOKUP(C85,[1]Inschr!B$1:K$65536,4,FALSE))</f>
        <v xml:space="preserve"> </v>
      </c>
      <c r="G85" s="109"/>
      <c r="H85" s="5"/>
      <c r="I85" s="116"/>
      <c r="J85" s="5"/>
      <c r="K85" s="117" t="s">
        <v>39</v>
      </c>
      <c r="L85" s="118"/>
      <c r="M85" s="119"/>
      <c r="N85" s="118"/>
      <c r="O85" s="119"/>
      <c r="P85" s="118"/>
      <c r="Q85" s="119"/>
      <c r="R85" s="118">
        <f t="shared" si="6"/>
        <v>0</v>
      </c>
      <c r="S85" s="119">
        <f t="shared" si="7"/>
        <v>0</v>
      </c>
      <c r="X85" s="19"/>
      <c r="Y85" s="19"/>
      <c r="AA85" s="19"/>
      <c r="AC85" s="120"/>
      <c r="AE85" s="121" t="s">
        <v>39</v>
      </c>
      <c r="AF85" s="118"/>
      <c r="AG85" s="119"/>
      <c r="AH85" s="118"/>
      <c r="AI85" s="119"/>
      <c r="AJ85" s="118"/>
      <c r="AK85" s="119"/>
      <c r="AL85" s="118">
        <f t="shared" si="8"/>
        <v>0</v>
      </c>
      <c r="AM85" s="119">
        <f t="shared" si="9"/>
        <v>0</v>
      </c>
    </row>
    <row r="86" spans="1:39" ht="21.75" customHeight="1" x14ac:dyDescent="0.25">
      <c r="A86" s="19"/>
      <c r="G86" s="109"/>
      <c r="H86" s="5"/>
      <c r="I86" s="122" t="s">
        <v>40</v>
      </c>
      <c r="J86" s="117" t="s">
        <v>40</v>
      </c>
      <c r="K86" s="117" t="s">
        <v>40</v>
      </c>
      <c r="L86" s="118"/>
      <c r="M86" s="119"/>
      <c r="N86" s="118"/>
      <c r="O86" s="119"/>
      <c r="P86" s="118"/>
      <c r="Q86" s="119"/>
      <c r="R86" s="118">
        <f t="shared" si="6"/>
        <v>0</v>
      </c>
      <c r="S86" s="119">
        <f t="shared" si="7"/>
        <v>0</v>
      </c>
      <c r="X86" s="19"/>
      <c r="Y86" s="19"/>
      <c r="AA86" s="19"/>
      <c r="AC86" s="112" t="s">
        <v>40</v>
      </c>
      <c r="AD86" s="121" t="s">
        <v>40</v>
      </c>
      <c r="AE86" s="121" t="s">
        <v>40</v>
      </c>
      <c r="AF86" s="118"/>
      <c r="AG86" s="119"/>
      <c r="AH86" s="118"/>
      <c r="AI86" s="119"/>
      <c r="AJ86" s="118"/>
      <c r="AK86" s="119"/>
      <c r="AL86" s="118">
        <f t="shared" si="8"/>
        <v>0</v>
      </c>
      <c r="AM86" s="119">
        <f t="shared" si="9"/>
        <v>0</v>
      </c>
    </row>
    <row r="87" spans="1:39" ht="21.75" customHeight="1" x14ac:dyDescent="0.25">
      <c r="C87" s="123"/>
      <c r="D87" s="66"/>
      <c r="E87" s="19"/>
      <c r="G87" s="109"/>
      <c r="H87" s="5"/>
      <c r="I87" s="116"/>
      <c r="J87" s="117" t="s">
        <v>41</v>
      </c>
      <c r="K87" s="117" t="s">
        <v>41</v>
      </c>
      <c r="L87" s="118"/>
      <c r="M87" s="119"/>
      <c r="N87" s="118"/>
      <c r="O87" s="119"/>
      <c r="P87" s="118"/>
      <c r="Q87" s="119"/>
      <c r="R87" s="118">
        <f t="shared" si="6"/>
        <v>0</v>
      </c>
      <c r="S87" s="119">
        <f t="shared" si="7"/>
        <v>0</v>
      </c>
      <c r="AA87" s="19"/>
      <c r="AC87" s="120"/>
      <c r="AD87" s="121" t="s">
        <v>41</v>
      </c>
      <c r="AE87" s="121" t="s">
        <v>41</v>
      </c>
      <c r="AF87" s="118"/>
      <c r="AG87" s="119"/>
      <c r="AH87" s="118"/>
      <c r="AI87" s="119"/>
      <c r="AJ87" s="118"/>
      <c r="AK87" s="119"/>
      <c r="AL87" s="118">
        <f t="shared" si="8"/>
        <v>0</v>
      </c>
      <c r="AM87" s="119">
        <f t="shared" si="9"/>
        <v>0</v>
      </c>
    </row>
    <row r="88" spans="1:39" ht="21.75" customHeight="1" x14ac:dyDescent="0.25">
      <c r="G88" s="109"/>
      <c r="H88" s="5"/>
      <c r="I88" s="116"/>
      <c r="J88" s="5"/>
      <c r="K88" s="117" t="s">
        <v>42</v>
      </c>
      <c r="L88" s="118"/>
      <c r="M88" s="119"/>
      <c r="N88" s="118"/>
      <c r="O88" s="119"/>
      <c r="P88" s="118"/>
      <c r="Q88" s="119"/>
      <c r="R88" s="118">
        <f t="shared" si="6"/>
        <v>0</v>
      </c>
      <c r="S88" s="119">
        <f t="shared" si="7"/>
        <v>0</v>
      </c>
      <c r="AA88" s="19"/>
      <c r="AC88" s="120"/>
      <c r="AE88" s="121" t="s">
        <v>42</v>
      </c>
      <c r="AF88" s="118"/>
      <c r="AG88" s="119"/>
      <c r="AH88" s="118"/>
      <c r="AI88" s="119"/>
      <c r="AJ88" s="118"/>
      <c r="AK88" s="119"/>
      <c r="AL88" s="118">
        <f t="shared" si="8"/>
        <v>0</v>
      </c>
      <c r="AM88" s="119">
        <f t="shared" si="9"/>
        <v>0</v>
      </c>
    </row>
    <row r="89" spans="1:39" ht="21.75" customHeight="1" x14ac:dyDescent="0.25">
      <c r="G89" s="109"/>
      <c r="H89" s="5"/>
      <c r="I89" s="5"/>
      <c r="J89" s="117" t="s">
        <v>43</v>
      </c>
      <c r="K89" s="117" t="s">
        <v>43</v>
      </c>
      <c r="L89" s="118"/>
      <c r="M89" s="119"/>
      <c r="N89" s="118"/>
      <c r="O89" s="119"/>
      <c r="P89" s="118"/>
      <c r="Q89" s="119"/>
      <c r="R89" s="118">
        <f t="shared" si="6"/>
        <v>0</v>
      </c>
      <c r="S89" s="119">
        <f t="shared" si="7"/>
        <v>0</v>
      </c>
      <c r="AA89" s="19"/>
      <c r="AD89" s="121" t="s">
        <v>43</v>
      </c>
      <c r="AE89" s="121" t="s">
        <v>43</v>
      </c>
      <c r="AF89" s="118"/>
      <c r="AG89" s="119"/>
      <c r="AH89" s="118"/>
      <c r="AI89" s="119"/>
      <c r="AJ89" s="118"/>
      <c r="AK89" s="119"/>
      <c r="AL89" s="118">
        <f t="shared" si="8"/>
        <v>0</v>
      </c>
      <c r="AM89" s="119">
        <f t="shared" si="9"/>
        <v>0</v>
      </c>
    </row>
    <row r="90" spans="1:39" ht="21.75" customHeight="1" x14ac:dyDescent="0.25">
      <c r="G90" s="109"/>
      <c r="H90" s="5"/>
      <c r="I90" s="122" t="s">
        <v>44</v>
      </c>
      <c r="J90" s="117" t="s">
        <v>44</v>
      </c>
      <c r="K90" s="117" t="s">
        <v>44</v>
      </c>
      <c r="L90" s="118"/>
      <c r="M90" s="119"/>
      <c r="N90" s="118"/>
      <c r="O90" s="119"/>
      <c r="P90" s="118"/>
      <c r="Q90" s="119"/>
      <c r="R90" s="118">
        <f t="shared" si="6"/>
        <v>0</v>
      </c>
      <c r="S90" s="119">
        <f t="shared" si="7"/>
        <v>0</v>
      </c>
      <c r="AA90" s="19"/>
      <c r="AC90" s="112" t="s">
        <v>44</v>
      </c>
      <c r="AD90" s="121" t="s">
        <v>44</v>
      </c>
      <c r="AE90" s="121" t="s">
        <v>44</v>
      </c>
      <c r="AF90" s="118"/>
      <c r="AG90" s="119"/>
      <c r="AH90" s="118"/>
      <c r="AI90" s="119"/>
      <c r="AJ90" s="118"/>
      <c r="AK90" s="119"/>
      <c r="AL90" s="118">
        <f t="shared" si="8"/>
        <v>0</v>
      </c>
      <c r="AM90" s="119">
        <f t="shared" si="9"/>
        <v>0</v>
      </c>
    </row>
    <row r="91" spans="1:39" ht="21.75" customHeight="1" thickBot="1" x14ac:dyDescent="0.3">
      <c r="G91" s="109"/>
      <c r="H91" s="5"/>
      <c r="I91" s="116"/>
      <c r="J91" s="5"/>
      <c r="K91" s="117" t="s">
        <v>45</v>
      </c>
      <c r="L91" s="124"/>
      <c r="M91" s="125"/>
      <c r="N91" s="124"/>
      <c r="O91" s="125"/>
      <c r="P91" s="124"/>
      <c r="Q91" s="125"/>
      <c r="R91" s="124">
        <f t="shared" si="6"/>
        <v>0</v>
      </c>
      <c r="S91" s="125">
        <f t="shared" si="7"/>
        <v>0</v>
      </c>
      <c r="AA91" s="19"/>
      <c r="AC91" s="120"/>
      <c r="AE91" s="121" t="s">
        <v>45</v>
      </c>
      <c r="AF91" s="124"/>
      <c r="AG91" s="125"/>
      <c r="AH91" s="124"/>
      <c r="AI91" s="125"/>
      <c r="AJ91" s="124"/>
      <c r="AK91" s="125"/>
      <c r="AL91" s="124">
        <f t="shared" si="8"/>
        <v>0</v>
      </c>
      <c r="AM91" s="125">
        <f t="shared" si="9"/>
        <v>0</v>
      </c>
    </row>
    <row r="92" spans="1:39" ht="12.75" customHeight="1" x14ac:dyDescent="0.25">
      <c r="C92" s="120"/>
      <c r="V92" s="120"/>
    </row>
    <row r="93" spans="1:39" ht="12.75" customHeight="1" thickBot="1" x14ac:dyDescent="0.3">
      <c r="C93" s="120"/>
      <c r="V93" s="120"/>
    </row>
    <row r="94" spans="1:39" ht="19.5" customHeight="1" thickTop="1" x14ac:dyDescent="0.4">
      <c r="A94" s="70" t="s">
        <v>0</v>
      </c>
      <c r="C94" s="3" t="s">
        <v>1</v>
      </c>
      <c r="D94" s="2"/>
      <c r="E94" s="10" t="str">
        <f>IF($E$1=0," ",$E$1)</f>
        <v xml:space="preserve"> </v>
      </c>
      <c r="F94" s="2"/>
      <c r="G94" s="2"/>
      <c r="H94" s="2" t="s">
        <v>2</v>
      </c>
      <c r="I94" s="2"/>
      <c r="J94" s="2"/>
      <c r="K94" s="2"/>
      <c r="L94" s="2"/>
      <c r="O94" s="71" t="str">
        <f>IF($M$1=0," ",$M$1)</f>
        <v xml:space="preserve"> </v>
      </c>
      <c r="P94" s="72"/>
      <c r="Q94" s="73"/>
      <c r="R94" s="74" t="s">
        <v>3</v>
      </c>
      <c r="S94" s="75">
        <v>3</v>
      </c>
      <c r="U94" s="70" t="s">
        <v>0</v>
      </c>
      <c r="W94" s="3" t="s">
        <v>1</v>
      </c>
      <c r="X94" s="2"/>
      <c r="Y94" s="10" t="str">
        <f>IF($E$1=0," ",$E$1)</f>
        <v xml:space="preserve"> </v>
      </c>
      <c r="Z94" s="2"/>
      <c r="AA94" s="2"/>
      <c r="AB94" s="2" t="s">
        <v>2</v>
      </c>
      <c r="AC94" s="2"/>
      <c r="AD94" s="2"/>
      <c r="AE94" s="2"/>
      <c r="AI94" s="71" t="str">
        <f>IF($M$1=0," ",$M$1)</f>
        <v xml:space="preserve"> </v>
      </c>
      <c r="AJ94" s="72"/>
      <c r="AK94" s="73"/>
      <c r="AL94" s="74" t="s">
        <v>3</v>
      </c>
      <c r="AM94" s="75" t="s">
        <v>14</v>
      </c>
    </row>
    <row r="95" spans="1:39" ht="12.75" customHeight="1" x14ac:dyDescent="0.25">
      <c r="A95" s="19"/>
      <c r="O95" s="76"/>
      <c r="P95" s="77"/>
      <c r="Q95" s="78"/>
      <c r="R95" s="79"/>
      <c r="S95" s="80"/>
      <c r="U95" s="19"/>
      <c r="AI95" s="76"/>
      <c r="AJ95" s="77"/>
      <c r="AK95" s="78"/>
      <c r="AL95" s="79"/>
      <c r="AM95" s="80"/>
    </row>
    <row r="96" spans="1:39" ht="12.75" customHeight="1" x14ac:dyDescent="0.25">
      <c r="B96" s="81" t="s">
        <v>17</v>
      </c>
      <c r="O96" s="76"/>
      <c r="P96" s="77"/>
      <c r="Q96" s="78"/>
      <c r="R96" s="82"/>
      <c r="S96" s="83"/>
      <c r="V96" s="81" t="s">
        <v>17</v>
      </c>
      <c r="AI96" s="76"/>
      <c r="AJ96" s="77"/>
      <c r="AK96" s="78"/>
      <c r="AL96" s="82"/>
      <c r="AM96" s="83"/>
    </row>
    <row r="97" spans="1:39" ht="12.75" customHeight="1" x14ac:dyDescent="0.25">
      <c r="B97" s="81" t="s">
        <v>18</v>
      </c>
      <c r="O97" s="76"/>
      <c r="P97" s="77"/>
      <c r="Q97" s="78"/>
      <c r="R97" s="84" t="s">
        <v>11</v>
      </c>
      <c r="S97" s="86" t="str">
        <f>IF($J$19=0," ",$J$19)</f>
        <v xml:space="preserve"> </v>
      </c>
      <c r="V97" s="81" t="s">
        <v>18</v>
      </c>
      <c r="AI97" s="76"/>
      <c r="AJ97" s="77"/>
      <c r="AK97" s="78"/>
      <c r="AL97" s="84" t="s">
        <v>11</v>
      </c>
      <c r="AM97" s="86" t="str">
        <f>IF($AB$19=0," ",$AB$19)</f>
        <v xml:space="preserve"> </v>
      </c>
    </row>
    <row r="98" spans="1:39" ht="12.75" customHeight="1" x14ac:dyDescent="0.25">
      <c r="B98" s="81" t="s">
        <v>19</v>
      </c>
      <c r="C98" s="50"/>
      <c r="D98" s="50"/>
      <c r="E98" s="50"/>
      <c r="O98" s="76"/>
      <c r="P98" s="77"/>
      <c r="Q98" s="78"/>
      <c r="R98" s="79"/>
      <c r="S98" s="80"/>
      <c r="V98" s="81" t="s">
        <v>19</v>
      </c>
      <c r="W98" s="50"/>
      <c r="X98" s="50"/>
      <c r="Y98" s="50"/>
      <c r="AI98" s="76"/>
      <c r="AJ98" s="77"/>
      <c r="AK98" s="78"/>
      <c r="AL98" s="79"/>
      <c r="AM98" s="80"/>
    </row>
    <row r="99" spans="1:39" ht="12.75" customHeight="1" thickBot="1" x14ac:dyDescent="0.3">
      <c r="B99" s="50"/>
      <c r="G99" s="5"/>
      <c r="H99" s="5"/>
      <c r="I99" s="5"/>
      <c r="J99" s="5"/>
      <c r="K99" s="5"/>
      <c r="L99" s="5"/>
      <c r="M99" s="5"/>
      <c r="O99" s="88"/>
      <c r="P99" s="89"/>
      <c r="Q99" s="90"/>
      <c r="R99" s="91"/>
      <c r="S99" s="93"/>
      <c r="T99" s="5"/>
      <c r="V99" s="50"/>
      <c r="AA99" s="5"/>
      <c r="AB99" s="5"/>
      <c r="AC99" s="5"/>
      <c r="AD99" s="5"/>
      <c r="AE99" s="5"/>
      <c r="AF99" s="5"/>
      <c r="AG99" s="5"/>
      <c r="AI99" s="88"/>
      <c r="AJ99" s="89"/>
      <c r="AK99" s="90"/>
      <c r="AL99" s="91"/>
      <c r="AM99" s="93"/>
    </row>
    <row r="100" spans="1:39" ht="12.75" customHeight="1" thickTop="1" thickBot="1" x14ac:dyDescent="0.3">
      <c r="A100" s="19"/>
      <c r="O100" s="5"/>
      <c r="P100" s="5"/>
      <c r="Q100" s="5"/>
      <c r="R100" s="5"/>
      <c r="S100" s="5"/>
      <c r="AI100" s="5"/>
      <c r="AJ100" s="5"/>
      <c r="AK100" s="5"/>
      <c r="AL100" s="5"/>
      <c r="AM100" s="5"/>
    </row>
    <row r="101" spans="1:39" ht="12.75" customHeight="1" x14ac:dyDescent="0.25">
      <c r="A101" s="19"/>
      <c r="B101" s="42" t="s">
        <v>20</v>
      </c>
      <c r="C101" s="67" t="s">
        <v>4</v>
      </c>
      <c r="D101" s="68" t="s">
        <v>5</v>
      </c>
      <c r="E101" s="68" t="s">
        <v>6</v>
      </c>
      <c r="F101" s="42" t="s">
        <v>21</v>
      </c>
      <c r="G101" s="94">
        <v>1</v>
      </c>
      <c r="H101" s="94">
        <v>2</v>
      </c>
      <c r="I101" s="94">
        <v>3</v>
      </c>
      <c r="J101" s="94">
        <v>4</v>
      </c>
      <c r="K101" s="95">
        <v>5</v>
      </c>
      <c r="L101" s="96" t="s">
        <v>22</v>
      </c>
      <c r="M101" s="97" t="s">
        <v>23</v>
      </c>
      <c r="N101" s="97" t="s">
        <v>24</v>
      </c>
      <c r="O101" s="98" t="s">
        <v>25</v>
      </c>
      <c r="P101" s="99"/>
      <c r="Q101" s="5"/>
      <c r="R101" s="5"/>
      <c r="S101" s="5"/>
      <c r="V101" s="42" t="s">
        <v>20</v>
      </c>
      <c r="W101" s="67" t="s">
        <v>4</v>
      </c>
      <c r="X101" s="68" t="s">
        <v>5</v>
      </c>
      <c r="Y101" s="68" t="s">
        <v>6</v>
      </c>
      <c r="Z101" s="42" t="s">
        <v>21</v>
      </c>
      <c r="AA101" s="94">
        <v>1</v>
      </c>
      <c r="AB101" s="94">
        <v>2</v>
      </c>
      <c r="AC101" s="94">
        <v>3</v>
      </c>
      <c r="AD101" s="94">
        <v>4</v>
      </c>
      <c r="AE101" s="95">
        <v>5</v>
      </c>
      <c r="AF101" s="96" t="s">
        <v>22</v>
      </c>
      <c r="AG101" s="97" t="s">
        <v>23</v>
      </c>
      <c r="AH101" s="97" t="s">
        <v>24</v>
      </c>
      <c r="AI101" s="98" t="s">
        <v>25</v>
      </c>
      <c r="AJ101" s="99"/>
      <c r="AK101" s="5"/>
      <c r="AL101" s="5"/>
      <c r="AM101" s="5"/>
    </row>
    <row r="102" spans="1:39" ht="12.75" customHeight="1" x14ac:dyDescent="0.25">
      <c r="A102" s="19"/>
      <c r="B102" s="42">
        <v>1</v>
      </c>
      <c r="C102" s="67">
        <f>$C18</f>
        <v>0</v>
      </c>
      <c r="D102" s="68" t="str">
        <f>IF(C102=0," ",VLOOKUP(C102,[1]Inschr!B$1:K$65536,3,FALSE))</f>
        <v xml:space="preserve"> </v>
      </c>
      <c r="E102" s="68" t="str">
        <f>IF(C102=0," ",VLOOKUP(C102,[1]Inschr!B$1:K$65536,4,FALSE))</f>
        <v xml:space="preserve"> </v>
      </c>
      <c r="F102" s="42">
        <f>L102*2</f>
        <v>0</v>
      </c>
      <c r="G102" s="100" t="s">
        <v>26</v>
      </c>
      <c r="H102" s="42">
        <f>IF(R111-S111&gt;0,1,0)</f>
        <v>0</v>
      </c>
      <c r="I102" s="42">
        <f>IF(R114-S114&gt;0,1,0)</f>
        <v>0</v>
      </c>
      <c r="J102" s="42">
        <f>IF(R117-S117&gt;0,1,0)</f>
        <v>0</v>
      </c>
      <c r="K102" s="67">
        <f>IF(R119-S119&gt;0,1,0)</f>
        <v>0</v>
      </c>
      <c r="L102" s="101">
        <f>SUM(G102:K102)</f>
        <v>0</v>
      </c>
      <c r="M102" s="102">
        <f>IF(L102=0,0,IF(2&lt;IF(L102=L102,1,0)+IF(L102=L103,1,0)+IF(L102=L104,1,0)+IF(L102=L105,1,0)+IF(L102=L106,1,0),R111+R114+R117+R119-S111-S114-S117-S119,IF(2=IF(L102=L102,1,0)+IF(L102=L103,1,0)+IF(L102=L104,1,0)+IF(L102=L105,1,0)+IF(L102=L106,1,0),"-","_")))</f>
        <v>0</v>
      </c>
      <c r="N102" s="102">
        <f>IF(OR(M102=0,M102="-",M102="_"),M102,IF(2&lt;IF(M102=M102,1,0)+IF(M102=M103,1,0)+IF(M102=M104,1,0)+IF(M102=M105,1,0)+IF(M102=M106,1,0),L111+N111+P111+L114+N114+P114+L117+N117+P117+L119+N119+P119-M111-O111-Q111-M114-O114-Q114-M117-O117-Q117-M119-O119-Q119,IF(2=IF(M102=M102,1,0)+IF(M102=M103,1,0)+IF(M102=M104,1,0)+IF(M102=M105,1,0)+IF(M102=M106,1,0),"-","_")))</f>
        <v>0</v>
      </c>
      <c r="O102" s="103">
        <f>IF(L102=0,0,IF(M102="-",IF(L102=L103,IF(R111&lt;S111,"Verliezer","Winnaar"),IF(L102=L104,IF(R114&lt;S114,"Verliezer","Winnaar"),IF(L102=L105,IF(R117&lt;S117,"Verliezer","Winnaar"),IF(L102=L106,IF(R119&lt;S119,"Verliezer","Winnaar"))))),IF(N102="-",IF(M102=M103,IF(R111&lt;S111,"Verliezer","Winnaar"),IF(M102=M104,IF(R114&lt;S114,"Verliezer","Winnaar"),IF(M102=M105,IF(R117&lt;S117,"Verliezer","Winnaar"),IF(M102=M106,IF(R119&lt;S119,"Verliezer","Winnaar"))))),"_")))</f>
        <v>0</v>
      </c>
      <c r="P102" s="104"/>
      <c r="Q102" s="5"/>
      <c r="R102" s="5"/>
      <c r="S102" s="5"/>
      <c r="V102" s="42">
        <v>1</v>
      </c>
      <c r="W102" s="67">
        <f>$W18</f>
        <v>0</v>
      </c>
      <c r="X102" s="68" t="str">
        <f>IF(W102=0," ",VLOOKUP(W102,[1]Inschr!B$1:K$65536,3,FALSE))</f>
        <v xml:space="preserve"> </v>
      </c>
      <c r="Y102" s="68" t="str">
        <f>IF(W102=0," ",VLOOKUP(W102,[1]Inschr!B$1:K$65536,4,FALSE))</f>
        <v xml:space="preserve"> </v>
      </c>
      <c r="Z102" s="42">
        <f>AF102*2</f>
        <v>0</v>
      </c>
      <c r="AA102" s="100" t="s">
        <v>26</v>
      </c>
      <c r="AB102" s="42">
        <f>IF(AL111-AM111&gt;0,1,0)</f>
        <v>0</v>
      </c>
      <c r="AC102" s="42">
        <f>IF(AL114-AM114&gt;0,1,0)</f>
        <v>0</v>
      </c>
      <c r="AD102" s="42">
        <f>IF(AL117-AM117&gt;0,1,0)</f>
        <v>0</v>
      </c>
      <c r="AE102" s="67">
        <f>IF(AL119-AM119&gt;0,1,0)</f>
        <v>0</v>
      </c>
      <c r="AF102" s="101">
        <f>SUM(AA102:AE102)</f>
        <v>0</v>
      </c>
      <c r="AG102" s="102">
        <f>IF(AF102=0,0,IF(2&lt;IF(AF102=AF102,1,0)+IF(AF102=AF103,1,0)+IF(AF102=AF104,1,0)+IF(AF102=AF105,1,0)+IF(AF102=AF106,1,0),AL111+AL114+AL117+AL119-AM111-AM114-AM117-AM119,IF(2=IF(AF102=AF102,1,0)+IF(AF102=AF103,1,0)+IF(AF102=AF104,1,0)+IF(AF102=AF105,1,0)+IF(AF102=AF106,1,0),"-","_")))</f>
        <v>0</v>
      </c>
      <c r="AH102" s="102">
        <f>IF(OR(AG102=0,AG102="-",AG102="_"),AG102,IF(2&lt;IF(AG102=AG102,1,0)+IF(AG102=AG103,1,0)+IF(AG102=AG104,1,0)+IF(AG102=AG105,1,0)+IF(AG102=AG106,1,0),AF111+AH111+AJ111+AF114+AH114+AJ114+AF117+AH117+AJ117+AF119+AH119+AJ119-AG111-AI111-AK111-AG114-AI114-AK114-AG117-AI117-AK117-AG119-AI119-AK119,IF(2=IF(AG102=AG102,1,0)+IF(AG102=AG103,1,0)+IF(AG102=AG104,1,0)+IF(AG102=AG105,1,0)+IF(AG102=AG106,1,0),"-","_")))</f>
        <v>0</v>
      </c>
      <c r="AI102" s="103">
        <f>IF(AF102=0,0,IF(AG102="-",IF(AF102=AF103,IF(AL111&lt;AM111,"Verliezer","Winnaar"),IF(AF102=AF104,IF(AL114&lt;AM114,"Verliezer","Winnaar"),IF(AF102=AF105,IF(AL117&lt;AM117,"Verliezer","Winnaar"),IF(AF102=AF106,IF(AL119&lt;AM119,"Verliezer","Winnaar"))))),IF(AH102="-",IF(AG102=AG103,IF(AL111&lt;AM111,"Verliezer","Winnaar"),IF(AG102=AG104,IF(AL114&lt;AM114,"Verliezer","Winnaar"),IF(AG102=AG105,IF(AL117&lt;AM117,"Verliezer","Winnaar"),IF(AG102=AG106,IF(AL119&lt;AM119,"Verliezer","Winnaar"))))),"_")))</f>
        <v>0</v>
      </c>
      <c r="AJ102" s="104"/>
      <c r="AK102" s="5"/>
      <c r="AL102" s="5"/>
      <c r="AM102" s="5"/>
    </row>
    <row r="103" spans="1:39" ht="12.75" customHeight="1" x14ac:dyDescent="0.25">
      <c r="A103" s="19"/>
      <c r="B103" s="42">
        <v>2</v>
      </c>
      <c r="C103" s="67">
        <f>$C19</f>
        <v>0</v>
      </c>
      <c r="D103" s="68" t="str">
        <f>IF(C103=0," ",VLOOKUP(C103,[1]Inschr!B$1:K$65536,3,FALSE))</f>
        <v xml:space="preserve"> </v>
      </c>
      <c r="E103" s="68" t="str">
        <f>IF(C103=0," ",VLOOKUP(C103,[1]Inschr!B$1:K$65536,4,FALSE))</f>
        <v xml:space="preserve"> </v>
      </c>
      <c r="F103" s="42">
        <f>L103*2</f>
        <v>0</v>
      </c>
      <c r="G103" s="42">
        <f>IF(S111-R111&gt;0,1,0)</f>
        <v>0</v>
      </c>
      <c r="H103" s="100" t="s">
        <v>26</v>
      </c>
      <c r="I103" s="42">
        <f>IF(R118-S118&gt;0,1,0)</f>
        <v>0</v>
      </c>
      <c r="J103" s="42">
        <f>IF(R115-S115&gt;0,1,0)</f>
        <v>0</v>
      </c>
      <c r="K103" s="67">
        <f>IF(R113-S113&gt;0,1,0)</f>
        <v>0</v>
      </c>
      <c r="L103" s="101">
        <f>SUM(G103:K103)</f>
        <v>0</v>
      </c>
      <c r="M103" s="102">
        <f>IF(L103=0,0,IF(2&lt;IF(L103=L102,1,0)+IF(L103=L103,1,0)+IF(L103=L104,1,0)+IF(L103=L105,1,0)+IF(L103=L106,1,0),S111+R113+R115+R118-R111-S113-S115-S118,IF(2=IF(L103=L102,1,0)+IF(L103=L103,1,0)+IF(L103=L104,1,0)+IF(L103=L105,1,0)+IF(L103=L106,1,0),"-","_")))</f>
        <v>0</v>
      </c>
      <c r="N103" s="102">
        <f>IF(OR(M103=0,M103="-",M103="_"),M103,IF(2&lt;IF(M103=M102,1,0)+IF(M103=M103,1,0)+IF(M103=M104,1,0)+IF(M103=M105,1,0)+IF(M103=M106,1,0),M111+O111+Q111+L113+N113+P113+L115+N115+P115+L118+N118+P118-L111-N111-P111-M113-O113-Q113-M115-O115-Q115-M118-O118-Q118,IF(2=IF(M103=M102,1,0)+IF(M103=M103,1,0)+IF(M103=M104,1,0)+IF(M103=M105,1,0)+IF(M103=M106,1,0),"-","_")))</f>
        <v>0</v>
      </c>
      <c r="O103" s="105">
        <f>IF(L103=0,0,IF(M103="-",IF(L103=L104,IF(R118&lt;S118,"Verliezer","Winnaar"),IF(L103=L105,IF(R115&lt;S115,"Verliezer","Winnaar"),IF(L103=L106,IF(R113&lt;S113,"Verliezer","Winnaar"),IF(S111&lt;R111,"Verliezer","Winnaar")))),IF(N103="-",IF(M103=M104,IF(R118&lt;S118,"Verliezer","Winnaar"),IF(M103=M105,IF(R115&lt;S115,"Verliezer","Winnaar"),IF(M103=M106,IF(R113&lt;S113,"Verliezer","Winnaar"),IF(S111&lt;R111,"Verliezer","Winnaar")))),"_")))</f>
        <v>0</v>
      </c>
      <c r="P103" s="106"/>
      <c r="Q103" s="5"/>
      <c r="R103" s="5"/>
      <c r="S103" s="5"/>
      <c r="V103" s="42">
        <v>2</v>
      </c>
      <c r="W103" s="67">
        <f>$W19</f>
        <v>0</v>
      </c>
      <c r="X103" s="68" t="str">
        <f>IF(W103=0," ",VLOOKUP(W103,[1]Inschr!B$1:K$65536,3,FALSE))</f>
        <v xml:space="preserve"> </v>
      </c>
      <c r="Y103" s="68" t="str">
        <f>IF(W103=0," ",VLOOKUP(W103,[1]Inschr!B$1:K$65536,4,FALSE))</f>
        <v xml:space="preserve"> </v>
      </c>
      <c r="Z103" s="42">
        <f>AF103*2</f>
        <v>0</v>
      </c>
      <c r="AA103" s="42">
        <f>IF(AM111-AL111&gt;0,1,0)</f>
        <v>0</v>
      </c>
      <c r="AB103" s="100" t="s">
        <v>26</v>
      </c>
      <c r="AC103" s="42">
        <f>IF(AL118-AM118&gt;0,1,0)</f>
        <v>0</v>
      </c>
      <c r="AD103" s="42">
        <f>IF(AL115-AM115&gt;0,1,0)</f>
        <v>0</v>
      </c>
      <c r="AE103" s="67">
        <f>IF(AL113-AM113&gt;0,1,0)</f>
        <v>0</v>
      </c>
      <c r="AF103" s="101">
        <f>SUM(AA103:AE103)</f>
        <v>0</v>
      </c>
      <c r="AG103" s="102">
        <f>IF(AF103=0,0,IF(2&lt;IF(AF103=AF102,1,0)+IF(AF103=AF103,1,0)+IF(AF103=AF104,1,0)+IF(AF103=AF105,1,0)+IF(AF103=AF106,1,0),AM111+AL113+AL115+AL118-AL111-AM113-AM115-AM118,IF(2=IF(AF103=AF102,1,0)+IF(AF103=AF103,1,0)+IF(AF103=AF104,1,0)+IF(AF103=AF105,1,0)+IF(AF103=AF106,1,0),"-","_")))</f>
        <v>0</v>
      </c>
      <c r="AH103" s="102">
        <f>IF(OR(AG103=0,AG103="-",AG103="_"),AG103,IF(2&lt;IF(AG103=AG102,1,0)+IF(AG103=AG103,1,0)+IF(AG103=AG104,1,0)+IF(AG103=AG105,1,0)+IF(AG103=AG106,1,0),AG111+AI111+AK111+AF113+AH113+AJ113+AF115+AH115+AJ115+AF118+AH118+AJ118-AF111-AH111-AJ111-AG113-AI113-AK113-AG115-AI115-AK115-AG118-AI118-AK118,IF(2=IF(AG103=AG102,1,0)+IF(AG103=AG103,1,0)+IF(AG103=AG104,1,0)+IF(AG103=AG105,1,0)+IF(AG103=AG106,1,0),"-","_")))</f>
        <v>0</v>
      </c>
      <c r="AI103" s="105">
        <f>IF(AF103=0,0,IF(AG103="-",IF(AF103=AF104,IF(AL118&lt;AM118,"Verliezer","Winnaar"),IF(AF103=AF105,IF(AL115&lt;AM115,"Verliezer","Winnaar"),IF(AF103=AF106,IF(AL113&lt;AM113,"Verliezer","Winnaar"),IF(AM111&lt;AL111,"Verliezer","Winnaar")))),IF(AH103="-",IF(AG103=AG104,IF(AL118&lt;AM118,"Verliezer","Winnaar"),IF(AG103=AG105,IF(AL115&lt;AM115,"Verliezer","Winnaar"),IF(AG103=AG106,IF(AL113&lt;AM113,"Verliezer","Winnaar"),IF(AM111&lt;AL111,"Verliezer","Winnaar")))),"_")))</f>
        <v>0</v>
      </c>
      <c r="AJ103" s="106"/>
      <c r="AK103" s="5"/>
      <c r="AL103" s="5"/>
      <c r="AM103" s="5"/>
    </row>
    <row r="104" spans="1:39" ht="12.75" customHeight="1" x14ac:dyDescent="0.25">
      <c r="A104" s="19"/>
      <c r="B104" s="42">
        <v>3</v>
      </c>
      <c r="C104" s="67">
        <f>$C20</f>
        <v>0</v>
      </c>
      <c r="D104" s="68" t="str">
        <f>IF(C104=0," ",VLOOKUP(C104,[1]Inschr!B$1:K$65536,3,FALSE))</f>
        <v xml:space="preserve"> </v>
      </c>
      <c r="E104" s="68" t="str">
        <f>IF(C104=0," ",VLOOKUP(C104,[1]Inschr!B$1:K$65536,4,FALSE))</f>
        <v xml:space="preserve"> </v>
      </c>
      <c r="F104" s="42">
        <f>L104*2</f>
        <v>0</v>
      </c>
      <c r="G104" s="42">
        <f>IF(S114-R114&gt;0,1,0)</f>
        <v>0</v>
      </c>
      <c r="H104" s="42">
        <f>IF(S118-R118&gt;0,1,0)</f>
        <v>0</v>
      </c>
      <c r="I104" s="100" t="s">
        <v>26</v>
      </c>
      <c r="J104" s="42">
        <f>IF(R112-S112&gt;0,1,0)</f>
        <v>0</v>
      </c>
      <c r="K104" s="67">
        <f>IF(R116-S116&gt;0,1,0)</f>
        <v>0</v>
      </c>
      <c r="L104" s="101">
        <f>SUM(G104:K104)</f>
        <v>0</v>
      </c>
      <c r="M104" s="102">
        <f>IF(L104=0,0,IF(2&lt;IF(L104=L102,1,0)+IF(L104=L103,1,0)+IF(L104=L104,1,0)+IF(L104=L105,1,0)+IF(L104=L106,1,0),R112+S114+R116+S118-S112-R114-S116-R118,IF(2=IF(L104=L102,1,0)+IF(L104=L103,1,0)+IF(L104=L104,1,0)+IF(L104=L105,1,0)+IF(L104=L106,1,0),"-","_")))</f>
        <v>0</v>
      </c>
      <c r="N104" s="102">
        <f>IF(OR(M104=0,M104="-",M104="_"),M104,IF(2&lt;IF(M104=M102,1,0)+IF(M104=M103,1,0)+IF(M104=M104,1,0)+IF(M104=M105,1,0)+IF(M104=M106,1,0),L112+N112+P112+M114+O114+Q114+L116+N116+P116+M118+O118+Q118-M112-O112-Q112-L114-N114-P114-M116-O116-Q116-L118-N118-P118,IF(2=IF(M104=M102,1,0)+IF(M104=M103,1,0)+IF(M104=M104,1,0)+IF(M104=M105,1,0)+IF(M104=M106,1,0),"-","_")))</f>
        <v>0</v>
      </c>
      <c r="O104" s="103">
        <f>IF(L104=0,0,IF(M104="-",IF(L104=L105,IF(R112&lt;S112,"Verliezer","Winnaar"),IF(L104=L106,IF(R116&lt;S116,"Verliezer","Winnaar"),IF(L104=L102,IF(S114&lt;R114,"Verliezer","Winnaar"),IF(S118&lt;R118,"Verliezer","Winnaar")))),IF(N104="-",IF(M104=M105,IF(R112&lt;S112,"Verliezer","Winnaar"),IF(M104=M106,IF(R116&lt;S116,"Verliezer","Winnaar"),IF(M104=M102,IF(S114&lt;R114,"Verliezer","Winnaar"),IF(S118&lt;R118,"Verliezer","Winnaar")))),"_")))</f>
        <v>0</v>
      </c>
      <c r="P104" s="104"/>
      <c r="Q104" s="5"/>
      <c r="R104" s="5"/>
      <c r="S104" s="5"/>
      <c r="V104" s="42">
        <v>3</v>
      </c>
      <c r="W104" s="67">
        <f>$W20</f>
        <v>0</v>
      </c>
      <c r="X104" s="68" t="str">
        <f>IF(W104=0," ",VLOOKUP(W104,[1]Inschr!B$1:K$65536,3,FALSE))</f>
        <v xml:space="preserve"> </v>
      </c>
      <c r="Y104" s="68" t="str">
        <f>IF(W104=0," ",VLOOKUP(W104,[1]Inschr!B$1:K$65536,4,FALSE))</f>
        <v xml:space="preserve"> </v>
      </c>
      <c r="Z104" s="42">
        <f>AF104*2</f>
        <v>0</v>
      </c>
      <c r="AA104" s="42">
        <f>IF(AM114-AL114&gt;0,1,0)</f>
        <v>0</v>
      </c>
      <c r="AB104" s="42">
        <f>IF(AM118-AL118&gt;0,1,0)</f>
        <v>0</v>
      </c>
      <c r="AC104" s="100" t="s">
        <v>26</v>
      </c>
      <c r="AD104" s="42">
        <f>IF(AL112-AM112&gt;0,1,0)</f>
        <v>0</v>
      </c>
      <c r="AE104" s="67">
        <f>IF(AL116-AM116&gt;0,1,0)</f>
        <v>0</v>
      </c>
      <c r="AF104" s="101">
        <f>SUM(AA104:AE104)</f>
        <v>0</v>
      </c>
      <c r="AG104" s="102">
        <f>IF(AF104=0,0,IF(2&lt;IF(AF104=AF102,1,0)+IF(AF104=AF103,1,0)+IF(AF104=AF104,1,0)+IF(AF104=AF105,1,0)+IF(AF104=AF106,1,0),AL112+AM114+AL116+AM118-AM112-AL114-AM116-AL118,IF(2=IF(AF104=AF102,1,0)+IF(AF104=AF103,1,0)+IF(AF104=AF104,1,0)+IF(AF104=AF105,1,0)+IF(AF104=AF106,1,0),"-","_")))</f>
        <v>0</v>
      </c>
      <c r="AH104" s="102">
        <f>IF(OR(AG104=0,AG104="-",AG104="_"),AG104,IF(2&lt;IF(AG104=AG102,1,0)+IF(AG104=AG103,1,0)+IF(AG104=AG104,1,0)+IF(AG104=AG105,1,0)+IF(AG104=AG106,1,0),AF112+AH112+AJ112+AG114+AI114+AK114+AF116+AH116+AJ116+AG118+AI118+AK118-AG112-AI112-AK112-AF114-AH114-AJ114-AG116-AI116-AK116-AF118-AH118-AJ118,IF(2=IF(AG104=AG102,1,0)+IF(AG104=AG103,1,0)+IF(AG104=AG104,1,0)+IF(AG104=AG105,1,0)+IF(AG104=AG106,1,0),"-","_")))</f>
        <v>0</v>
      </c>
      <c r="AI104" s="103">
        <f>IF(AF104=0,0,IF(AG104="-",IF(AF104=AF105,IF(AL112&lt;AM112,"Verliezer","Winnaar"),IF(AF104=AF106,IF(AL116&lt;AM116,"Verliezer","Winnaar"),IF(AF104=AF102,IF(AM114&lt;AL114,"Verliezer","Winnaar"),IF(AM118&lt;AL118,"Verliezer","Winnaar")))),IF(AH104="-",IF(AG104=AG105,IF(AL112&lt;AM112,"Verliezer","Winnaar"),IF(AG104=AG106,IF(AL116&lt;AM116,"Verliezer","Winnaar"),IF(AG104=AG102,IF(AM114&lt;AL114,"Verliezer","Winnaar"),IF(AM118&lt;AL118,"Verliezer","Winnaar")))),"_")))</f>
        <v>0</v>
      </c>
      <c r="AJ104" s="104"/>
      <c r="AK104" s="5"/>
      <c r="AL104" s="5"/>
      <c r="AM104" s="5"/>
    </row>
    <row r="105" spans="1:39" ht="12.75" customHeight="1" x14ac:dyDescent="0.25">
      <c r="A105" s="19"/>
      <c r="B105" s="42">
        <v>4</v>
      </c>
      <c r="C105" s="67">
        <f>$C21</f>
        <v>0</v>
      </c>
      <c r="D105" s="68" t="str">
        <f>IF(C105=0," ",VLOOKUP(C105,[1]Inschr!B$1:K$65536,3,FALSE))</f>
        <v xml:space="preserve"> </v>
      </c>
      <c r="E105" s="68" t="str">
        <f>IF(C105=0," ",VLOOKUP(C105,[1]Inschr!B$1:K$65536,4,FALSE))</f>
        <v xml:space="preserve"> </v>
      </c>
      <c r="F105" s="42">
        <f>L105*2</f>
        <v>0</v>
      </c>
      <c r="G105" s="42">
        <f>IF(S117-R117&gt;0,1,0)</f>
        <v>0</v>
      </c>
      <c r="H105" s="42">
        <f>IF(S115-R115&gt;0,1,0)</f>
        <v>0</v>
      </c>
      <c r="I105" s="42">
        <f>IF(S112-R112&gt;0,1,0)</f>
        <v>0</v>
      </c>
      <c r="J105" s="100" t="s">
        <v>26</v>
      </c>
      <c r="K105" s="67">
        <f>IF(R110-S110&gt;0,1,0)</f>
        <v>0</v>
      </c>
      <c r="L105" s="101">
        <f>SUM(G105:K105)</f>
        <v>0</v>
      </c>
      <c r="M105" s="102">
        <f>IF(L105=0,0,IF(2&lt;IF(L105=L102,1,0)+IF(L105=L103,1,0)+IF(L105=L104,1,0)+IF(L105=L105,1,0)+IF(L105=L106,1,0),R110+S112+S115+S117-S110-R112-R115-R117,IF(2=IF(L105=L102,1,0)+IF(L105=L103,1,0)+IF(L105=L104,1,0)+IF(L105=L105,1,0)+IF(L105=L106,1,0),"-","_")))</f>
        <v>0</v>
      </c>
      <c r="N105" s="102">
        <f>IF(OR(M105=0,M105="-",M105="_"),M105,IF(2&lt;IF(M105=M102,1,0)+IF(M105=M103,1,0)+IF(M105=M104,1,0)+IF(M105=M105,1,0)+IF(M105=M106,1,0),L110+N110+P110+M112+O112+Q112+M115+O115+Q115+M117+O117+Q117-M110-O110-Q110-L112-N112-P112-L115-N115-P115-L117-N117-P117,IF(2=IF(M105=M102,1,0)+IF(M105=M103,1,0)+IF(M105=M104,1,0)+IF(M105=M105,1,0)+IF(M105=M106,1,0),"-","_")))</f>
        <v>0</v>
      </c>
      <c r="O105" s="103">
        <f>IF(L105=0,0,IF(M105="-",IF(L105=L106,IF(R110&lt;S110,"Verliezer","Winnaar"),IF(L105=L102,IF(S117&lt;R117,"Verliezer","Winnaar"),IF(L105=L103,IF(S115&lt;R115,"Verliezer","Winnaar"),IF(S112&lt;R112,"Verliezer","Winnaar")))),IF(N105="-",IF(M105=M106,IF(R110&lt;S110,"Verliezer","Winnaar"),IF(M105=M102,IF(S117&lt;R117,"Verliezer","Winnaar"),IF(M105=M103,IF(S115&lt;R115,"Verliezer","Winnaar"),IF(S112&lt;R112,"Verliezer","Winnaar")))),"_")))</f>
        <v>0</v>
      </c>
      <c r="P105" s="104"/>
      <c r="Q105" s="5"/>
      <c r="R105" s="5"/>
      <c r="S105" s="5"/>
      <c r="V105" s="42">
        <v>4</v>
      </c>
      <c r="W105" s="67">
        <f>$W21</f>
        <v>0</v>
      </c>
      <c r="X105" s="68" t="str">
        <f>IF(W105=0," ",VLOOKUP(W105,[1]Inschr!B$1:K$65536,3,FALSE))</f>
        <v xml:space="preserve"> </v>
      </c>
      <c r="Y105" s="68" t="str">
        <f>IF(W105=0," ",VLOOKUP(W105,[1]Inschr!B$1:K$65536,4,FALSE))</f>
        <v xml:space="preserve"> </v>
      </c>
      <c r="Z105" s="42">
        <f>AF105*2</f>
        <v>0</v>
      </c>
      <c r="AA105" s="42">
        <f>IF(AM117-AL117&gt;0,1,0)</f>
        <v>0</v>
      </c>
      <c r="AB105" s="42">
        <f>IF(AM115-AL115&gt;0,1,0)</f>
        <v>0</v>
      </c>
      <c r="AC105" s="42">
        <f>IF(AM112-AL112&gt;0,1,0)</f>
        <v>0</v>
      </c>
      <c r="AD105" s="100" t="s">
        <v>26</v>
      </c>
      <c r="AE105" s="67">
        <f>IF(AL110-AM110&gt;0,1,0)</f>
        <v>0</v>
      </c>
      <c r="AF105" s="101">
        <f>SUM(AA105:AE105)</f>
        <v>0</v>
      </c>
      <c r="AG105" s="102">
        <f>IF(AF105=0,0,IF(2&lt;IF(AF105=AF102,1,0)+IF(AF105=AF103,1,0)+IF(AF105=AF104,1,0)+IF(AF105=AF105,1,0)+IF(AF105=AF106,1,0),AL110+AM112+AM115+AM117-AM110-AL112-AL115-AL117,IF(2=IF(AF105=AF102,1,0)+IF(AF105=AF103,1,0)+IF(AF105=AF104,1,0)+IF(AF105=AF105,1,0)+IF(AF105=AF106,1,0),"-","_")))</f>
        <v>0</v>
      </c>
      <c r="AH105" s="102">
        <f>IF(OR(AG105=0,AG105="-",AG105="_"),AG105,IF(2&lt;IF(AG105=AG102,1,0)+IF(AG105=AG103,1,0)+IF(AG105=AG104,1,0)+IF(AG105=AG105,1,0)+IF(AG105=AG106,1,0),AF110+AH110+AJ110+AG112+AI112+AK112+AG115+AI115+AK115+AG117+AI117+AK117-AG110-AI110-AK110-AF112-AH112-AJ112-AF115-AH115-AJ115-AF117-AH117-AJ117,IF(2=IF(AG105=AG102,1,0)+IF(AG105=AG103,1,0)+IF(AG105=AG104,1,0)+IF(AG105=AG105,1,0)+IF(AG105=AG106,1,0),"-","_")))</f>
        <v>0</v>
      </c>
      <c r="AI105" s="103">
        <f>IF(AF105=0,0,IF(AG105="-",IF(AF105=AF106,IF(AL110&lt;AM110,"Verliezer","Winnaar"),IF(AF105=AF102,IF(AM117&lt;AL117,"Verliezer","Winnaar"),IF(AF105=AF103,IF(AM115&lt;AL115,"Verliezer","Winnaar"),IF(AM112&lt;AL112,"Verliezer","Winnaar")))),IF(AH105="-",IF(AG105=AG106,IF(AL110&lt;AM110,"Verliezer","Winnaar"),IF(AG105=AG102,IF(AM117&lt;AL117,"Verliezer","Winnaar"),IF(AG105=AG103,IF(AM115&lt;AL115,"Verliezer","Winnaar"),IF(AM112&lt;AL112,"Verliezer","Winnaar")))),"_")))</f>
        <v>0</v>
      </c>
      <c r="AJ105" s="104"/>
      <c r="AK105" s="5"/>
      <c r="AL105" s="5"/>
      <c r="AM105" s="5"/>
    </row>
    <row r="106" spans="1:39" ht="12.75" customHeight="1" x14ac:dyDescent="0.25">
      <c r="B106" s="42">
        <v>5</v>
      </c>
      <c r="C106" s="67">
        <f>$C22</f>
        <v>0</v>
      </c>
      <c r="D106" s="68" t="str">
        <f>IF(C106=0," ",VLOOKUP(C106,[1]Inschr!B$1:K$65536,3,FALSE))</f>
        <v xml:space="preserve"> </v>
      </c>
      <c r="E106" s="68" t="str">
        <f>IF(C106=0," ",VLOOKUP(C106,[1]Inschr!B$1:K$65536,4,FALSE))</f>
        <v xml:space="preserve"> </v>
      </c>
      <c r="F106" s="42">
        <f>L106*2</f>
        <v>0</v>
      </c>
      <c r="G106" s="42">
        <f>IF(S119-R119&gt;0,1,0)</f>
        <v>0</v>
      </c>
      <c r="H106" s="42">
        <f>IF(S113-R113&gt;0,1,0)</f>
        <v>0</v>
      </c>
      <c r="I106" s="42">
        <f>IF(S116-R116&gt;0,1,0)</f>
        <v>0</v>
      </c>
      <c r="J106" s="42">
        <f>IF(S110-R110&gt;0,1,0)</f>
        <v>0</v>
      </c>
      <c r="K106" s="107" t="s">
        <v>26</v>
      </c>
      <c r="L106" s="101">
        <f>SUM(G106:K106)</f>
        <v>0</v>
      </c>
      <c r="M106" s="102">
        <f>IF(L106=0,0,IF(2&lt;IF(L106=L102,1,0)+IF(L106=L103,1,0)+IF(L106=L104,1,0)+IF(L106=L105,1,0)+IF(L106=L106,1,0),S110+S113+S116+S119-R110-R113-R116-R119,IF(2=IF(L106=L102,1,0)+IF(L106=L103,1,0)+IF(L106=L104,1,0)+IF(L106=L105,1,0)+IF(L106=L106,1,0),"-","_")))</f>
        <v>0</v>
      </c>
      <c r="N106" s="102">
        <f>IF(OR(M106=0,M106="-",M106="_"),M106,IF(2&lt;IF(M106=M102,1,0)+IF(M106=M103,1,0)+IF(M106=M104,1,0)+IF(M106=M105,1,0)+IF(M106=M106,1,0),M110+O110+Q110+M113+O113+Q113+M116+O116+Q116+M119+O119+Q119-L110-N110-P110-L113-N113-P113-L116-N116-P116-L119-N119-P119,IF(2=IF(M106=M102,1,0)+IF(M106=M103,1,0)+IF(M106=M104,1,0)+IF(M106=M105,1,0)+IF(M106=M106,1,0),"-","_")))</f>
        <v>0</v>
      </c>
      <c r="O106" s="103">
        <f>IF(L106=0,0,IF(M106="-",IF(L106=L102,IF(S119&lt;R119,"Verliezer","Winnaar"),IF(L106=L103,IF(S113&lt;R113,"Verliezer","Winnaar"),IF(L106=L104,IF(S116&lt;R116,"Verliezer","Winnaar"),IF(S110&lt;R110,"Verliezer","Winnaar")))),IF(N106="-",IF(M106=M102,IF(S119&lt;R119,"Verliezer","Winnaar"),IF(M106=M103,IF(S113&lt;R113,"Verliezer","Winnaar"),IF(M106=M104,IF(S116&lt;R116,"Verliezer","Winnaar"),IF(S110&lt;R110,"Verliezer","Winnaar")))),"_")))</f>
        <v>0</v>
      </c>
      <c r="P106" s="104"/>
      <c r="Q106" s="5"/>
      <c r="R106" s="5"/>
      <c r="S106" s="5"/>
      <c r="V106" s="42">
        <v>5</v>
      </c>
      <c r="W106" s="67">
        <f>$W22</f>
        <v>0</v>
      </c>
      <c r="X106" s="68" t="str">
        <f>IF(W106=0," ",VLOOKUP(W106,[1]Inschr!B$1:K$65536,3,FALSE))</f>
        <v xml:space="preserve"> </v>
      </c>
      <c r="Y106" s="68" t="str">
        <f>IF(W106=0," ",VLOOKUP(W106,[1]Inschr!B$1:K$65536,4,FALSE))</f>
        <v xml:space="preserve"> </v>
      </c>
      <c r="Z106" s="42">
        <f>AF106*2</f>
        <v>0</v>
      </c>
      <c r="AA106" s="42">
        <f>IF(AM119-AL119&gt;0,1,0)</f>
        <v>0</v>
      </c>
      <c r="AB106" s="42">
        <f>IF(AM113-AL113&gt;0,1,0)</f>
        <v>0</v>
      </c>
      <c r="AC106" s="42">
        <f>IF(AM116-AL116&gt;0,1,0)</f>
        <v>0</v>
      </c>
      <c r="AD106" s="42">
        <f>IF(AM110-AL110&gt;0,1,0)</f>
        <v>0</v>
      </c>
      <c r="AE106" s="107" t="s">
        <v>26</v>
      </c>
      <c r="AF106" s="101">
        <f>SUM(AA106:AE106)</f>
        <v>0</v>
      </c>
      <c r="AG106" s="102">
        <f>IF(AF106=0,0,IF(2&lt;IF(AF106=AF102,1,0)+IF(AF106=AF103,1,0)+IF(AF106=AF104,1,0)+IF(AF106=AF105,1,0)+IF(AF106=AF106,1,0),AM110+AM113+AM116+AM119-AL110-AL113-AL116-AL119,IF(2=IF(AF106=AF102,1,0)+IF(AF106=AF103,1,0)+IF(AF106=AF104,1,0)+IF(AF106=AF105,1,0)+IF(AF106=AF106,1,0),"-","_")))</f>
        <v>0</v>
      </c>
      <c r="AH106" s="102">
        <f>IF(OR(AG106=0,AG106="-",AG106="_"),AG106,IF(2&lt;IF(AG106=AG102,1,0)+IF(AG106=AG103,1,0)+IF(AG106=AG104,1,0)+IF(AG106=AG105,1,0)+IF(AG106=AG106,1,0),AG110+AI110+AK110+AG113+AI113+AK113+AG116+AI116+AK116+AG119+AI119+AK119-AF110-AH110-AJ110-AF113-AH113-AJ113-AF116-AH116-AJ116-AF119-AH119-AJ119,IF(2=IF(AG106=AG102,1,0)+IF(AG106=AG103,1,0)+IF(AG106=AG104,1,0)+IF(AG106=AG105,1,0)+IF(AG106=AG106,1,0),"-","_")))</f>
        <v>0</v>
      </c>
      <c r="AI106" s="103">
        <f>IF(AF106=0,0,IF(AG106="-",IF(AF106=AF102,IF(AM119&lt;AL119,"Verliezer","Winnaar"),IF(AF106=AF103,IF(AM113&lt;AL113,"Verliezer","Winnaar"),IF(AF106=AF104,IF(AM116&lt;AL116,"Verliezer","Winnaar"),IF(AM110&lt;AL110,"Verliezer","Winnaar")))),IF(AH106="-",IF(AG106=AG102,IF(AM119&lt;AL119,"Verliezer","Winnaar"),IF(AG106=AG103,IF(AM113&lt;AL113,"Verliezer","Winnaar"),IF(AG106=AG104,IF(AM116&lt;AL116,"Verliezer","Winnaar"),IF(AM110&lt;AL110,"Verliezer","Winnaar")))),"_")))</f>
        <v>0</v>
      </c>
      <c r="AJ106" s="104"/>
      <c r="AK106" s="5"/>
      <c r="AL106" s="5"/>
      <c r="AM106" s="5"/>
    </row>
    <row r="107" spans="1:39" ht="12.75" customHeight="1" x14ac:dyDescent="0.25">
      <c r="D107" s="19"/>
      <c r="E107" s="19"/>
      <c r="L107" s="108"/>
      <c r="M107" s="108"/>
      <c r="N107" s="5"/>
      <c r="O107" s="5"/>
      <c r="P107" s="5"/>
      <c r="Q107" s="5"/>
      <c r="R107" s="5"/>
      <c r="W107" s="19"/>
      <c r="X107" s="19"/>
      <c r="AE107" s="108"/>
      <c r="AF107" s="108"/>
      <c r="AG107" s="5"/>
      <c r="AH107" s="5"/>
      <c r="AI107" s="5"/>
      <c r="AJ107" s="5"/>
      <c r="AK107" s="5"/>
    </row>
    <row r="108" spans="1:39" ht="21.75" customHeight="1" thickBot="1" x14ac:dyDescent="0.3">
      <c r="A108" s="19"/>
      <c r="C108" s="66"/>
      <c r="D108" s="66"/>
      <c r="E108" s="19"/>
      <c r="G108" s="109"/>
      <c r="H108" s="5"/>
      <c r="I108" s="110" t="s">
        <v>27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X108" s="19"/>
      <c r="Y108" s="19"/>
      <c r="AA108" s="109"/>
      <c r="AB108" s="5"/>
      <c r="AC108" s="110" t="s">
        <v>27</v>
      </c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ht="21.75" customHeight="1" x14ac:dyDescent="0.25">
      <c r="A109" s="19"/>
      <c r="B109" s="14" t="s">
        <v>12</v>
      </c>
      <c r="C109" s="111"/>
      <c r="D109" s="68" t="str">
        <f>IF(C109=0," ",VLOOKUP(C109,[1]Inschr!B$1:K$65536,3,FALSE))</f>
        <v xml:space="preserve"> </v>
      </c>
      <c r="E109" s="102" t="str">
        <f>IF(C109=0," ",VLOOKUP(C109,[1]Inschr!B$1:K$65536,4,FALSE))</f>
        <v xml:space="preserve"> </v>
      </c>
      <c r="G109" s="109"/>
      <c r="H109" s="5"/>
      <c r="I109" s="112" t="s">
        <v>29</v>
      </c>
      <c r="J109" s="112" t="s">
        <v>30</v>
      </c>
      <c r="K109" s="113" t="s">
        <v>31</v>
      </c>
      <c r="L109" s="114" t="s">
        <v>32</v>
      </c>
      <c r="M109" s="115"/>
      <c r="N109" s="114" t="s">
        <v>33</v>
      </c>
      <c r="O109" s="115"/>
      <c r="P109" s="114" t="s">
        <v>34</v>
      </c>
      <c r="Q109" s="115"/>
      <c r="R109" s="114" t="s">
        <v>35</v>
      </c>
      <c r="S109" s="115"/>
      <c r="X109" s="19"/>
      <c r="Y109" s="19"/>
      <c r="AA109" s="109"/>
      <c r="AB109" s="5"/>
      <c r="AC109" s="112" t="s">
        <v>29</v>
      </c>
      <c r="AD109" s="112" t="s">
        <v>30</v>
      </c>
      <c r="AE109" s="113" t="s">
        <v>31</v>
      </c>
      <c r="AF109" s="114" t="s">
        <v>32</v>
      </c>
      <c r="AG109" s="115"/>
      <c r="AH109" s="114" t="s">
        <v>33</v>
      </c>
      <c r="AI109" s="115"/>
      <c r="AJ109" s="114" t="s">
        <v>34</v>
      </c>
      <c r="AK109" s="115"/>
      <c r="AL109" s="114" t="s">
        <v>35</v>
      </c>
      <c r="AM109" s="115"/>
    </row>
    <row r="110" spans="1:39" ht="21.75" customHeight="1" x14ac:dyDescent="0.25">
      <c r="A110" s="19"/>
      <c r="B110" s="14" t="s">
        <v>13</v>
      </c>
      <c r="C110" s="111"/>
      <c r="D110" s="68" t="str">
        <f>IF(C110=0," ",VLOOKUP(C110,[1]Inschr!B$1:K$65536,3,FALSE))</f>
        <v xml:space="preserve"> </v>
      </c>
      <c r="E110" s="102" t="str">
        <f>IF(C110=0," ",VLOOKUP(C110,[1]Inschr!B$1:K$65536,4,FALSE))</f>
        <v xml:space="preserve"> </v>
      </c>
      <c r="G110" s="109"/>
      <c r="H110" s="5"/>
      <c r="I110" s="116"/>
      <c r="J110" s="116"/>
      <c r="K110" s="117" t="s">
        <v>36</v>
      </c>
      <c r="L110" s="118"/>
      <c r="M110" s="119"/>
      <c r="N110" s="118"/>
      <c r="O110" s="119"/>
      <c r="P110" s="118"/>
      <c r="Q110" s="119"/>
      <c r="R110" s="118">
        <f t="shared" ref="R110:R119" si="10">IF(L110&gt;M110,1,0)+IF(N110&gt;O110,1,0)+IF(P110&gt;Q110,1,0)</f>
        <v>0</v>
      </c>
      <c r="S110" s="119">
        <f t="shared" ref="S110:S119" si="11">IF(M110&gt;L110,1,0)+IF(O110&gt;N110,1,0)+IF(Q110&gt;P110,1,0)</f>
        <v>0</v>
      </c>
      <c r="X110" s="19"/>
      <c r="Y110" s="19"/>
      <c r="AA110" s="19"/>
      <c r="AC110" s="120"/>
      <c r="AD110" s="120"/>
      <c r="AE110" s="121" t="s">
        <v>36</v>
      </c>
      <c r="AF110" s="118"/>
      <c r="AG110" s="119"/>
      <c r="AH110" s="118"/>
      <c r="AI110" s="119"/>
      <c r="AJ110" s="118"/>
      <c r="AK110" s="119"/>
      <c r="AL110" s="118">
        <f t="shared" ref="AL110:AL119" si="12">IF(AF110&gt;AG110,1,0)+IF(AH110&gt;AI110,1,0)+IF(AJ110&gt;AK110,1,0)</f>
        <v>0</v>
      </c>
      <c r="AM110" s="119">
        <f t="shared" ref="AM110:AM119" si="13">IF(AG110&gt;AF110,1,0)+IF(AI110&gt;AH110,1,0)+IF(AK110&gt;AJ110,1,0)</f>
        <v>0</v>
      </c>
    </row>
    <row r="111" spans="1:39" ht="21.75" customHeight="1" x14ac:dyDescent="0.25">
      <c r="A111" s="19"/>
      <c r="B111" s="14" t="s">
        <v>14</v>
      </c>
      <c r="C111" s="111"/>
      <c r="D111" s="68" t="str">
        <f>IF(C111=0," ",VLOOKUP(C111,[1]Inschr!B$1:K$65536,3,FALSE))</f>
        <v xml:space="preserve"> </v>
      </c>
      <c r="E111" s="102" t="str">
        <f>IF(C111=0," ",VLOOKUP(C111,[1]Inschr!B$1:K$65536,4,FALSE))</f>
        <v xml:space="preserve"> </v>
      </c>
      <c r="G111" s="109"/>
      <c r="H111" s="5"/>
      <c r="I111" s="122" t="s">
        <v>37</v>
      </c>
      <c r="J111" s="117" t="s">
        <v>37</v>
      </c>
      <c r="K111" s="117" t="s">
        <v>37</v>
      </c>
      <c r="L111" s="118"/>
      <c r="M111" s="119"/>
      <c r="N111" s="118"/>
      <c r="O111" s="119"/>
      <c r="P111" s="118"/>
      <c r="Q111" s="119"/>
      <c r="R111" s="118">
        <f t="shared" si="10"/>
        <v>0</v>
      </c>
      <c r="S111" s="119">
        <f t="shared" si="11"/>
        <v>0</v>
      </c>
      <c r="W111" s="66"/>
      <c r="X111" s="66"/>
      <c r="Y111" s="19"/>
      <c r="AA111" s="19"/>
      <c r="AC111" s="112" t="s">
        <v>37</v>
      </c>
      <c r="AD111" s="121" t="s">
        <v>37</v>
      </c>
      <c r="AE111" s="121" t="s">
        <v>37</v>
      </c>
      <c r="AF111" s="118"/>
      <c r="AG111" s="119"/>
      <c r="AH111" s="118"/>
      <c r="AI111" s="119"/>
      <c r="AJ111" s="118"/>
      <c r="AK111" s="119"/>
      <c r="AL111" s="118">
        <f t="shared" si="12"/>
        <v>0</v>
      </c>
      <c r="AM111" s="119">
        <f t="shared" si="13"/>
        <v>0</v>
      </c>
    </row>
    <row r="112" spans="1:39" ht="21.75" customHeight="1" x14ac:dyDescent="0.25">
      <c r="A112" s="19"/>
      <c r="B112" s="14" t="s">
        <v>15</v>
      </c>
      <c r="C112" s="111"/>
      <c r="D112" s="68" t="str">
        <f>IF(C112=0," ",VLOOKUP(C112,[1]Inschr!B$1:K$65536,3,FALSE))</f>
        <v xml:space="preserve"> </v>
      </c>
      <c r="E112" s="102" t="str">
        <f>IF(C112=0," ",VLOOKUP(C112,[1]Inschr!B$1:K$65536,4,FALSE))</f>
        <v xml:space="preserve"> </v>
      </c>
      <c r="G112" s="109"/>
      <c r="H112" s="5"/>
      <c r="I112" s="116"/>
      <c r="J112" s="117" t="s">
        <v>38</v>
      </c>
      <c r="K112" s="117" t="s">
        <v>38</v>
      </c>
      <c r="L112" s="118"/>
      <c r="M112" s="119"/>
      <c r="N112" s="118"/>
      <c r="O112" s="119"/>
      <c r="P112" s="118"/>
      <c r="Q112" s="119"/>
      <c r="R112" s="118">
        <f t="shared" si="10"/>
        <v>0</v>
      </c>
      <c r="S112" s="119">
        <f t="shared" si="11"/>
        <v>0</v>
      </c>
      <c r="X112" s="19"/>
      <c r="Y112" s="19"/>
      <c r="AA112" s="19"/>
      <c r="AC112" s="120"/>
      <c r="AD112" s="121" t="s">
        <v>38</v>
      </c>
      <c r="AE112" s="121" t="s">
        <v>38</v>
      </c>
      <c r="AF112" s="118"/>
      <c r="AG112" s="119"/>
      <c r="AH112" s="118"/>
      <c r="AI112" s="119"/>
      <c r="AJ112" s="118"/>
      <c r="AK112" s="119"/>
      <c r="AL112" s="118">
        <f t="shared" si="12"/>
        <v>0</v>
      </c>
      <c r="AM112" s="119">
        <f t="shared" si="13"/>
        <v>0</v>
      </c>
    </row>
    <row r="113" spans="1:39" ht="21.75" customHeight="1" x14ac:dyDescent="0.25">
      <c r="A113" s="19"/>
      <c r="B113" s="14" t="s">
        <v>16</v>
      </c>
      <c r="C113" s="111"/>
      <c r="D113" s="68" t="str">
        <f>IF(C113=0," ",VLOOKUP(C113,[1]Inschr!B$1:K$65536,3,FALSE))</f>
        <v xml:space="preserve"> </v>
      </c>
      <c r="E113" s="102" t="str">
        <f>IF(C113=0," ",VLOOKUP(C113,[1]Inschr!B$1:K$65536,4,FALSE))</f>
        <v xml:space="preserve"> </v>
      </c>
      <c r="G113" s="109"/>
      <c r="H113" s="5"/>
      <c r="I113" s="116"/>
      <c r="J113" s="5"/>
      <c r="K113" s="117" t="s">
        <v>39</v>
      </c>
      <c r="L113" s="118"/>
      <c r="M113" s="119"/>
      <c r="N113" s="118"/>
      <c r="O113" s="119"/>
      <c r="P113" s="118"/>
      <c r="Q113" s="119"/>
      <c r="R113" s="118">
        <f t="shared" si="10"/>
        <v>0</v>
      </c>
      <c r="S113" s="119">
        <f t="shared" si="11"/>
        <v>0</v>
      </c>
      <c r="X113" s="19"/>
      <c r="Y113" s="19"/>
      <c r="AA113" s="19"/>
      <c r="AC113" s="120"/>
      <c r="AE113" s="121" t="s">
        <v>39</v>
      </c>
      <c r="AF113" s="118"/>
      <c r="AG113" s="119"/>
      <c r="AH113" s="118"/>
      <c r="AI113" s="119"/>
      <c r="AJ113" s="118"/>
      <c r="AK113" s="119"/>
      <c r="AL113" s="118">
        <f t="shared" si="12"/>
        <v>0</v>
      </c>
      <c r="AM113" s="119">
        <f t="shared" si="13"/>
        <v>0</v>
      </c>
    </row>
    <row r="114" spans="1:39" ht="21.75" customHeight="1" x14ac:dyDescent="0.25">
      <c r="A114" s="19"/>
      <c r="G114" s="109"/>
      <c r="H114" s="5"/>
      <c r="I114" s="122" t="s">
        <v>40</v>
      </c>
      <c r="J114" s="117" t="s">
        <v>40</v>
      </c>
      <c r="K114" s="117" t="s">
        <v>40</v>
      </c>
      <c r="L114" s="118"/>
      <c r="M114" s="119"/>
      <c r="N114" s="118"/>
      <c r="O114" s="119"/>
      <c r="P114" s="118"/>
      <c r="Q114" s="119"/>
      <c r="R114" s="118">
        <f t="shared" si="10"/>
        <v>0</v>
      </c>
      <c r="S114" s="119">
        <f t="shared" si="11"/>
        <v>0</v>
      </c>
      <c r="X114" s="19"/>
      <c r="Y114" s="19"/>
      <c r="AA114" s="19"/>
      <c r="AC114" s="112" t="s">
        <v>40</v>
      </c>
      <c r="AD114" s="121" t="s">
        <v>40</v>
      </c>
      <c r="AE114" s="121" t="s">
        <v>40</v>
      </c>
      <c r="AF114" s="118"/>
      <c r="AG114" s="119"/>
      <c r="AH114" s="118"/>
      <c r="AI114" s="119"/>
      <c r="AJ114" s="118"/>
      <c r="AK114" s="119"/>
      <c r="AL114" s="118">
        <f t="shared" si="12"/>
        <v>0</v>
      </c>
      <c r="AM114" s="119">
        <f t="shared" si="13"/>
        <v>0</v>
      </c>
    </row>
    <row r="115" spans="1:39" ht="21.75" customHeight="1" x14ac:dyDescent="0.25">
      <c r="C115" s="123"/>
      <c r="D115" s="66"/>
      <c r="E115" s="19"/>
      <c r="G115" s="109"/>
      <c r="H115" s="5"/>
      <c r="I115" s="116"/>
      <c r="J115" s="117" t="s">
        <v>41</v>
      </c>
      <c r="K115" s="117" t="s">
        <v>41</v>
      </c>
      <c r="L115" s="118"/>
      <c r="M115" s="119"/>
      <c r="N115" s="118"/>
      <c r="O115" s="119"/>
      <c r="P115" s="118"/>
      <c r="Q115" s="119"/>
      <c r="R115" s="118">
        <f t="shared" si="10"/>
        <v>0</v>
      </c>
      <c r="S115" s="119">
        <f t="shared" si="11"/>
        <v>0</v>
      </c>
      <c r="AA115" s="19"/>
      <c r="AC115" s="120"/>
      <c r="AD115" s="121" t="s">
        <v>41</v>
      </c>
      <c r="AE115" s="121" t="s">
        <v>41</v>
      </c>
      <c r="AF115" s="118"/>
      <c r="AG115" s="119"/>
      <c r="AH115" s="118"/>
      <c r="AI115" s="119"/>
      <c r="AJ115" s="118"/>
      <c r="AK115" s="119"/>
      <c r="AL115" s="118">
        <f t="shared" si="12"/>
        <v>0</v>
      </c>
      <c r="AM115" s="119">
        <f t="shared" si="13"/>
        <v>0</v>
      </c>
    </row>
    <row r="116" spans="1:39" ht="21.75" customHeight="1" x14ac:dyDescent="0.25">
      <c r="G116" s="109"/>
      <c r="H116" s="5"/>
      <c r="I116" s="116"/>
      <c r="J116" s="5"/>
      <c r="K116" s="117" t="s">
        <v>42</v>
      </c>
      <c r="L116" s="118"/>
      <c r="M116" s="119"/>
      <c r="N116" s="118"/>
      <c r="O116" s="119"/>
      <c r="P116" s="118"/>
      <c r="Q116" s="119"/>
      <c r="R116" s="118">
        <f t="shared" si="10"/>
        <v>0</v>
      </c>
      <c r="S116" s="119">
        <f t="shared" si="11"/>
        <v>0</v>
      </c>
      <c r="AA116" s="19"/>
      <c r="AC116" s="120"/>
      <c r="AE116" s="121" t="s">
        <v>42</v>
      </c>
      <c r="AF116" s="118"/>
      <c r="AG116" s="119"/>
      <c r="AH116" s="118"/>
      <c r="AI116" s="119"/>
      <c r="AJ116" s="118"/>
      <c r="AK116" s="119"/>
      <c r="AL116" s="118">
        <f t="shared" si="12"/>
        <v>0</v>
      </c>
      <c r="AM116" s="119">
        <f t="shared" si="13"/>
        <v>0</v>
      </c>
    </row>
    <row r="117" spans="1:39" ht="21.75" customHeight="1" x14ac:dyDescent="0.25">
      <c r="G117" s="109"/>
      <c r="H117" s="5"/>
      <c r="I117" s="5"/>
      <c r="J117" s="117" t="s">
        <v>43</v>
      </c>
      <c r="K117" s="117" t="s">
        <v>43</v>
      </c>
      <c r="L117" s="118"/>
      <c r="M117" s="119"/>
      <c r="N117" s="118"/>
      <c r="O117" s="119"/>
      <c r="P117" s="118"/>
      <c r="Q117" s="119"/>
      <c r="R117" s="118">
        <f t="shared" si="10"/>
        <v>0</v>
      </c>
      <c r="S117" s="119">
        <f t="shared" si="11"/>
        <v>0</v>
      </c>
      <c r="AA117" s="19"/>
      <c r="AD117" s="121" t="s">
        <v>43</v>
      </c>
      <c r="AE117" s="121" t="s">
        <v>43</v>
      </c>
      <c r="AF117" s="118"/>
      <c r="AG117" s="119"/>
      <c r="AH117" s="118"/>
      <c r="AI117" s="119"/>
      <c r="AJ117" s="118"/>
      <c r="AK117" s="119"/>
      <c r="AL117" s="118">
        <f t="shared" si="12"/>
        <v>0</v>
      </c>
      <c r="AM117" s="119">
        <f t="shared" si="13"/>
        <v>0</v>
      </c>
    </row>
    <row r="118" spans="1:39" ht="21.75" customHeight="1" x14ac:dyDescent="0.25">
      <c r="G118" s="109"/>
      <c r="H118" s="5"/>
      <c r="I118" s="122" t="s">
        <v>44</v>
      </c>
      <c r="J118" s="117" t="s">
        <v>44</v>
      </c>
      <c r="K118" s="117" t="s">
        <v>44</v>
      </c>
      <c r="L118" s="118"/>
      <c r="M118" s="119"/>
      <c r="N118" s="118"/>
      <c r="O118" s="119"/>
      <c r="P118" s="118"/>
      <c r="Q118" s="119"/>
      <c r="R118" s="118">
        <f t="shared" si="10"/>
        <v>0</v>
      </c>
      <c r="S118" s="119">
        <f t="shared" si="11"/>
        <v>0</v>
      </c>
      <c r="AA118" s="19"/>
      <c r="AC118" s="112" t="s">
        <v>44</v>
      </c>
      <c r="AD118" s="121" t="s">
        <v>44</v>
      </c>
      <c r="AE118" s="121" t="s">
        <v>44</v>
      </c>
      <c r="AF118" s="118"/>
      <c r="AG118" s="119"/>
      <c r="AH118" s="118"/>
      <c r="AI118" s="119"/>
      <c r="AJ118" s="118"/>
      <c r="AK118" s="119"/>
      <c r="AL118" s="118">
        <f t="shared" si="12"/>
        <v>0</v>
      </c>
      <c r="AM118" s="119">
        <f t="shared" si="13"/>
        <v>0</v>
      </c>
    </row>
    <row r="119" spans="1:39" ht="21.75" customHeight="1" thickBot="1" x14ac:dyDescent="0.3">
      <c r="G119" s="109"/>
      <c r="H119" s="5"/>
      <c r="I119" s="116"/>
      <c r="J119" s="5"/>
      <c r="K119" s="117" t="s">
        <v>45</v>
      </c>
      <c r="L119" s="124"/>
      <c r="M119" s="125"/>
      <c r="N119" s="124"/>
      <c r="O119" s="125"/>
      <c r="P119" s="124"/>
      <c r="Q119" s="125"/>
      <c r="R119" s="124">
        <f t="shared" si="10"/>
        <v>0</v>
      </c>
      <c r="S119" s="125">
        <f t="shared" si="11"/>
        <v>0</v>
      </c>
      <c r="AA119" s="19"/>
      <c r="AC119" s="120"/>
      <c r="AE119" s="121" t="s">
        <v>45</v>
      </c>
      <c r="AF119" s="124"/>
      <c r="AG119" s="125"/>
      <c r="AH119" s="124"/>
      <c r="AI119" s="125"/>
      <c r="AJ119" s="124"/>
      <c r="AK119" s="125"/>
      <c r="AL119" s="124">
        <f t="shared" si="12"/>
        <v>0</v>
      </c>
      <c r="AM119" s="125">
        <f t="shared" si="13"/>
        <v>0</v>
      </c>
    </row>
    <row r="120" spans="1:39" ht="13.5" customHeight="1" x14ac:dyDescent="0.25">
      <c r="C120" s="120"/>
      <c r="V120" s="120"/>
    </row>
    <row r="121" spans="1:39" ht="13.5" customHeight="1" thickBot="1" x14ac:dyDescent="0.3">
      <c r="C121" s="120"/>
      <c r="V121" s="120"/>
    </row>
    <row r="122" spans="1:39" ht="21" customHeight="1" thickTop="1" x14ac:dyDescent="0.4">
      <c r="A122" s="70" t="s">
        <v>0</v>
      </c>
      <c r="C122" s="3" t="s">
        <v>1</v>
      </c>
      <c r="D122" s="2"/>
      <c r="E122" s="10" t="str">
        <f>IF($E$1=0," ",$E$1)</f>
        <v xml:space="preserve"> </v>
      </c>
      <c r="F122" s="2"/>
      <c r="G122" s="2"/>
      <c r="H122" s="2" t="s">
        <v>2</v>
      </c>
      <c r="I122" s="2"/>
      <c r="J122" s="2"/>
      <c r="K122" s="2"/>
      <c r="L122" s="2"/>
      <c r="O122" s="71" t="str">
        <f>IF($M$1=0," ",$M$1)</f>
        <v xml:space="preserve"> </v>
      </c>
      <c r="P122" s="72"/>
      <c r="Q122" s="73"/>
      <c r="R122" s="74" t="s">
        <v>3</v>
      </c>
      <c r="S122" s="75">
        <v>4</v>
      </c>
      <c r="T122" s="2"/>
      <c r="U122" s="70" t="s">
        <v>0</v>
      </c>
      <c r="W122" s="3" t="s">
        <v>1</v>
      </c>
      <c r="X122" s="2"/>
      <c r="Y122" s="10" t="str">
        <f>IF($E$1=0," ",$E$1)</f>
        <v xml:space="preserve"> </v>
      </c>
      <c r="Z122" s="2"/>
      <c r="AA122" s="2"/>
      <c r="AB122" s="2" t="s">
        <v>2</v>
      </c>
      <c r="AC122" s="2"/>
      <c r="AD122" s="2"/>
      <c r="AE122" s="2"/>
      <c r="AI122" s="71" t="str">
        <f>IF($M$1=0," ",$M$1)</f>
        <v xml:space="preserve"> </v>
      </c>
      <c r="AJ122" s="72"/>
      <c r="AK122" s="73"/>
      <c r="AL122" s="74" t="s">
        <v>3</v>
      </c>
      <c r="AM122" s="75" t="s">
        <v>15</v>
      </c>
    </row>
    <row r="123" spans="1:39" ht="12.75" customHeight="1" x14ac:dyDescent="0.25">
      <c r="A123" s="19"/>
      <c r="O123" s="76"/>
      <c r="P123" s="77"/>
      <c r="Q123" s="78"/>
      <c r="R123" s="79"/>
      <c r="S123" s="80"/>
      <c r="U123" s="19"/>
      <c r="AI123" s="76"/>
      <c r="AJ123" s="77"/>
      <c r="AK123" s="78"/>
      <c r="AL123" s="79"/>
      <c r="AM123" s="80"/>
    </row>
    <row r="124" spans="1:39" ht="12.75" customHeight="1" x14ac:dyDescent="0.25">
      <c r="B124" s="81" t="s">
        <v>17</v>
      </c>
      <c r="O124" s="76"/>
      <c r="P124" s="77"/>
      <c r="Q124" s="78"/>
      <c r="R124" s="82"/>
      <c r="S124" s="83"/>
      <c r="V124" s="81" t="s">
        <v>17</v>
      </c>
      <c r="AI124" s="76"/>
      <c r="AJ124" s="77"/>
      <c r="AK124" s="78"/>
      <c r="AL124" s="82"/>
      <c r="AM124" s="83"/>
    </row>
    <row r="125" spans="1:39" ht="12.75" customHeight="1" x14ac:dyDescent="0.25">
      <c r="B125" s="81" t="s">
        <v>18</v>
      </c>
      <c r="O125" s="76"/>
      <c r="P125" s="77"/>
      <c r="Q125" s="78"/>
      <c r="R125" s="84" t="s">
        <v>11</v>
      </c>
      <c r="S125" s="86" t="str">
        <f>IF($J$24=0," ",$J$24)</f>
        <v xml:space="preserve"> </v>
      </c>
      <c r="V125" s="81" t="s">
        <v>18</v>
      </c>
      <c r="AI125" s="76"/>
      <c r="AJ125" s="77"/>
      <c r="AK125" s="78"/>
      <c r="AL125" s="84" t="s">
        <v>11</v>
      </c>
      <c r="AM125" s="86" t="str">
        <f>IF($AB$24=0," ",$AB$24)</f>
        <v xml:space="preserve"> </v>
      </c>
    </row>
    <row r="126" spans="1:39" ht="12.75" customHeight="1" x14ac:dyDescent="0.25">
      <c r="B126" s="81" t="s">
        <v>19</v>
      </c>
      <c r="C126" s="50"/>
      <c r="D126" s="50"/>
      <c r="E126" s="50"/>
      <c r="O126" s="76"/>
      <c r="P126" s="77"/>
      <c r="Q126" s="78"/>
      <c r="R126" s="79"/>
      <c r="S126" s="80"/>
      <c r="V126" s="81" t="s">
        <v>19</v>
      </c>
      <c r="W126" s="50"/>
      <c r="X126" s="50"/>
      <c r="Y126" s="50"/>
      <c r="AI126" s="76"/>
      <c r="AJ126" s="77"/>
      <c r="AK126" s="78"/>
      <c r="AL126" s="79"/>
      <c r="AM126" s="80"/>
    </row>
    <row r="127" spans="1:39" ht="12.75" customHeight="1" thickBot="1" x14ac:dyDescent="0.3">
      <c r="B127" s="50"/>
      <c r="G127" s="5"/>
      <c r="H127" s="5"/>
      <c r="I127" s="5"/>
      <c r="J127" s="5"/>
      <c r="K127" s="5"/>
      <c r="L127" s="5"/>
      <c r="M127" s="5"/>
      <c r="O127" s="88"/>
      <c r="P127" s="89"/>
      <c r="Q127" s="90"/>
      <c r="R127" s="91"/>
      <c r="S127" s="93"/>
      <c r="T127" s="5"/>
      <c r="V127" s="50"/>
      <c r="AA127" s="5"/>
      <c r="AB127" s="5"/>
      <c r="AC127" s="5"/>
      <c r="AD127" s="5"/>
      <c r="AE127" s="5"/>
      <c r="AF127" s="5"/>
      <c r="AG127" s="5"/>
      <c r="AI127" s="88"/>
      <c r="AJ127" s="89"/>
      <c r="AK127" s="90"/>
      <c r="AL127" s="91"/>
      <c r="AM127" s="93"/>
    </row>
    <row r="128" spans="1:39" ht="12.75" customHeight="1" thickTop="1" thickBot="1" x14ac:dyDescent="0.3">
      <c r="A128" s="19"/>
      <c r="O128" s="5"/>
      <c r="P128" s="5"/>
      <c r="Q128" s="5"/>
      <c r="R128" s="5"/>
      <c r="S128" s="5"/>
      <c r="AI128" s="5"/>
      <c r="AJ128" s="5"/>
      <c r="AK128" s="5"/>
      <c r="AL128" s="5"/>
      <c r="AM128" s="5"/>
    </row>
    <row r="129" spans="1:39" ht="12.75" customHeight="1" x14ac:dyDescent="0.25">
      <c r="A129" s="19"/>
      <c r="B129" s="42" t="s">
        <v>20</v>
      </c>
      <c r="C129" s="67" t="s">
        <v>4</v>
      </c>
      <c r="D129" s="68" t="s">
        <v>5</v>
      </c>
      <c r="E129" s="68" t="s">
        <v>6</v>
      </c>
      <c r="F129" s="42" t="s">
        <v>21</v>
      </c>
      <c r="G129" s="94">
        <v>1</v>
      </c>
      <c r="H129" s="94">
        <v>2</v>
      </c>
      <c r="I129" s="94">
        <v>3</v>
      </c>
      <c r="J129" s="94">
        <v>4</v>
      </c>
      <c r="K129" s="95">
        <v>5</v>
      </c>
      <c r="L129" s="96" t="s">
        <v>22</v>
      </c>
      <c r="M129" s="97" t="s">
        <v>23</v>
      </c>
      <c r="N129" s="97" t="s">
        <v>24</v>
      </c>
      <c r="O129" s="98" t="s">
        <v>25</v>
      </c>
      <c r="P129" s="99"/>
      <c r="Q129" s="5"/>
      <c r="R129" s="5"/>
      <c r="S129" s="5"/>
      <c r="V129" s="42" t="s">
        <v>20</v>
      </c>
      <c r="W129" s="67" t="s">
        <v>4</v>
      </c>
      <c r="X129" s="68" t="s">
        <v>5</v>
      </c>
      <c r="Y129" s="68" t="s">
        <v>6</v>
      </c>
      <c r="Z129" s="42" t="s">
        <v>21</v>
      </c>
      <c r="AA129" s="94">
        <v>1</v>
      </c>
      <c r="AB129" s="94">
        <v>2</v>
      </c>
      <c r="AC129" s="94">
        <v>3</v>
      </c>
      <c r="AD129" s="94">
        <v>4</v>
      </c>
      <c r="AE129" s="95">
        <v>5</v>
      </c>
      <c r="AF129" s="96" t="s">
        <v>22</v>
      </c>
      <c r="AG129" s="97" t="s">
        <v>23</v>
      </c>
      <c r="AH129" s="97" t="s">
        <v>24</v>
      </c>
      <c r="AI129" s="98" t="s">
        <v>25</v>
      </c>
      <c r="AJ129" s="99"/>
      <c r="AK129" s="5"/>
      <c r="AL129" s="5"/>
      <c r="AM129" s="5"/>
    </row>
    <row r="130" spans="1:39" ht="12.75" customHeight="1" x14ac:dyDescent="0.25">
      <c r="A130" s="19"/>
      <c r="B130" s="42">
        <v>1</v>
      </c>
      <c r="C130" s="67">
        <f>$C23</f>
        <v>0</v>
      </c>
      <c r="D130" s="68" t="str">
        <f>IF(C130=0," ",VLOOKUP(C130,[1]Inschr!B$1:K$65536,3,FALSE))</f>
        <v xml:space="preserve"> </v>
      </c>
      <c r="E130" s="68" t="str">
        <f>IF(C130=0," ",VLOOKUP(C130,[1]Inschr!B$1:K$65536,4,FALSE))</f>
        <v xml:space="preserve"> </v>
      </c>
      <c r="F130" s="42">
        <f>L130*2</f>
        <v>0</v>
      </c>
      <c r="G130" s="100" t="s">
        <v>26</v>
      </c>
      <c r="H130" s="42">
        <f>IF(R139-S139&gt;0,1,0)</f>
        <v>0</v>
      </c>
      <c r="I130" s="42">
        <f>IF(R142-S142&gt;0,1,0)</f>
        <v>0</v>
      </c>
      <c r="J130" s="42">
        <f>IF(R145-S145&gt;0,1,0)</f>
        <v>0</v>
      </c>
      <c r="K130" s="67">
        <f>IF(R147-S147&gt;0,1,0)</f>
        <v>0</v>
      </c>
      <c r="L130" s="101">
        <f>SUM(G130:K130)</f>
        <v>0</v>
      </c>
      <c r="M130" s="102">
        <f>IF(L130=0,0,IF(2&lt;IF(L130=L130,1,0)+IF(L130=L131,1,0)+IF(L130=L132,1,0)+IF(L130=L133,1,0)+IF(L130=L134,1,0),R139+R142+R145+R147-S139-S142-S145-S147,IF(2=IF(L130=L130,1,0)+IF(L130=L131,1,0)+IF(L130=L132,1,0)+IF(L130=L133,1,0)+IF(L130=L134,1,0),"-","_")))</f>
        <v>0</v>
      </c>
      <c r="N130" s="102">
        <f>IF(OR(M130=0,M130="-",M130="_"),M130,IF(2&lt;IF(M130=M130,1,0)+IF(M130=M131,1,0)+IF(M130=M132,1,0)+IF(M130=M133,1,0)+IF(M130=M134,1,0),L139+N139+P139+L142+N142+P142+L145+N145+P145+L147+N147+P147-M139-O139-Q139-M142-O142-Q142-M145-O145-Q145-M147-O147-Q147,IF(2=IF(M130=M130,1,0)+IF(M130=M131,1,0)+IF(M130=M132,1,0)+IF(M130=M133,1,0)+IF(M130=M134,1,0),"-","_")))</f>
        <v>0</v>
      </c>
      <c r="O130" s="103">
        <f>IF(L130=0,0,IF(M130="-",IF(L130=L131,IF(R139&lt;S139,"Verliezer","Winnaar"),IF(L130=L132,IF(R142&lt;S142,"Verliezer","Winnaar"),IF(L130=L133,IF(R145&lt;S145,"Verliezer","Winnaar"),IF(L130=L134,IF(R147&lt;S147,"Verliezer","Winnaar"))))),IF(N130="-",IF(M130=M131,IF(R139&lt;S139,"Verliezer","Winnaar"),IF(M130=M132,IF(R142&lt;S142,"Verliezer","Winnaar"),IF(M130=M133,IF(R145&lt;S145,"Verliezer","Winnaar"),IF(M130=M134,IF(R147&lt;S147,"Verliezer","Winnaar"))))),"_")))</f>
        <v>0</v>
      </c>
      <c r="P130" s="104"/>
      <c r="Q130" s="5"/>
      <c r="R130" s="5"/>
      <c r="S130" s="5"/>
      <c r="V130" s="42">
        <v>1</v>
      </c>
      <c r="W130" s="67">
        <f>$W23</f>
        <v>0</v>
      </c>
      <c r="X130" s="68" t="str">
        <f>IF(W130=0," ",VLOOKUP(W130,[1]Inschr!B$1:K$65536,3,FALSE))</f>
        <v xml:space="preserve"> </v>
      </c>
      <c r="Y130" s="68" t="str">
        <f>IF(W130=0," ",VLOOKUP(W130,[1]Inschr!B$1:K$65536,4,FALSE))</f>
        <v xml:space="preserve"> </v>
      </c>
      <c r="Z130" s="42">
        <f>AF130*2</f>
        <v>0</v>
      </c>
      <c r="AA130" s="100" t="s">
        <v>26</v>
      </c>
      <c r="AB130" s="42">
        <f>IF(AL139-AM139&gt;0,1,0)</f>
        <v>0</v>
      </c>
      <c r="AC130" s="42">
        <f>IF(AL142-AM142&gt;0,1,0)</f>
        <v>0</v>
      </c>
      <c r="AD130" s="42">
        <f>IF(AL145-AM145&gt;0,1,0)</f>
        <v>0</v>
      </c>
      <c r="AE130" s="67">
        <f>IF(AL147-AM147&gt;0,1,0)</f>
        <v>0</v>
      </c>
      <c r="AF130" s="101">
        <f>SUM(AA130:AE130)</f>
        <v>0</v>
      </c>
      <c r="AG130" s="102">
        <f>IF(AF130=0,0,IF(2&lt;IF(AF130=AF130,1,0)+IF(AF130=AF131,1,0)+IF(AF130=AF132,1,0)+IF(AF130=AF133,1,0)+IF(AF130=AF134,1,0),AL139+AL142+AL145+AL147-AM139-AM142-AM145-AM147,IF(2=IF(AF130=AF130,1,0)+IF(AF130=AF131,1,0)+IF(AF130=AF132,1,0)+IF(AF130=AF133,1,0)+IF(AF130=AF134,1,0),"-","_")))</f>
        <v>0</v>
      </c>
      <c r="AH130" s="102">
        <f>IF(OR(AG130=0,AG130="-",AG130="_"),AG130,IF(2&lt;IF(AG130=AG130,1,0)+IF(AG130=AG131,1,0)+IF(AG130=AG132,1,0)+IF(AG130=AG133,1,0)+IF(AG130=AG134,1,0),AF139+AH139+AJ139+AF142+AH142+AJ142+AF145+AH145+AJ145+AF147+AH147+AJ147-AG139-AI139-AK139-AG142-AI142-AK142-AG145-AI145-AK145-AG147-AI147-AK147,IF(2=IF(AG130=AG130,1,0)+IF(AG130=AG131,1,0)+IF(AG130=AG132,1,0)+IF(AG130=AG133,1,0)+IF(AG130=AG134,1,0),"-","_")))</f>
        <v>0</v>
      </c>
      <c r="AI130" s="103">
        <f>IF(AF130=0,0,IF(AG130="-",IF(AF130=AF131,IF(AL139&lt;AM139,"Verliezer","Winnaar"),IF(AF130=AF132,IF(AL142&lt;AM142,"Verliezer","Winnaar"),IF(AF130=AF133,IF(AL145&lt;AM145,"Verliezer","Winnaar"),IF(AF130=AF134,IF(AL147&lt;AM147,"Verliezer","Winnaar"))))),IF(AH130="-",IF(AG130=AG131,IF(AL139&lt;AM139,"Verliezer","Winnaar"),IF(AG130=AG132,IF(AL142&lt;AM142,"Verliezer","Winnaar"),IF(AG130=AG133,IF(AL145&lt;AM145,"Verliezer","Winnaar"),IF(AG130=AG134,IF(AL147&lt;AM147,"Verliezer","Winnaar"))))),"_")))</f>
        <v>0</v>
      </c>
      <c r="AJ130" s="104"/>
      <c r="AK130" s="5"/>
      <c r="AL130" s="5"/>
      <c r="AM130" s="5"/>
    </row>
    <row r="131" spans="1:39" ht="12.75" customHeight="1" x14ac:dyDescent="0.25">
      <c r="A131" s="19"/>
      <c r="B131" s="42">
        <v>2</v>
      </c>
      <c r="C131" s="67">
        <f>$C24</f>
        <v>0</v>
      </c>
      <c r="D131" s="68" t="str">
        <f>IF(C131=0," ",VLOOKUP(C131,[1]Inschr!B$1:K$65536,3,FALSE))</f>
        <v xml:space="preserve"> </v>
      </c>
      <c r="E131" s="68" t="str">
        <f>IF(C131=0," ",VLOOKUP(C131,[1]Inschr!B$1:K$65536,4,FALSE))</f>
        <v xml:space="preserve"> </v>
      </c>
      <c r="F131" s="42">
        <f>L131*2</f>
        <v>0</v>
      </c>
      <c r="G131" s="42">
        <f>IF(S139-R139&gt;0,1,0)</f>
        <v>0</v>
      </c>
      <c r="H131" s="100" t="s">
        <v>26</v>
      </c>
      <c r="I131" s="42">
        <f>IF(R146-S146&gt;0,1,0)</f>
        <v>0</v>
      </c>
      <c r="J131" s="42">
        <f>IF(R143-S143&gt;0,1,0)</f>
        <v>0</v>
      </c>
      <c r="K131" s="67">
        <f>IF(R141-S141&gt;0,1,0)</f>
        <v>0</v>
      </c>
      <c r="L131" s="101">
        <f>SUM(G131:K131)</f>
        <v>0</v>
      </c>
      <c r="M131" s="102">
        <f>IF(L131=0,0,IF(2&lt;IF(L131=L130,1,0)+IF(L131=L131,1,0)+IF(L131=L132,1,0)+IF(L131=L133,1,0)+IF(L131=L134,1,0),S139+R141+R143+R146-R139-S141-S143-S146,IF(2=IF(L131=L130,1,0)+IF(L131=L131,1,0)+IF(L131=L132,1,0)+IF(L131=L133,1,0)+IF(L131=L134,1,0),"-","_")))</f>
        <v>0</v>
      </c>
      <c r="N131" s="102">
        <f>IF(OR(M131=0,M131="-",M131="_"),M131,IF(2&lt;IF(M131=M130,1,0)+IF(M131=M131,1,0)+IF(M131=M132,1,0)+IF(M131=M133,1,0)+IF(M131=M134,1,0),M139+O139+Q139+L141+N141+P141+L143+N143+P143+L146+N146+P146-L139-N139-P139-M141-O141-Q141-M143-O143-Q143-M146-O146-Q146,IF(2=IF(M131=M130,1,0)+IF(M131=M131,1,0)+IF(M131=M132,1,0)+IF(M131=M133,1,0)+IF(M131=M134,1,0),"-","_")))</f>
        <v>0</v>
      </c>
      <c r="O131" s="105">
        <f>IF(L131=0,0,IF(M131="-",IF(L131=L132,IF(R146&lt;S146,"Verliezer","Winnaar"),IF(L131=L133,IF(R143&lt;S143,"Verliezer","Winnaar"),IF(L131=L134,IF(R141&lt;S141,"Verliezer","Winnaar"),IF(S139&lt;R139,"Verliezer","Winnaar")))),IF(N131="-",IF(M131=M132,IF(R146&lt;S146,"Verliezer","Winnaar"),IF(M131=M133,IF(R143&lt;S143,"Verliezer","Winnaar"),IF(M131=M134,IF(R141&lt;S141,"Verliezer","Winnaar"),IF(S139&lt;R139,"Verliezer","Winnaar")))),"_")))</f>
        <v>0</v>
      </c>
      <c r="P131" s="106"/>
      <c r="Q131" s="5"/>
      <c r="R131" s="5"/>
      <c r="S131" s="5"/>
      <c r="V131" s="42">
        <v>2</v>
      </c>
      <c r="W131" s="67">
        <f>$W24</f>
        <v>0</v>
      </c>
      <c r="X131" s="68" t="str">
        <f>IF(W131=0," ",VLOOKUP(W131,[1]Inschr!B$1:K$65536,3,FALSE))</f>
        <v xml:space="preserve"> </v>
      </c>
      <c r="Y131" s="68" t="str">
        <f>IF(W131=0," ",VLOOKUP(W131,[1]Inschr!B$1:K$65536,4,FALSE))</f>
        <v xml:space="preserve"> </v>
      </c>
      <c r="Z131" s="42">
        <f>AF131*2</f>
        <v>0</v>
      </c>
      <c r="AA131" s="42">
        <f>IF(AM139-AL139&gt;0,1,0)</f>
        <v>0</v>
      </c>
      <c r="AB131" s="100" t="s">
        <v>26</v>
      </c>
      <c r="AC131" s="42">
        <f>IF(AL146-AM146&gt;0,1,0)</f>
        <v>0</v>
      </c>
      <c r="AD131" s="42">
        <f>IF(AL143-AM143&gt;0,1,0)</f>
        <v>0</v>
      </c>
      <c r="AE131" s="67">
        <f>IF(AL141-AM141&gt;0,1,0)</f>
        <v>0</v>
      </c>
      <c r="AF131" s="101">
        <f>SUM(AA131:AE131)</f>
        <v>0</v>
      </c>
      <c r="AG131" s="102">
        <f>IF(AF131=0,0,IF(2&lt;IF(AF131=AF130,1,0)+IF(AF131=AF131,1,0)+IF(AF131=AF132,1,0)+IF(AF131=AF133,1,0)+IF(AF131=AF134,1,0),AM139+AL141+AL143+AL146-AL139-AM141-AM143-AM146,IF(2=IF(AF131=AF130,1,0)+IF(AF131=AF131,1,0)+IF(AF131=AF132,1,0)+IF(AF131=AF133,1,0)+IF(AF131=AF134,1,0),"-","_")))</f>
        <v>0</v>
      </c>
      <c r="AH131" s="102">
        <f>IF(OR(AG131=0,AG131="-",AG131="_"),AG131,IF(2&lt;IF(AG131=AG130,1,0)+IF(AG131=AG131,1,0)+IF(AG131=AG132,1,0)+IF(AG131=AG133,1,0)+IF(AG131=AG134,1,0),AG139+AI139+AK139+AF141+AH141+AJ141+AF143+AH143+AJ143+AF146+AH146+AJ146-AF139-AH139-AJ139-AG141-AI141-AK141-AG143-AI143-AK143-AG146-AI146-AK146,IF(2=IF(AG131=AG130,1,0)+IF(AG131=AG131,1,0)+IF(AG131=AG132,1,0)+IF(AG131=AG133,1,0)+IF(AG131=AG134,1,0),"-","_")))</f>
        <v>0</v>
      </c>
      <c r="AI131" s="105">
        <f>IF(AF131=0,0,IF(AG131="-",IF(AF131=AF132,IF(AL146&lt;AM146,"Verliezer","Winnaar"),IF(AF131=AF133,IF(AL143&lt;AM143,"Verliezer","Winnaar"),IF(AF131=AF134,IF(AL141&lt;AM141,"Verliezer","Winnaar"),IF(AM139&lt;AL139,"Verliezer","Winnaar")))),IF(AH131="-",IF(AG131=AG132,IF(AL146&lt;AM146,"Verliezer","Winnaar"),IF(AG131=AG133,IF(AL143&lt;AM143,"Verliezer","Winnaar"),IF(AG131=AG134,IF(AL141&lt;AM141,"Verliezer","Winnaar"),IF(AM139&lt;AL139,"Verliezer","Winnaar")))),"_")))</f>
        <v>0</v>
      </c>
      <c r="AJ131" s="106"/>
      <c r="AK131" s="5"/>
      <c r="AL131" s="5"/>
      <c r="AM131" s="5"/>
    </row>
    <row r="132" spans="1:39" ht="12.75" customHeight="1" x14ac:dyDescent="0.25">
      <c r="A132" s="19"/>
      <c r="B132" s="42">
        <v>3</v>
      </c>
      <c r="C132" s="67">
        <f>$C25</f>
        <v>0</v>
      </c>
      <c r="D132" s="68" t="str">
        <f>IF(C132=0," ",VLOOKUP(C132,[1]Inschr!B$1:K$65536,3,FALSE))</f>
        <v xml:space="preserve"> </v>
      </c>
      <c r="E132" s="68" t="str">
        <f>IF(C132=0," ",VLOOKUP(C132,[1]Inschr!B$1:K$65536,4,FALSE))</f>
        <v xml:space="preserve"> </v>
      </c>
      <c r="F132" s="42">
        <f>L132*2</f>
        <v>0</v>
      </c>
      <c r="G132" s="42">
        <f>IF(S142-R142&gt;0,1,0)</f>
        <v>0</v>
      </c>
      <c r="H132" s="42">
        <f>IF(S146-R146&gt;0,1,0)</f>
        <v>0</v>
      </c>
      <c r="I132" s="100" t="s">
        <v>26</v>
      </c>
      <c r="J132" s="42">
        <f>IF(R140-S140&gt;0,1,0)</f>
        <v>0</v>
      </c>
      <c r="K132" s="67">
        <f>IF(R144-S144&gt;0,1,0)</f>
        <v>0</v>
      </c>
      <c r="L132" s="101">
        <f>SUM(G132:K132)</f>
        <v>0</v>
      </c>
      <c r="M132" s="102">
        <f>IF(L132=0,0,IF(2&lt;IF(L132=L130,1,0)+IF(L132=L131,1,0)+IF(L132=L132,1,0)+IF(L132=L133,1,0)+IF(L132=L134,1,0),R140+S142+R144+S146-S140-R142-S144-R146,IF(2=IF(L132=L130,1,0)+IF(L132=L131,1,0)+IF(L132=L132,1,0)+IF(L132=L133,1,0)+IF(L132=L134,1,0),"-","_")))</f>
        <v>0</v>
      </c>
      <c r="N132" s="102">
        <f>IF(OR(M132=0,M132="-",M132="_"),M132,IF(2&lt;IF(M132=M130,1,0)+IF(M132=M131,1,0)+IF(M132=M132,1,0)+IF(M132=M133,1,0)+IF(M132=M134,1,0),L140+N140+P140+M142+O142+Q142+L144+N144+P144+M146+O146+Q146-M140-O140-Q140-L142-N142-P142-M144-O144-Q144-L146-N146-P146,IF(2=IF(M132=M130,1,0)+IF(M132=M131,1,0)+IF(M132=M132,1,0)+IF(M132=M133,1,0)+IF(M132=M134,1,0),"-","_")))</f>
        <v>0</v>
      </c>
      <c r="O132" s="103">
        <f>IF(L132=0,0,IF(M132="-",IF(L132=L133,IF(R140&lt;S140,"Verliezer","Winnaar"),IF(L132=L134,IF(R144&lt;S144,"Verliezer","Winnaar"),IF(L132=L130,IF(S142&lt;R142,"Verliezer","Winnaar"),IF(S146&lt;R146,"Verliezer","Winnaar")))),IF(N132="-",IF(M132=M133,IF(R140&lt;S140,"Verliezer","Winnaar"),IF(M132=M134,IF(R144&lt;S144,"Verliezer","Winnaar"),IF(M132=M130,IF(S142&lt;R142,"Verliezer","Winnaar"),IF(S146&lt;R146,"Verliezer","Winnaar")))),"_")))</f>
        <v>0</v>
      </c>
      <c r="P132" s="104"/>
      <c r="Q132" s="5"/>
      <c r="R132" s="5"/>
      <c r="S132" s="5"/>
      <c r="V132" s="42">
        <v>3</v>
      </c>
      <c r="W132" s="67">
        <f>$W25</f>
        <v>0</v>
      </c>
      <c r="X132" s="68" t="str">
        <f>IF(W132=0," ",VLOOKUP(W132,[1]Inschr!B$1:K$65536,3,FALSE))</f>
        <v xml:space="preserve"> </v>
      </c>
      <c r="Y132" s="68" t="str">
        <f>IF(W132=0," ",VLOOKUP(W132,[1]Inschr!B$1:K$65536,4,FALSE))</f>
        <v xml:space="preserve"> </v>
      </c>
      <c r="Z132" s="42">
        <f>AF132*2</f>
        <v>0</v>
      </c>
      <c r="AA132" s="42">
        <f>IF(AM142-AL142&gt;0,1,0)</f>
        <v>0</v>
      </c>
      <c r="AB132" s="42">
        <f>IF(AM146-AL146&gt;0,1,0)</f>
        <v>0</v>
      </c>
      <c r="AC132" s="100" t="s">
        <v>26</v>
      </c>
      <c r="AD132" s="42">
        <f>IF(AL140-AM140&gt;0,1,0)</f>
        <v>0</v>
      </c>
      <c r="AE132" s="67">
        <f>IF(AL144-AM144&gt;0,1,0)</f>
        <v>0</v>
      </c>
      <c r="AF132" s="101">
        <f>SUM(AA132:AE132)</f>
        <v>0</v>
      </c>
      <c r="AG132" s="102">
        <f>IF(AF132=0,0,IF(2&lt;IF(AF132=AF130,1,0)+IF(AF132=AF131,1,0)+IF(AF132=AF132,1,0)+IF(AF132=AF133,1,0)+IF(AF132=AF134,1,0),AL140+AM142+AL144+AM146-AM140-AL142-AM144-AL146,IF(2=IF(AF132=AF130,1,0)+IF(AF132=AF131,1,0)+IF(AF132=AF132,1,0)+IF(AF132=AF133,1,0)+IF(AF132=AF134,1,0),"-","_")))</f>
        <v>0</v>
      </c>
      <c r="AH132" s="102">
        <f>IF(OR(AG132=0,AG132="-",AG132="_"),AG132,IF(2&lt;IF(AG132=AG130,1,0)+IF(AG132=AG131,1,0)+IF(AG132=AG132,1,0)+IF(AG132=AG133,1,0)+IF(AG132=AG134,1,0),AF140+AH140+AJ140+AG142+AI142+AK142+AF144+AH144+AJ144+AG146+AI146+AK146-AG140-AI140-AK140-AF142-AH142-AJ142-AG144-AI144-AK144-AF146-AH146-AJ146,IF(2=IF(AG132=AG130,1,0)+IF(AG132=AG131,1,0)+IF(AG132=AG132,1,0)+IF(AG132=AG133,1,0)+IF(AG132=AG134,1,0),"-","_")))</f>
        <v>0</v>
      </c>
      <c r="AI132" s="103">
        <f>IF(AF132=0,0,IF(AG132="-",IF(AF132=AF133,IF(AL140&lt;AM140,"Verliezer","Winnaar"),IF(AF132=AF134,IF(AL144&lt;AM144,"Verliezer","Winnaar"),IF(AF132=AF130,IF(AM142&lt;AL142,"Verliezer","Winnaar"),IF(AM146&lt;AL146,"Verliezer","Winnaar")))),IF(AH132="-",IF(AG132=AG133,IF(AL140&lt;AM140,"Verliezer","Winnaar"),IF(AG132=AG134,IF(AL144&lt;AM144,"Verliezer","Winnaar"),IF(AG132=AG130,IF(AM142&lt;AL142,"Verliezer","Winnaar"),IF(AM146&lt;AL146,"Verliezer","Winnaar")))),"_")))</f>
        <v>0</v>
      </c>
      <c r="AJ132" s="104"/>
      <c r="AK132" s="5"/>
      <c r="AL132" s="5"/>
      <c r="AM132" s="5"/>
    </row>
    <row r="133" spans="1:39" ht="12.75" customHeight="1" x14ac:dyDescent="0.25">
      <c r="A133" s="19"/>
      <c r="B133" s="42">
        <v>4</v>
      </c>
      <c r="C133" s="67">
        <f>$C26</f>
        <v>0</v>
      </c>
      <c r="D133" s="68" t="str">
        <f>IF(C133=0," ",VLOOKUP(C133,[1]Inschr!B$1:K$65536,3,FALSE))</f>
        <v xml:space="preserve"> </v>
      </c>
      <c r="E133" s="68" t="str">
        <f>IF(C133=0," ",VLOOKUP(C133,[1]Inschr!B$1:K$65536,4,FALSE))</f>
        <v xml:space="preserve"> </v>
      </c>
      <c r="F133" s="42">
        <f>L133*2</f>
        <v>0</v>
      </c>
      <c r="G133" s="42">
        <f>IF(S145-R145&gt;0,1,0)</f>
        <v>0</v>
      </c>
      <c r="H133" s="42">
        <f>IF(S143-R143&gt;0,1,0)</f>
        <v>0</v>
      </c>
      <c r="I133" s="42">
        <f>IF(S140-R140&gt;0,1,0)</f>
        <v>0</v>
      </c>
      <c r="J133" s="100" t="s">
        <v>26</v>
      </c>
      <c r="K133" s="67">
        <f>IF(R138-S138&gt;0,1,0)</f>
        <v>0</v>
      </c>
      <c r="L133" s="101">
        <f>SUM(G133:K133)</f>
        <v>0</v>
      </c>
      <c r="M133" s="102">
        <f>IF(L133=0,0,IF(2&lt;IF(L133=L130,1,0)+IF(L133=L131,1,0)+IF(L133=L132,1,0)+IF(L133=L133,1,0)+IF(L133=L134,1,0),R138+S140+S143+S145-S138-R140-R143-R145,IF(2=IF(L133=L130,1,0)+IF(L133=L131,1,0)+IF(L133=L132,1,0)+IF(L133=L133,1,0)+IF(L133=L134,1,0),"-","_")))</f>
        <v>0</v>
      </c>
      <c r="N133" s="102">
        <f>IF(OR(M133=0,M133="-",M133="_"),M133,IF(2&lt;IF(M133=M130,1,0)+IF(M133=M131,1,0)+IF(M133=M132,1,0)+IF(M133=M133,1,0)+IF(M133=M134,1,0),L138+N138+P138+M140+O140+Q140+M143+O143+Q143+M145+O145+Q145-M138-O138-Q138-L140-N140-P140-L143-N143-P143-L145-N145-P145,IF(2=IF(M133=M130,1,0)+IF(M133=M131,1,0)+IF(M133=M132,1,0)+IF(M133=M133,1,0)+IF(M133=M134,1,0),"-","_")))</f>
        <v>0</v>
      </c>
      <c r="O133" s="103">
        <f>IF(L133=0,0,IF(M133="-",IF(L133=L134,IF(R138&lt;S138,"Verliezer","Winnaar"),IF(L133=L130,IF(S145&lt;R145,"Verliezer","Winnaar"),IF(L133=L131,IF(S143&lt;R143,"Verliezer","Winnaar"),IF(S140&lt;R140,"Verliezer","Winnaar")))),IF(N133="-",IF(M133=M134,IF(R138&lt;S138,"Verliezer","Winnaar"),IF(M133=M130,IF(S145&lt;R145,"Verliezer","Winnaar"),IF(M133=M131,IF(S143&lt;R143,"Verliezer","Winnaar"),IF(S140&lt;R140,"Verliezer","Winnaar")))),"_")))</f>
        <v>0</v>
      </c>
      <c r="P133" s="104"/>
      <c r="Q133" s="5"/>
      <c r="R133" s="5"/>
      <c r="S133" s="5"/>
      <c r="V133" s="42">
        <v>4</v>
      </c>
      <c r="W133" s="67">
        <f>$W26</f>
        <v>0</v>
      </c>
      <c r="X133" s="68" t="str">
        <f>IF(W133=0," ",VLOOKUP(W133,[1]Inschr!B$1:K$65536,3,FALSE))</f>
        <v xml:space="preserve"> </v>
      </c>
      <c r="Y133" s="68" t="str">
        <f>IF(W133=0," ",VLOOKUP(W133,[1]Inschr!B$1:K$65536,4,FALSE))</f>
        <v xml:space="preserve"> </v>
      </c>
      <c r="Z133" s="42">
        <f>AF133*2</f>
        <v>0</v>
      </c>
      <c r="AA133" s="42">
        <f>IF(AM145-AL145&gt;0,1,0)</f>
        <v>0</v>
      </c>
      <c r="AB133" s="42">
        <f>IF(AM143-AL143&gt;0,1,0)</f>
        <v>0</v>
      </c>
      <c r="AC133" s="42">
        <f>IF(AM140-AL140&gt;0,1,0)</f>
        <v>0</v>
      </c>
      <c r="AD133" s="100" t="s">
        <v>26</v>
      </c>
      <c r="AE133" s="67">
        <f>IF(AL138-AM138&gt;0,1,0)</f>
        <v>0</v>
      </c>
      <c r="AF133" s="101">
        <f>SUM(AA133:AE133)</f>
        <v>0</v>
      </c>
      <c r="AG133" s="102">
        <f>IF(AF133=0,0,IF(2&lt;IF(AF133=AF130,1,0)+IF(AF133=AF131,1,0)+IF(AF133=AF132,1,0)+IF(AF133=AF133,1,0)+IF(AF133=AF134,1,0),AL138+AM140+AM143+AM145-AM138-AL140-AL143-AL145,IF(2=IF(AF133=AF130,1,0)+IF(AF133=AF131,1,0)+IF(AF133=AF132,1,0)+IF(AF133=AF133,1,0)+IF(AF133=AF134,1,0),"-","_")))</f>
        <v>0</v>
      </c>
      <c r="AH133" s="102">
        <f>IF(OR(AG133=0,AG133="-",AG133="_"),AG133,IF(2&lt;IF(AG133=AG130,1,0)+IF(AG133=AG131,1,0)+IF(AG133=AG132,1,0)+IF(AG133=AG133,1,0)+IF(AG133=AG134,1,0),AF138+AH138+AJ138+AG140+AI140+AK140+AG143+AI143+AK143+AG145+AI145+AK145-AG138-AI138-AK138-AF140-AH140-AJ140-AF143-AH143-AJ143-AF145-AH145-AJ145,IF(2=IF(AG133=AG130,1,0)+IF(AG133=AG131,1,0)+IF(AG133=AG132,1,0)+IF(AG133=AG133,1,0)+IF(AG133=AG134,1,0),"-","_")))</f>
        <v>0</v>
      </c>
      <c r="AI133" s="103">
        <f>IF(AF133=0,0,IF(AG133="-",IF(AF133=AF134,IF(AL138&lt;AM138,"Verliezer","Winnaar"),IF(AF133=AF130,IF(AM145&lt;AL145,"Verliezer","Winnaar"),IF(AF133=AF131,IF(AM143&lt;AL143,"Verliezer","Winnaar"),IF(AM140&lt;AL140,"Verliezer","Winnaar")))),IF(AH133="-",IF(AG133=AG134,IF(AL138&lt;AM138,"Verliezer","Winnaar"),IF(AG133=AG130,IF(AM145&lt;AL145,"Verliezer","Winnaar"),IF(AG133=AG131,IF(AM143&lt;AL143,"Verliezer","Winnaar"),IF(AM140&lt;AL140,"Verliezer","Winnaar")))),"_")))</f>
        <v>0</v>
      </c>
      <c r="AJ133" s="104"/>
      <c r="AK133" s="5"/>
      <c r="AL133" s="5"/>
      <c r="AM133" s="5"/>
    </row>
    <row r="134" spans="1:39" ht="12.75" customHeight="1" x14ac:dyDescent="0.25">
      <c r="B134" s="42">
        <v>5</v>
      </c>
      <c r="C134" s="67">
        <f>$C27</f>
        <v>0</v>
      </c>
      <c r="D134" s="68" t="str">
        <f>IF(C134=0," ",VLOOKUP(C134,[1]Inschr!B$1:K$65536,3,FALSE))</f>
        <v xml:space="preserve"> </v>
      </c>
      <c r="E134" s="68" t="str">
        <f>IF(C134=0," ",VLOOKUP(C134,[1]Inschr!B$1:K$65536,4,FALSE))</f>
        <v xml:space="preserve"> </v>
      </c>
      <c r="F134" s="42">
        <f>L134*2</f>
        <v>0</v>
      </c>
      <c r="G134" s="42">
        <f>IF(S147-R147&gt;0,1,0)</f>
        <v>0</v>
      </c>
      <c r="H134" s="42">
        <f>IF(S141-R141&gt;0,1,0)</f>
        <v>0</v>
      </c>
      <c r="I134" s="42">
        <f>IF(S144-R144&gt;0,1,0)</f>
        <v>0</v>
      </c>
      <c r="J134" s="42">
        <f>IF(S138-R138&gt;0,1,0)</f>
        <v>0</v>
      </c>
      <c r="K134" s="107" t="s">
        <v>26</v>
      </c>
      <c r="L134" s="101">
        <f>SUM(G134:K134)</f>
        <v>0</v>
      </c>
      <c r="M134" s="102">
        <f>IF(L134=0,0,IF(2&lt;IF(L134=L130,1,0)+IF(L134=L131,1,0)+IF(L134=L132,1,0)+IF(L134=L133,1,0)+IF(L134=L134,1,0),S138+S141+S144+S147-R138-R141-R144-R147,IF(2=IF(L134=L130,1,0)+IF(L134=L131,1,0)+IF(L134=L132,1,0)+IF(L134=L133,1,0)+IF(L134=L134,1,0),"-","_")))</f>
        <v>0</v>
      </c>
      <c r="N134" s="102">
        <f>IF(OR(M134=0,M134="-",M134="_"),M134,IF(2&lt;IF(M134=M130,1,0)+IF(M134=M131,1,0)+IF(M134=M132,1,0)+IF(M134=M133,1,0)+IF(M134=M134,1,0),M138+O138+Q138+M141+O141+Q141+M144+O144+Q144+M147+O147+Q147-L138-N138-P138-L141-N141-P141-L144-N144-P144-L147-N147-P147,IF(2=IF(M134=M130,1,0)+IF(M134=M131,1,0)+IF(M134=M132,1,0)+IF(M134=M133,1,0)+IF(M134=M134,1,0),"-","_")))</f>
        <v>0</v>
      </c>
      <c r="O134" s="103">
        <f>IF(L134=0,0,IF(M134="-",IF(L134=L130,IF(S147&lt;R147,"Verliezer","Winnaar"),IF(L134=L131,IF(S141&lt;R141,"Verliezer","Winnaar"),IF(L134=L132,IF(S144&lt;R144,"Verliezer","Winnaar"),IF(S138&lt;R138,"Verliezer","Winnaar")))),IF(N134="-",IF(M134=M130,IF(S147&lt;R147,"Verliezer","Winnaar"),IF(M134=M131,IF(S141&lt;R141,"Verliezer","Winnaar"),IF(M134=M132,IF(S144&lt;R144,"Verliezer","Winnaar"),IF(S138&lt;R138,"Verliezer","Winnaar")))),"_")))</f>
        <v>0</v>
      </c>
      <c r="P134" s="104"/>
      <c r="Q134" s="5"/>
      <c r="R134" s="5"/>
      <c r="S134" s="5"/>
      <c r="V134" s="42">
        <v>5</v>
      </c>
      <c r="W134" s="67">
        <f>$W27</f>
        <v>0</v>
      </c>
      <c r="X134" s="68" t="str">
        <f>IF(W134=0," ",VLOOKUP(W134,[1]Inschr!B$1:K$65536,3,FALSE))</f>
        <v xml:space="preserve"> </v>
      </c>
      <c r="Y134" s="68" t="str">
        <f>IF(W134=0," ",VLOOKUP(W134,[1]Inschr!B$1:K$65536,4,FALSE))</f>
        <v xml:space="preserve"> </v>
      </c>
      <c r="Z134" s="42">
        <f>AF134*2</f>
        <v>0</v>
      </c>
      <c r="AA134" s="42">
        <f>IF(AM147-AL147&gt;0,1,0)</f>
        <v>0</v>
      </c>
      <c r="AB134" s="42">
        <f>IF(AM141-AL141&gt;0,1,0)</f>
        <v>0</v>
      </c>
      <c r="AC134" s="42">
        <f>IF(AM144-AL144&gt;0,1,0)</f>
        <v>0</v>
      </c>
      <c r="AD134" s="42">
        <f>IF(AM138-AL138&gt;0,1,0)</f>
        <v>0</v>
      </c>
      <c r="AE134" s="107" t="s">
        <v>26</v>
      </c>
      <c r="AF134" s="101">
        <f>SUM(AA134:AE134)</f>
        <v>0</v>
      </c>
      <c r="AG134" s="102">
        <f>IF(AF134=0,0,IF(2&lt;IF(AF134=AF130,1,0)+IF(AF134=AF131,1,0)+IF(AF134=AF132,1,0)+IF(AF134=AF133,1,0)+IF(AF134=AF134,1,0),AM138+AM141+AM144+AM147-AL138-AL141-AL144-AL147,IF(2=IF(AF134=AF130,1,0)+IF(AF134=AF131,1,0)+IF(AF134=AF132,1,0)+IF(AF134=AF133,1,0)+IF(AF134=AF134,1,0),"-","_")))</f>
        <v>0</v>
      </c>
      <c r="AH134" s="102">
        <f>IF(OR(AG134=0,AG134="-",AG134="_"),AG134,IF(2&lt;IF(AG134=AG130,1,0)+IF(AG134=AG131,1,0)+IF(AG134=AG132,1,0)+IF(AG134=AG133,1,0)+IF(AG134=AG134,1,0),AG138+AI138+AK138+AG141+AI141+AK141+AG144+AI144+AK144+AG147+AI147+AK147-AF138-AH138-AJ138-AF141-AH141-AJ141-AF144-AH144-AJ144-AF147-AH147-AJ147,IF(2=IF(AG134=AG130,1,0)+IF(AG134=AG131,1,0)+IF(AG134=AG132,1,0)+IF(AG134=AG133,1,0)+IF(AG134=AG134,1,0),"-","_")))</f>
        <v>0</v>
      </c>
      <c r="AI134" s="103">
        <f>IF(AF134=0,0,IF(AG134="-",IF(AF134=AF130,IF(AM147&lt;AL147,"Verliezer","Winnaar"),IF(AF134=AF131,IF(AM141&lt;AL141,"Verliezer","Winnaar"),IF(AF134=AF132,IF(AM144&lt;AL144,"Verliezer","Winnaar"),IF(AM138&lt;AL138,"Verliezer","Winnaar")))),IF(AH134="-",IF(AG134=AG130,IF(AM147&lt;AL147,"Verliezer","Winnaar"),IF(AG134=AG131,IF(AM141&lt;AL141,"Verliezer","Winnaar"),IF(AG134=AG132,IF(AM144&lt;AL144,"Verliezer","Winnaar"),IF(AM138&lt;AL138,"Verliezer","Winnaar")))),"_")))</f>
        <v>0</v>
      </c>
      <c r="AJ134" s="104"/>
      <c r="AK134" s="5"/>
      <c r="AL134" s="5"/>
      <c r="AM134" s="5"/>
    </row>
    <row r="135" spans="1:39" ht="12.75" customHeight="1" x14ac:dyDescent="0.25">
      <c r="D135" s="19"/>
      <c r="E135" s="19"/>
      <c r="L135" s="108"/>
      <c r="M135" s="108"/>
      <c r="N135" s="5"/>
      <c r="O135" s="5"/>
      <c r="P135" s="5"/>
      <c r="Q135" s="5"/>
      <c r="R135" s="5"/>
      <c r="W135" s="19"/>
      <c r="X135" s="19"/>
      <c r="AE135" s="108"/>
      <c r="AF135" s="108"/>
      <c r="AG135" s="5"/>
      <c r="AH135" s="5"/>
      <c r="AI135" s="5"/>
      <c r="AJ135" s="5"/>
      <c r="AK135" s="5"/>
    </row>
    <row r="136" spans="1:39" ht="21.75" customHeight="1" thickBot="1" x14ac:dyDescent="0.3">
      <c r="A136" s="19"/>
      <c r="C136" s="66"/>
      <c r="D136" s="66"/>
      <c r="E136" s="19"/>
      <c r="G136" s="109"/>
      <c r="H136" s="5"/>
      <c r="I136" s="110" t="s">
        <v>27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X136" s="19"/>
      <c r="Y136" s="19"/>
      <c r="AA136" s="109"/>
      <c r="AB136" s="5"/>
      <c r="AC136" s="110" t="s">
        <v>27</v>
      </c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1:39" ht="21.75" customHeight="1" x14ac:dyDescent="0.25">
      <c r="A137" s="19"/>
      <c r="B137" s="14" t="s">
        <v>12</v>
      </c>
      <c r="C137" s="111"/>
      <c r="D137" s="68" t="str">
        <f>IF(C137=0," ",VLOOKUP(C137,[1]Inschr!B$1:K$65536,3,FALSE))</f>
        <v xml:space="preserve"> </v>
      </c>
      <c r="E137" s="102" t="str">
        <f>IF(C137=0," ",VLOOKUP(C137,[1]Inschr!B$1:K$65536,4,FALSE))</f>
        <v xml:space="preserve"> </v>
      </c>
      <c r="G137" s="109"/>
      <c r="H137" s="5"/>
      <c r="I137" s="112" t="s">
        <v>29</v>
      </c>
      <c r="J137" s="112" t="s">
        <v>30</v>
      </c>
      <c r="K137" s="113" t="s">
        <v>31</v>
      </c>
      <c r="L137" s="114" t="s">
        <v>32</v>
      </c>
      <c r="M137" s="115"/>
      <c r="N137" s="114" t="s">
        <v>33</v>
      </c>
      <c r="O137" s="115"/>
      <c r="P137" s="114" t="s">
        <v>34</v>
      </c>
      <c r="Q137" s="115"/>
      <c r="R137" s="114" t="s">
        <v>35</v>
      </c>
      <c r="S137" s="115"/>
      <c r="X137" s="19"/>
      <c r="Y137" s="19"/>
      <c r="AA137" s="109"/>
      <c r="AB137" s="5"/>
      <c r="AC137" s="112" t="s">
        <v>29</v>
      </c>
      <c r="AD137" s="112" t="s">
        <v>30</v>
      </c>
      <c r="AE137" s="113" t="s">
        <v>31</v>
      </c>
      <c r="AF137" s="114" t="s">
        <v>32</v>
      </c>
      <c r="AG137" s="115"/>
      <c r="AH137" s="114" t="s">
        <v>33</v>
      </c>
      <c r="AI137" s="115"/>
      <c r="AJ137" s="114" t="s">
        <v>34</v>
      </c>
      <c r="AK137" s="115"/>
      <c r="AL137" s="114" t="s">
        <v>35</v>
      </c>
      <c r="AM137" s="115"/>
    </row>
    <row r="138" spans="1:39" ht="21.75" customHeight="1" x14ac:dyDescent="0.25">
      <c r="A138" s="19"/>
      <c r="B138" s="14" t="s">
        <v>13</v>
      </c>
      <c r="C138" s="111"/>
      <c r="D138" s="68" t="str">
        <f>IF(C138=0," ",VLOOKUP(C138,[1]Inschr!B$1:K$65536,3,FALSE))</f>
        <v xml:space="preserve"> </v>
      </c>
      <c r="E138" s="102" t="str">
        <f>IF(C138=0," ",VLOOKUP(C138,[1]Inschr!B$1:K$65536,4,FALSE))</f>
        <v xml:space="preserve"> </v>
      </c>
      <c r="G138" s="109"/>
      <c r="H138" s="5"/>
      <c r="I138" s="116"/>
      <c r="J138" s="116"/>
      <c r="K138" s="117" t="s">
        <v>36</v>
      </c>
      <c r="L138" s="118"/>
      <c r="M138" s="119"/>
      <c r="N138" s="118"/>
      <c r="O138" s="119"/>
      <c r="P138" s="118"/>
      <c r="Q138" s="119"/>
      <c r="R138" s="118">
        <f t="shared" ref="R138:R147" si="14">IF(L138&gt;M138,1,0)+IF(N138&gt;O138,1,0)+IF(P138&gt;Q138,1,0)</f>
        <v>0</v>
      </c>
      <c r="S138" s="119">
        <f t="shared" ref="S138:S147" si="15">IF(M138&gt;L138,1,0)+IF(O138&gt;N138,1,0)+IF(Q138&gt;P138,1,0)</f>
        <v>0</v>
      </c>
      <c r="X138" s="19"/>
      <c r="Y138" s="19"/>
      <c r="AA138" s="19"/>
      <c r="AC138" s="120"/>
      <c r="AD138" s="120"/>
      <c r="AE138" s="121" t="s">
        <v>36</v>
      </c>
      <c r="AF138" s="118"/>
      <c r="AG138" s="119"/>
      <c r="AH138" s="118"/>
      <c r="AI138" s="119"/>
      <c r="AJ138" s="118"/>
      <c r="AK138" s="119"/>
      <c r="AL138" s="118">
        <f t="shared" ref="AL138:AL147" si="16">IF(AF138&gt;AG138,1,0)+IF(AH138&gt;AI138,1,0)+IF(AJ138&gt;AK138,1,0)</f>
        <v>0</v>
      </c>
      <c r="AM138" s="119">
        <f t="shared" ref="AM138:AM147" si="17">IF(AG138&gt;AF138,1,0)+IF(AI138&gt;AH138,1,0)+IF(AK138&gt;AJ138,1,0)</f>
        <v>0</v>
      </c>
    </row>
    <row r="139" spans="1:39" ht="21.75" customHeight="1" x14ac:dyDescent="0.25">
      <c r="A139" s="19"/>
      <c r="B139" s="14" t="s">
        <v>14</v>
      </c>
      <c r="C139" s="111"/>
      <c r="D139" s="68" t="str">
        <f>IF(C139=0," ",VLOOKUP(C139,[1]Inschr!B$1:K$65536,3,FALSE))</f>
        <v xml:space="preserve"> </v>
      </c>
      <c r="E139" s="102" t="str">
        <f>IF(C139=0," ",VLOOKUP(C139,[1]Inschr!B$1:K$65536,4,FALSE))</f>
        <v xml:space="preserve"> </v>
      </c>
      <c r="G139" s="109"/>
      <c r="H139" s="5"/>
      <c r="I139" s="122" t="s">
        <v>37</v>
      </c>
      <c r="J139" s="117" t="s">
        <v>37</v>
      </c>
      <c r="K139" s="117" t="s">
        <v>37</v>
      </c>
      <c r="L139" s="118"/>
      <c r="M139" s="119"/>
      <c r="N139" s="118"/>
      <c r="O139" s="119"/>
      <c r="P139" s="118"/>
      <c r="Q139" s="119"/>
      <c r="R139" s="118">
        <f t="shared" si="14"/>
        <v>0</v>
      </c>
      <c r="S139" s="119">
        <f t="shared" si="15"/>
        <v>0</v>
      </c>
      <c r="W139" s="66"/>
      <c r="X139" s="66"/>
      <c r="Y139" s="19"/>
      <c r="AA139" s="19"/>
      <c r="AC139" s="112" t="s">
        <v>37</v>
      </c>
      <c r="AD139" s="121" t="s">
        <v>37</v>
      </c>
      <c r="AE139" s="121" t="s">
        <v>37</v>
      </c>
      <c r="AF139" s="118"/>
      <c r="AG139" s="119"/>
      <c r="AH139" s="118"/>
      <c r="AI139" s="119"/>
      <c r="AJ139" s="118"/>
      <c r="AK139" s="119"/>
      <c r="AL139" s="118">
        <f t="shared" si="16"/>
        <v>0</v>
      </c>
      <c r="AM139" s="119">
        <f t="shared" si="17"/>
        <v>0</v>
      </c>
    </row>
    <row r="140" spans="1:39" ht="21.75" customHeight="1" x14ac:dyDescent="0.25">
      <c r="A140" s="19"/>
      <c r="B140" s="14" t="s">
        <v>15</v>
      </c>
      <c r="C140" s="111"/>
      <c r="D140" s="68" t="str">
        <f>IF(C140=0," ",VLOOKUP(C140,[1]Inschr!B$1:K$65536,3,FALSE))</f>
        <v xml:space="preserve"> </v>
      </c>
      <c r="E140" s="102" t="str">
        <f>IF(C140=0," ",VLOOKUP(C140,[1]Inschr!B$1:K$65536,4,FALSE))</f>
        <v xml:space="preserve"> </v>
      </c>
      <c r="G140" s="109"/>
      <c r="H140" s="5"/>
      <c r="I140" s="116"/>
      <c r="J140" s="117" t="s">
        <v>38</v>
      </c>
      <c r="K140" s="117" t="s">
        <v>38</v>
      </c>
      <c r="L140" s="118"/>
      <c r="M140" s="119"/>
      <c r="N140" s="118"/>
      <c r="O140" s="119"/>
      <c r="P140" s="118"/>
      <c r="Q140" s="119"/>
      <c r="R140" s="118">
        <f t="shared" si="14"/>
        <v>0</v>
      </c>
      <c r="S140" s="119">
        <f t="shared" si="15"/>
        <v>0</v>
      </c>
      <c r="X140" s="19"/>
      <c r="Y140" s="19"/>
      <c r="AA140" s="19"/>
      <c r="AC140" s="120"/>
      <c r="AD140" s="121" t="s">
        <v>38</v>
      </c>
      <c r="AE140" s="121" t="s">
        <v>38</v>
      </c>
      <c r="AF140" s="118"/>
      <c r="AG140" s="119"/>
      <c r="AH140" s="118"/>
      <c r="AI140" s="119"/>
      <c r="AJ140" s="118"/>
      <c r="AK140" s="119"/>
      <c r="AL140" s="118">
        <f t="shared" si="16"/>
        <v>0</v>
      </c>
      <c r="AM140" s="119">
        <f t="shared" si="17"/>
        <v>0</v>
      </c>
    </row>
    <row r="141" spans="1:39" ht="21.75" customHeight="1" x14ac:dyDescent="0.25">
      <c r="A141" s="19"/>
      <c r="B141" s="14" t="s">
        <v>16</v>
      </c>
      <c r="C141" s="111"/>
      <c r="D141" s="68" t="str">
        <f>IF(C141=0," ",VLOOKUP(C141,[1]Inschr!B$1:K$65536,3,FALSE))</f>
        <v xml:space="preserve"> </v>
      </c>
      <c r="E141" s="102" t="str">
        <f>IF(C141=0," ",VLOOKUP(C141,[1]Inschr!B$1:K$65536,4,FALSE))</f>
        <v xml:space="preserve"> </v>
      </c>
      <c r="G141" s="109"/>
      <c r="H141" s="5"/>
      <c r="I141" s="116"/>
      <c r="J141" s="5"/>
      <c r="K141" s="117" t="s">
        <v>39</v>
      </c>
      <c r="L141" s="118"/>
      <c r="M141" s="119"/>
      <c r="N141" s="118"/>
      <c r="O141" s="119"/>
      <c r="P141" s="118"/>
      <c r="Q141" s="119"/>
      <c r="R141" s="118">
        <f t="shared" si="14"/>
        <v>0</v>
      </c>
      <c r="S141" s="119">
        <f t="shared" si="15"/>
        <v>0</v>
      </c>
      <c r="X141" s="19"/>
      <c r="Y141" s="19"/>
      <c r="AA141" s="19"/>
      <c r="AC141" s="120"/>
      <c r="AE141" s="121" t="s">
        <v>39</v>
      </c>
      <c r="AF141" s="118"/>
      <c r="AG141" s="119"/>
      <c r="AH141" s="118"/>
      <c r="AI141" s="119"/>
      <c r="AJ141" s="118"/>
      <c r="AK141" s="119"/>
      <c r="AL141" s="118">
        <f t="shared" si="16"/>
        <v>0</v>
      </c>
      <c r="AM141" s="119">
        <f t="shared" si="17"/>
        <v>0</v>
      </c>
    </row>
    <row r="142" spans="1:39" ht="21.75" customHeight="1" x14ac:dyDescent="0.25">
      <c r="A142" s="19"/>
      <c r="G142" s="109"/>
      <c r="H142" s="5"/>
      <c r="I142" s="122" t="s">
        <v>40</v>
      </c>
      <c r="J142" s="117" t="s">
        <v>40</v>
      </c>
      <c r="K142" s="117" t="s">
        <v>40</v>
      </c>
      <c r="L142" s="118"/>
      <c r="M142" s="119"/>
      <c r="N142" s="118"/>
      <c r="O142" s="119"/>
      <c r="P142" s="118"/>
      <c r="Q142" s="119"/>
      <c r="R142" s="118">
        <f t="shared" si="14"/>
        <v>0</v>
      </c>
      <c r="S142" s="119">
        <f t="shared" si="15"/>
        <v>0</v>
      </c>
      <c r="X142" s="19"/>
      <c r="Y142" s="19"/>
      <c r="AA142" s="19"/>
      <c r="AC142" s="112" t="s">
        <v>40</v>
      </c>
      <c r="AD142" s="121" t="s">
        <v>40</v>
      </c>
      <c r="AE142" s="121" t="s">
        <v>40</v>
      </c>
      <c r="AF142" s="118"/>
      <c r="AG142" s="119"/>
      <c r="AH142" s="118"/>
      <c r="AI142" s="119"/>
      <c r="AJ142" s="118"/>
      <c r="AK142" s="119"/>
      <c r="AL142" s="118">
        <f t="shared" si="16"/>
        <v>0</v>
      </c>
      <c r="AM142" s="119">
        <f t="shared" si="17"/>
        <v>0</v>
      </c>
    </row>
    <row r="143" spans="1:39" ht="21.75" customHeight="1" x14ac:dyDescent="0.25">
      <c r="C143" s="123"/>
      <c r="D143" s="66"/>
      <c r="E143" s="19"/>
      <c r="G143" s="109"/>
      <c r="H143" s="5"/>
      <c r="I143" s="116"/>
      <c r="J143" s="117" t="s">
        <v>41</v>
      </c>
      <c r="K143" s="117" t="s">
        <v>41</v>
      </c>
      <c r="L143" s="118"/>
      <c r="M143" s="119"/>
      <c r="N143" s="118"/>
      <c r="O143" s="119"/>
      <c r="P143" s="118"/>
      <c r="Q143" s="119"/>
      <c r="R143" s="118">
        <f t="shared" si="14"/>
        <v>0</v>
      </c>
      <c r="S143" s="119">
        <f t="shared" si="15"/>
        <v>0</v>
      </c>
      <c r="AA143" s="19"/>
      <c r="AC143" s="120"/>
      <c r="AD143" s="121" t="s">
        <v>41</v>
      </c>
      <c r="AE143" s="121" t="s">
        <v>41</v>
      </c>
      <c r="AF143" s="118"/>
      <c r="AG143" s="119"/>
      <c r="AH143" s="118"/>
      <c r="AI143" s="119"/>
      <c r="AJ143" s="118"/>
      <c r="AK143" s="119"/>
      <c r="AL143" s="118">
        <f t="shared" si="16"/>
        <v>0</v>
      </c>
      <c r="AM143" s="119">
        <f t="shared" si="17"/>
        <v>0</v>
      </c>
    </row>
    <row r="144" spans="1:39" ht="21.75" customHeight="1" x14ac:dyDescent="0.25">
      <c r="G144" s="109"/>
      <c r="H144" s="5"/>
      <c r="I144" s="116"/>
      <c r="J144" s="5"/>
      <c r="K144" s="117" t="s">
        <v>42</v>
      </c>
      <c r="L144" s="118"/>
      <c r="M144" s="119"/>
      <c r="N144" s="118"/>
      <c r="O144" s="119"/>
      <c r="P144" s="118"/>
      <c r="Q144" s="119"/>
      <c r="R144" s="118">
        <f t="shared" si="14"/>
        <v>0</v>
      </c>
      <c r="S144" s="119">
        <f t="shared" si="15"/>
        <v>0</v>
      </c>
      <c r="AA144" s="19"/>
      <c r="AC144" s="120"/>
      <c r="AE144" s="121" t="s">
        <v>42</v>
      </c>
      <c r="AF144" s="118"/>
      <c r="AG144" s="119"/>
      <c r="AH144" s="118"/>
      <c r="AI144" s="119"/>
      <c r="AJ144" s="118"/>
      <c r="AK144" s="119"/>
      <c r="AL144" s="118">
        <f t="shared" si="16"/>
        <v>0</v>
      </c>
      <c r="AM144" s="119">
        <f t="shared" si="17"/>
        <v>0</v>
      </c>
    </row>
    <row r="145" spans="1:39" ht="21.75" customHeight="1" x14ac:dyDescent="0.25">
      <c r="G145" s="109"/>
      <c r="H145" s="5"/>
      <c r="I145" s="5"/>
      <c r="J145" s="117" t="s">
        <v>43</v>
      </c>
      <c r="K145" s="117" t="s">
        <v>43</v>
      </c>
      <c r="L145" s="118"/>
      <c r="M145" s="119"/>
      <c r="N145" s="118"/>
      <c r="O145" s="119"/>
      <c r="P145" s="118"/>
      <c r="Q145" s="119"/>
      <c r="R145" s="118">
        <f t="shared" si="14"/>
        <v>0</v>
      </c>
      <c r="S145" s="119">
        <f t="shared" si="15"/>
        <v>0</v>
      </c>
      <c r="AA145" s="19"/>
      <c r="AD145" s="121" t="s">
        <v>43</v>
      </c>
      <c r="AE145" s="121" t="s">
        <v>43</v>
      </c>
      <c r="AF145" s="118"/>
      <c r="AG145" s="119"/>
      <c r="AH145" s="118"/>
      <c r="AI145" s="119"/>
      <c r="AJ145" s="118"/>
      <c r="AK145" s="119"/>
      <c r="AL145" s="118">
        <f t="shared" si="16"/>
        <v>0</v>
      </c>
      <c r="AM145" s="119">
        <f t="shared" si="17"/>
        <v>0</v>
      </c>
    </row>
    <row r="146" spans="1:39" ht="21.75" customHeight="1" x14ac:dyDescent="0.25">
      <c r="G146" s="109"/>
      <c r="H146" s="5"/>
      <c r="I146" s="122" t="s">
        <v>44</v>
      </c>
      <c r="J146" s="117" t="s">
        <v>44</v>
      </c>
      <c r="K146" s="117" t="s">
        <v>44</v>
      </c>
      <c r="L146" s="118"/>
      <c r="M146" s="119"/>
      <c r="N146" s="118"/>
      <c r="O146" s="119"/>
      <c r="P146" s="118"/>
      <c r="Q146" s="119"/>
      <c r="R146" s="118">
        <f t="shared" si="14"/>
        <v>0</v>
      </c>
      <c r="S146" s="119">
        <f t="shared" si="15"/>
        <v>0</v>
      </c>
      <c r="AA146" s="19"/>
      <c r="AC146" s="112" t="s">
        <v>44</v>
      </c>
      <c r="AD146" s="121" t="s">
        <v>44</v>
      </c>
      <c r="AE146" s="121" t="s">
        <v>44</v>
      </c>
      <c r="AF146" s="118"/>
      <c r="AG146" s="119"/>
      <c r="AH146" s="118"/>
      <c r="AI146" s="119"/>
      <c r="AJ146" s="118"/>
      <c r="AK146" s="119"/>
      <c r="AL146" s="118">
        <f t="shared" si="16"/>
        <v>0</v>
      </c>
      <c r="AM146" s="119">
        <f t="shared" si="17"/>
        <v>0</v>
      </c>
    </row>
    <row r="147" spans="1:39" ht="21.75" customHeight="1" thickBot="1" x14ac:dyDescent="0.3">
      <c r="G147" s="109"/>
      <c r="H147" s="5"/>
      <c r="I147" s="116"/>
      <c r="J147" s="5"/>
      <c r="K147" s="117" t="s">
        <v>45</v>
      </c>
      <c r="L147" s="124"/>
      <c r="M147" s="125"/>
      <c r="N147" s="124"/>
      <c r="O147" s="125"/>
      <c r="P147" s="124"/>
      <c r="Q147" s="125"/>
      <c r="R147" s="124">
        <f t="shared" si="14"/>
        <v>0</v>
      </c>
      <c r="S147" s="125">
        <f t="shared" si="15"/>
        <v>0</v>
      </c>
      <c r="AA147" s="19"/>
      <c r="AC147" s="120"/>
      <c r="AE147" s="121" t="s">
        <v>45</v>
      </c>
      <c r="AF147" s="124"/>
      <c r="AG147" s="125"/>
      <c r="AH147" s="124"/>
      <c r="AI147" s="125"/>
      <c r="AJ147" s="124"/>
      <c r="AK147" s="125"/>
      <c r="AL147" s="124">
        <f t="shared" si="16"/>
        <v>0</v>
      </c>
      <c r="AM147" s="125">
        <f t="shared" si="17"/>
        <v>0</v>
      </c>
    </row>
    <row r="148" spans="1:39" ht="12" customHeight="1" x14ac:dyDescent="0.25">
      <c r="C148" s="120"/>
      <c r="V148" s="120"/>
    </row>
    <row r="149" spans="1:39" ht="12" customHeight="1" thickBot="1" x14ac:dyDescent="0.3">
      <c r="C149" s="120"/>
      <c r="V149" s="120"/>
    </row>
    <row r="150" spans="1:39" ht="18.75" customHeight="1" thickTop="1" x14ac:dyDescent="0.4">
      <c r="A150" s="70" t="s">
        <v>0</v>
      </c>
      <c r="C150" s="3" t="s">
        <v>1</v>
      </c>
      <c r="D150" s="2"/>
      <c r="E150" s="10" t="str">
        <f>IF($E$1=0," ",$E$1)</f>
        <v xml:space="preserve"> </v>
      </c>
      <c r="F150" s="2"/>
      <c r="G150" s="2"/>
      <c r="H150" s="2" t="s">
        <v>2</v>
      </c>
      <c r="I150" s="2"/>
      <c r="J150" s="2"/>
      <c r="K150" s="2"/>
      <c r="L150" s="2"/>
      <c r="O150" s="71" t="str">
        <f>IF($M$1=0," ",$M$1)</f>
        <v xml:space="preserve"> </v>
      </c>
      <c r="P150" s="72"/>
      <c r="Q150" s="73"/>
      <c r="R150" s="74" t="s">
        <v>3</v>
      </c>
      <c r="S150" s="75">
        <v>5</v>
      </c>
      <c r="U150" s="70" t="s">
        <v>0</v>
      </c>
      <c r="W150" s="3" t="s">
        <v>1</v>
      </c>
      <c r="X150" s="2"/>
      <c r="Y150" s="10" t="str">
        <f>IF($E$1=0," ",$E$1)</f>
        <v xml:space="preserve"> </v>
      </c>
      <c r="Z150" s="2"/>
      <c r="AA150" s="2"/>
      <c r="AB150" s="2" t="s">
        <v>2</v>
      </c>
      <c r="AC150" s="2"/>
      <c r="AD150" s="2"/>
      <c r="AE150" s="2"/>
      <c r="AI150" s="71" t="str">
        <f>IF($M$1=0," ",$M$1)</f>
        <v xml:space="preserve"> </v>
      </c>
      <c r="AJ150" s="72"/>
      <c r="AK150" s="73"/>
      <c r="AL150" s="74" t="s">
        <v>3</v>
      </c>
      <c r="AM150" s="75" t="s">
        <v>16</v>
      </c>
    </row>
    <row r="151" spans="1:39" ht="12.75" customHeight="1" x14ac:dyDescent="0.25">
      <c r="A151" s="19"/>
      <c r="O151" s="76"/>
      <c r="P151" s="77"/>
      <c r="Q151" s="78"/>
      <c r="R151" s="79"/>
      <c r="S151" s="80"/>
      <c r="U151" s="19"/>
      <c r="AI151" s="76"/>
      <c r="AJ151" s="77"/>
      <c r="AK151" s="78"/>
      <c r="AL151" s="79"/>
      <c r="AM151" s="80"/>
    </row>
    <row r="152" spans="1:39" ht="12.75" customHeight="1" x14ac:dyDescent="0.25">
      <c r="B152" s="81" t="s">
        <v>17</v>
      </c>
      <c r="O152" s="76"/>
      <c r="P152" s="77"/>
      <c r="Q152" s="78"/>
      <c r="R152" s="82"/>
      <c r="S152" s="83"/>
      <c r="V152" s="81" t="s">
        <v>17</v>
      </c>
      <c r="AI152" s="76"/>
      <c r="AJ152" s="77"/>
      <c r="AK152" s="78"/>
      <c r="AL152" s="82"/>
      <c r="AM152" s="83"/>
    </row>
    <row r="153" spans="1:39" ht="12.75" customHeight="1" x14ac:dyDescent="0.25">
      <c r="B153" s="81" t="s">
        <v>18</v>
      </c>
      <c r="O153" s="76"/>
      <c r="P153" s="77"/>
      <c r="Q153" s="78"/>
      <c r="R153" s="84" t="s">
        <v>11</v>
      </c>
      <c r="S153" s="86" t="str">
        <f>IF($J$29=0," ",$J$29)</f>
        <v xml:space="preserve"> </v>
      </c>
      <c r="V153" s="81" t="s">
        <v>18</v>
      </c>
      <c r="AI153" s="76"/>
      <c r="AJ153" s="77"/>
      <c r="AK153" s="78"/>
      <c r="AL153" s="84" t="s">
        <v>11</v>
      </c>
      <c r="AM153" s="86" t="str">
        <f>IF($AB$29=0," ",$AB$29)</f>
        <v xml:space="preserve"> </v>
      </c>
    </row>
    <row r="154" spans="1:39" ht="12.75" customHeight="1" x14ac:dyDescent="0.25">
      <c r="B154" s="81" t="s">
        <v>19</v>
      </c>
      <c r="C154" s="50"/>
      <c r="D154" s="50"/>
      <c r="E154" s="50"/>
      <c r="O154" s="76"/>
      <c r="P154" s="77"/>
      <c r="Q154" s="78"/>
      <c r="R154" s="79"/>
      <c r="S154" s="80"/>
      <c r="V154" s="81" t="s">
        <v>19</v>
      </c>
      <c r="W154" s="50"/>
      <c r="X154" s="50"/>
      <c r="Y154" s="50"/>
      <c r="AI154" s="76"/>
      <c r="AJ154" s="77"/>
      <c r="AK154" s="78"/>
      <c r="AL154" s="79"/>
      <c r="AM154" s="80"/>
    </row>
    <row r="155" spans="1:39" ht="12.75" customHeight="1" thickBot="1" x14ac:dyDescent="0.3">
      <c r="B155" s="50"/>
      <c r="G155" s="5"/>
      <c r="H155" s="5"/>
      <c r="I155" s="5"/>
      <c r="J155" s="5"/>
      <c r="K155" s="5"/>
      <c r="L155" s="5"/>
      <c r="M155" s="5"/>
      <c r="O155" s="88"/>
      <c r="P155" s="89"/>
      <c r="Q155" s="90"/>
      <c r="R155" s="91"/>
      <c r="S155" s="93"/>
      <c r="V155" s="50"/>
      <c r="AA155" s="5"/>
      <c r="AB155" s="5"/>
      <c r="AC155" s="5"/>
      <c r="AD155" s="5"/>
      <c r="AE155" s="5"/>
      <c r="AF155" s="5"/>
      <c r="AG155" s="5"/>
      <c r="AI155" s="88"/>
      <c r="AJ155" s="89"/>
      <c r="AK155" s="90"/>
      <c r="AL155" s="91"/>
      <c r="AM155" s="93"/>
    </row>
    <row r="156" spans="1:39" ht="12.75" customHeight="1" thickTop="1" thickBot="1" x14ac:dyDescent="0.3">
      <c r="A156" s="19"/>
      <c r="O156" s="5"/>
      <c r="P156" s="5"/>
      <c r="Q156" s="5"/>
      <c r="R156" s="5"/>
      <c r="S156" s="5"/>
      <c r="AI156" s="5"/>
      <c r="AJ156" s="5"/>
      <c r="AK156" s="5"/>
      <c r="AL156" s="5"/>
      <c r="AM156" s="5"/>
    </row>
    <row r="157" spans="1:39" ht="12.75" customHeight="1" x14ac:dyDescent="0.25">
      <c r="A157" s="19"/>
      <c r="B157" s="42" t="s">
        <v>20</v>
      </c>
      <c r="C157" s="67" t="s">
        <v>4</v>
      </c>
      <c r="D157" s="68" t="s">
        <v>5</v>
      </c>
      <c r="E157" s="68" t="s">
        <v>6</v>
      </c>
      <c r="F157" s="42" t="s">
        <v>21</v>
      </c>
      <c r="G157" s="94">
        <v>1</v>
      </c>
      <c r="H157" s="94">
        <v>2</v>
      </c>
      <c r="I157" s="94">
        <v>3</v>
      </c>
      <c r="J157" s="94">
        <v>4</v>
      </c>
      <c r="K157" s="95">
        <v>5</v>
      </c>
      <c r="L157" s="96" t="s">
        <v>22</v>
      </c>
      <c r="M157" s="97" t="s">
        <v>23</v>
      </c>
      <c r="N157" s="97" t="s">
        <v>24</v>
      </c>
      <c r="O157" s="98" t="s">
        <v>25</v>
      </c>
      <c r="P157" s="99"/>
      <c r="Q157" s="5"/>
      <c r="R157" s="5"/>
      <c r="S157" s="5"/>
      <c r="V157" s="42" t="s">
        <v>20</v>
      </c>
      <c r="W157" s="67" t="s">
        <v>4</v>
      </c>
      <c r="X157" s="68" t="s">
        <v>5</v>
      </c>
      <c r="Y157" s="68" t="s">
        <v>6</v>
      </c>
      <c r="Z157" s="42" t="s">
        <v>21</v>
      </c>
      <c r="AA157" s="94">
        <v>1</v>
      </c>
      <c r="AB157" s="94">
        <v>2</v>
      </c>
      <c r="AC157" s="94">
        <v>3</v>
      </c>
      <c r="AD157" s="94">
        <v>4</v>
      </c>
      <c r="AE157" s="95">
        <v>5</v>
      </c>
      <c r="AF157" s="96" t="s">
        <v>22</v>
      </c>
      <c r="AG157" s="97" t="s">
        <v>23</v>
      </c>
      <c r="AH157" s="97" t="s">
        <v>24</v>
      </c>
      <c r="AI157" s="98" t="s">
        <v>25</v>
      </c>
      <c r="AJ157" s="99"/>
      <c r="AK157" s="5"/>
      <c r="AL157" s="5"/>
      <c r="AM157" s="5"/>
    </row>
    <row r="158" spans="1:39" ht="12.75" customHeight="1" x14ac:dyDescent="0.25">
      <c r="A158" s="19"/>
      <c r="B158" s="42">
        <v>1</v>
      </c>
      <c r="C158" s="67">
        <f>$C28</f>
        <v>0</v>
      </c>
      <c r="D158" s="68" t="str">
        <f>IF(C158=0," ",VLOOKUP(C158,[1]Inschr!B$1:K$65536,3,FALSE))</f>
        <v xml:space="preserve"> </v>
      </c>
      <c r="E158" s="68" t="str">
        <f>IF(C158=0," ",VLOOKUP(C158,[1]Inschr!B$1:K$65536,4,FALSE))</f>
        <v xml:space="preserve"> </v>
      </c>
      <c r="F158" s="42">
        <f>L158*2</f>
        <v>0</v>
      </c>
      <c r="G158" s="100" t="s">
        <v>26</v>
      </c>
      <c r="H158" s="42">
        <f>IF(R167-S167&gt;0,1,0)</f>
        <v>0</v>
      </c>
      <c r="I158" s="42">
        <f>IF(R170-S170&gt;0,1,0)</f>
        <v>0</v>
      </c>
      <c r="J158" s="42">
        <f>IF(R173-S173&gt;0,1,0)</f>
        <v>0</v>
      </c>
      <c r="K158" s="67">
        <f>IF(R175-S175&gt;0,1,0)</f>
        <v>0</v>
      </c>
      <c r="L158" s="101">
        <f>SUM(G158:K158)</f>
        <v>0</v>
      </c>
      <c r="M158" s="102">
        <f>IF(L158=0,0,IF(2&lt;IF(L158=L158,1,0)+IF(L158=L159,1,0)+IF(L158=L160,1,0)+IF(L158=L161,1,0)+IF(L158=L162,1,0),R167+R170+R173+R175-S167-S170-S173-S175,IF(2=IF(L158=L158,1,0)+IF(L158=L159,1,0)+IF(L158=L160,1,0)+IF(L158=L161,1,0)+IF(L158=L162,1,0),"-","_")))</f>
        <v>0</v>
      </c>
      <c r="N158" s="102">
        <f>IF(OR(M158=0,M158="-",M158="_"),M158,IF(2&lt;IF(M158=M158,1,0)+IF(M158=M159,1,0)+IF(M158=M160,1,0)+IF(M158=M161,1,0)+IF(M158=M162,1,0),L167+N167+P167+L170+N170+P170+L173+N173+P173+L175+N175+P175-M167-O167-Q167-M170-O170-Q170-M173-O173-Q173-M175-O175-Q175,IF(2=IF(M158=M158,1,0)+IF(M158=M159,1,0)+IF(M158=M160,1,0)+IF(M158=M161,1,0)+IF(M158=M162,1,0),"-","_")))</f>
        <v>0</v>
      </c>
      <c r="O158" s="103">
        <f>IF(L158=0,0,IF(M158="-",IF(L158=L159,IF(R167&lt;S167,"Verliezer","Winnaar"),IF(L158=L160,IF(R170&lt;S170,"Verliezer","Winnaar"),IF(L158=L161,IF(R173&lt;S173,"Verliezer","Winnaar"),IF(L158=L162,IF(R175&lt;S175,"Verliezer","Winnaar"))))),IF(N158="-",IF(M158=M159,IF(R167&lt;S167,"Verliezer","Winnaar"),IF(M158=M160,IF(R170&lt;S170,"Verliezer","Winnaar"),IF(M158=M161,IF(R173&lt;S173,"Verliezer","Winnaar"),IF(M158=M162,IF(R175&lt;S175,"Verliezer","Winnaar"))))),"_")))</f>
        <v>0</v>
      </c>
      <c r="P158" s="104"/>
      <c r="Q158" s="5"/>
      <c r="R158" s="5"/>
      <c r="S158" s="5"/>
      <c r="V158" s="42">
        <v>1</v>
      </c>
      <c r="W158" s="67">
        <f>$W28</f>
        <v>0</v>
      </c>
      <c r="X158" s="68" t="str">
        <f>IF(W158=0," ",VLOOKUP(W158,[1]Inschr!B$1:K$65536,3,FALSE))</f>
        <v xml:space="preserve"> </v>
      </c>
      <c r="Y158" s="68" t="str">
        <f>IF(W158=0," ",VLOOKUP(W158,[1]Inschr!B$1:K$65536,4,FALSE))</f>
        <v xml:space="preserve"> </v>
      </c>
      <c r="Z158" s="42">
        <f>AF158*2</f>
        <v>0</v>
      </c>
      <c r="AA158" s="100" t="s">
        <v>26</v>
      </c>
      <c r="AB158" s="42">
        <f>IF(AL167-AM167&gt;0,1,0)</f>
        <v>0</v>
      </c>
      <c r="AC158" s="42">
        <f>IF(AL170-AM170&gt;0,1,0)</f>
        <v>0</v>
      </c>
      <c r="AD158" s="42">
        <f>IF(AL173-AM173&gt;0,1,0)</f>
        <v>0</v>
      </c>
      <c r="AE158" s="67">
        <f>IF(AL175-AM175&gt;0,1,0)</f>
        <v>0</v>
      </c>
      <c r="AF158" s="101">
        <f>SUM(AA158:AE158)</f>
        <v>0</v>
      </c>
      <c r="AG158" s="102">
        <f>IF(AF158=0,0,IF(2&lt;IF(AF158=AF158,1,0)+IF(AF158=AF159,1,0)+IF(AF158=AF160,1,0)+IF(AF158=AF161,1,0)+IF(AF158=AF162,1,0),AL167+AL170+AL173+AL175-AM167-AM170-AM173-AM175,IF(2=IF(AF158=AF158,1,0)+IF(AF158=AF159,1,0)+IF(AF158=AF160,1,0)+IF(AF158=AF161,1,0)+IF(AF158=AF162,1,0),"-","_")))</f>
        <v>0</v>
      </c>
      <c r="AH158" s="102">
        <f>IF(OR(AG158=0,AG158="-",AG158="_"),AG158,IF(2&lt;IF(AG158=AG158,1,0)+IF(AG158=AG159,1,0)+IF(AG158=AG160,1,0)+IF(AG158=AG161,1,0)+IF(AG158=AG162,1,0),AF167+AH167+AJ167+AF170+AH170+AJ170+AF173+AH173+AJ173+AF175+AH175+AJ175-AG167-AI167-AK167-AG170-AI170-AK170-AG173-AI173-AK173-AG175-AI175-AK175,IF(2=IF(AG158=AG158,1,0)+IF(AG158=AG159,1,0)+IF(AG158=AG160,1,0)+IF(AG158=AG161,1,0)+IF(AG158=AG162,1,0),"-","_")))</f>
        <v>0</v>
      </c>
      <c r="AI158" s="103">
        <f>IF(AF158=0,0,IF(AG158="-",IF(AF158=AF159,IF(AL167&lt;AM167,"Verliezer","Winnaar"),IF(AF158=AF160,IF(AL170&lt;AM170,"Verliezer","Winnaar"),IF(AF158=AF161,IF(AL173&lt;AM173,"Verliezer","Winnaar"),IF(AF158=AF162,IF(AL175&lt;AM175,"Verliezer","Winnaar"))))),IF(AH158="-",IF(AG158=AG159,IF(AL167&lt;AM167,"Verliezer","Winnaar"),IF(AG158=AG160,IF(AL170&lt;AM170,"Verliezer","Winnaar"),IF(AG158=AG161,IF(AL173&lt;AM173,"Verliezer","Winnaar"),IF(AG158=AG162,IF(AL175&lt;AM175,"Verliezer","Winnaar"))))),"_")))</f>
        <v>0</v>
      </c>
      <c r="AJ158" s="104"/>
      <c r="AK158" s="5"/>
      <c r="AL158" s="5"/>
      <c r="AM158" s="5"/>
    </row>
    <row r="159" spans="1:39" ht="12.75" customHeight="1" x14ac:dyDescent="0.25">
      <c r="A159" s="19"/>
      <c r="B159" s="42">
        <v>2</v>
      </c>
      <c r="C159" s="67">
        <f>$C29</f>
        <v>0</v>
      </c>
      <c r="D159" s="68" t="str">
        <f>IF(C159=0," ",VLOOKUP(C159,[1]Inschr!B$1:K$65536,3,FALSE))</f>
        <v xml:space="preserve"> </v>
      </c>
      <c r="E159" s="68" t="str">
        <f>IF(C159=0," ",VLOOKUP(C159,[1]Inschr!B$1:K$65536,4,FALSE))</f>
        <v xml:space="preserve"> </v>
      </c>
      <c r="F159" s="42">
        <f>L159*2</f>
        <v>0</v>
      </c>
      <c r="G159" s="42">
        <f>IF(S167-R167&gt;0,1,0)</f>
        <v>0</v>
      </c>
      <c r="H159" s="100" t="s">
        <v>26</v>
      </c>
      <c r="I159" s="42">
        <f>IF(R174-S174&gt;0,1,0)</f>
        <v>0</v>
      </c>
      <c r="J159" s="42">
        <f>IF(R171-S171&gt;0,1,0)</f>
        <v>0</v>
      </c>
      <c r="K159" s="67">
        <f>IF(R169-S169&gt;0,1,0)</f>
        <v>0</v>
      </c>
      <c r="L159" s="101">
        <f>SUM(G159:K159)</f>
        <v>0</v>
      </c>
      <c r="M159" s="102">
        <f>IF(L159=0,0,IF(2&lt;IF(L159=L158,1,0)+IF(L159=L159,1,0)+IF(L159=L160,1,0)+IF(L159=L161,1,0)+IF(L159=L162,1,0),S167+R169+R171+R174-R167-S169-S171-S174,IF(2=IF(L159=L158,1,0)+IF(L159=L159,1,0)+IF(L159=L160,1,0)+IF(L159=L161,1,0)+IF(L159=L162,1,0),"-","_")))</f>
        <v>0</v>
      </c>
      <c r="N159" s="102">
        <f>IF(OR(M159=0,M159="-",M159="_"),M159,IF(2&lt;IF(M159=M158,1,0)+IF(M159=M159,1,0)+IF(M159=M160,1,0)+IF(M159=M161,1,0)+IF(M159=M162,1,0),M167+O167+Q167+L169+N169+P169+L171+N171+P171+L174+N174+P174-L167-N167-P167-M169-O169-Q169-M171-O171-Q171-M174-O174-Q174,IF(2=IF(M159=M158,1,0)+IF(M159=M159,1,0)+IF(M159=M160,1,0)+IF(M159=M161,1,0)+IF(M159=M162,1,0),"-","_")))</f>
        <v>0</v>
      </c>
      <c r="O159" s="105">
        <f>IF(L159=0,0,IF(M159="-",IF(L159=L160,IF(R174&lt;S174,"Verliezer","Winnaar"),IF(L159=L161,IF(R171&lt;S171,"Verliezer","Winnaar"),IF(L159=L162,IF(R169&lt;S169,"Verliezer","Winnaar"),IF(S167&lt;R167,"Verliezer","Winnaar")))),IF(N159="-",IF(M159=M160,IF(R174&lt;S174,"Verliezer","Winnaar"),IF(M159=M161,IF(R171&lt;S171,"Verliezer","Winnaar"),IF(M159=M162,IF(R169&lt;S169,"Verliezer","Winnaar"),IF(S167&lt;R167,"Verliezer","Winnaar")))),"_")))</f>
        <v>0</v>
      </c>
      <c r="P159" s="106"/>
      <c r="Q159" s="5"/>
      <c r="R159" s="5"/>
      <c r="S159" s="5"/>
      <c r="V159" s="42">
        <v>2</v>
      </c>
      <c r="W159" s="67">
        <f>$W29</f>
        <v>0</v>
      </c>
      <c r="X159" s="68" t="str">
        <f>IF(W159=0," ",VLOOKUP(W159,[1]Inschr!B$1:K$65536,3,FALSE))</f>
        <v xml:space="preserve"> </v>
      </c>
      <c r="Y159" s="68" t="str">
        <f>IF(W159=0," ",VLOOKUP(W159,[1]Inschr!B$1:K$65536,4,FALSE))</f>
        <v xml:space="preserve"> </v>
      </c>
      <c r="Z159" s="42">
        <f>AF159*2</f>
        <v>0</v>
      </c>
      <c r="AA159" s="42">
        <f>IF(AM167-AL167&gt;0,1,0)</f>
        <v>0</v>
      </c>
      <c r="AB159" s="100" t="s">
        <v>26</v>
      </c>
      <c r="AC159" s="42">
        <f>IF(AL174-AM174&gt;0,1,0)</f>
        <v>0</v>
      </c>
      <c r="AD159" s="42">
        <f>IF(AL171-AM171&gt;0,1,0)</f>
        <v>0</v>
      </c>
      <c r="AE159" s="67">
        <f>IF(AL169-AM169&gt;0,1,0)</f>
        <v>0</v>
      </c>
      <c r="AF159" s="101">
        <f>SUM(AA159:AE159)</f>
        <v>0</v>
      </c>
      <c r="AG159" s="102">
        <f>IF(AF159=0,0,IF(2&lt;IF(AF159=AF158,1,0)+IF(AF159=AF159,1,0)+IF(AF159=AF160,1,0)+IF(AF159=AF161,1,0)+IF(AF159=AF162,1,0),AM167+AL169+AL171+AL174-AL167-AM169-AM171-AM174,IF(2=IF(AF159=AF158,1,0)+IF(AF159=AF159,1,0)+IF(AF159=AF160,1,0)+IF(AF159=AF161,1,0)+IF(AF159=AF162,1,0),"-","_")))</f>
        <v>0</v>
      </c>
      <c r="AH159" s="102">
        <f>IF(OR(AG159=0,AG159="-",AG159="_"),AG159,IF(2&lt;IF(AG159=AG158,1,0)+IF(AG159=AG159,1,0)+IF(AG159=AG160,1,0)+IF(AG159=AG161,1,0)+IF(AG159=AG162,1,0),AG167+AI167+AK167+AF169+AH169+AJ169+AF171+AH171+AJ171+AF174+AH174+AJ174-AF167-AH167-AJ167-AG169-AI169-AK169-AG171-AI171-AK171-AG174-AI174-AK174,IF(2=IF(AG159=AG158,1,0)+IF(AG159=AG159,1,0)+IF(AG159=AG160,1,0)+IF(AG159=AG161,1,0)+IF(AG159=AG162,1,0),"-","_")))</f>
        <v>0</v>
      </c>
      <c r="AI159" s="105">
        <f>IF(AF159=0,0,IF(AG159="-",IF(AF159=AF160,IF(AL174&lt;AM174,"Verliezer","Winnaar"),IF(AF159=AF161,IF(AL171&lt;AM171,"Verliezer","Winnaar"),IF(AF159=AF162,IF(AL169&lt;AM169,"Verliezer","Winnaar"),IF(AM167&lt;AL167,"Verliezer","Winnaar")))),IF(AH159="-",IF(AG159=AG160,IF(AL174&lt;AM174,"Verliezer","Winnaar"),IF(AG159=AG161,IF(AL171&lt;AM171,"Verliezer","Winnaar"),IF(AG159=AG162,IF(AL169&lt;AM169,"Verliezer","Winnaar"),IF(AM167&lt;AL167,"Verliezer","Winnaar")))),"_")))</f>
        <v>0</v>
      </c>
      <c r="AJ159" s="106"/>
      <c r="AK159" s="5"/>
      <c r="AL159" s="5"/>
      <c r="AM159" s="5"/>
    </row>
    <row r="160" spans="1:39" ht="12.75" customHeight="1" x14ac:dyDescent="0.25">
      <c r="A160" s="19"/>
      <c r="B160" s="42">
        <v>3</v>
      </c>
      <c r="C160" s="67">
        <f>$C30</f>
        <v>0</v>
      </c>
      <c r="D160" s="68" t="str">
        <f>IF(C160=0," ",VLOOKUP(C160,[1]Inschr!B$1:K$65536,3,FALSE))</f>
        <v xml:space="preserve"> </v>
      </c>
      <c r="E160" s="68" t="str">
        <f>IF(C160=0," ",VLOOKUP(C160,[1]Inschr!B$1:K$65536,4,FALSE))</f>
        <v xml:space="preserve"> </v>
      </c>
      <c r="F160" s="42">
        <f>L160*2</f>
        <v>0</v>
      </c>
      <c r="G160" s="42">
        <f>IF(S170-R170&gt;0,1,0)</f>
        <v>0</v>
      </c>
      <c r="H160" s="42">
        <f>IF(S174-R174&gt;0,1,0)</f>
        <v>0</v>
      </c>
      <c r="I160" s="100" t="s">
        <v>26</v>
      </c>
      <c r="J160" s="42">
        <f>IF(R168-S168&gt;0,1,0)</f>
        <v>0</v>
      </c>
      <c r="K160" s="67">
        <f>IF(R172-S172&gt;0,1,0)</f>
        <v>0</v>
      </c>
      <c r="L160" s="101">
        <f>SUM(G160:K160)</f>
        <v>0</v>
      </c>
      <c r="M160" s="102">
        <f>IF(L160=0,0,IF(2&lt;IF(L160=L158,1,0)+IF(L160=L159,1,0)+IF(L160=L160,1,0)+IF(L160=L161,1,0)+IF(L160=L162,1,0),R168+S170+R172+S174-S168-R170-S172-R174,IF(2=IF(L160=L158,1,0)+IF(L160=L159,1,0)+IF(L160=L160,1,0)+IF(L160=L161,1,0)+IF(L160=L162,1,0),"-","_")))</f>
        <v>0</v>
      </c>
      <c r="N160" s="102">
        <f>IF(OR(M160=0,M160="-",M160="_"),M160,IF(2&lt;IF(M160=M158,1,0)+IF(M160=M159,1,0)+IF(M160=M160,1,0)+IF(M160=M161,1,0)+IF(M160=M162,1,0),L168+N168+P168+M170+O170+Q170+L172+N172+P172+M174+O174+Q174-M168-O168-Q168-L170-N170-P170-M172-O172-Q172-L174-N174-P174,IF(2=IF(M160=M158,1,0)+IF(M160=M159,1,0)+IF(M160=M160,1,0)+IF(M160=M161,1,0)+IF(M160=M162,1,0),"-","_")))</f>
        <v>0</v>
      </c>
      <c r="O160" s="103">
        <f>IF(L160=0,0,IF(M160="-",IF(L160=L161,IF(R168&lt;S168,"Verliezer","Winnaar"),IF(L160=L162,IF(R172&lt;S172,"Verliezer","Winnaar"),IF(L160=L158,IF(S170&lt;R170,"Verliezer","Winnaar"),IF(S174&lt;R174,"Verliezer","Winnaar")))),IF(N160="-",IF(M160=M161,IF(R168&lt;S168,"Verliezer","Winnaar"),IF(M160=M162,IF(R172&lt;S172,"Verliezer","Winnaar"),IF(M160=M158,IF(S170&lt;R170,"Verliezer","Winnaar"),IF(S174&lt;R174,"Verliezer","Winnaar")))),"_")))</f>
        <v>0</v>
      </c>
      <c r="P160" s="104"/>
      <c r="Q160" s="5"/>
      <c r="R160" s="5"/>
      <c r="S160" s="5"/>
      <c r="V160" s="42">
        <v>3</v>
      </c>
      <c r="W160" s="67">
        <f>$W30</f>
        <v>0</v>
      </c>
      <c r="X160" s="68" t="str">
        <f>IF(W160=0," ",VLOOKUP(W160,[1]Inschr!B$1:K$65536,3,FALSE))</f>
        <v xml:space="preserve"> </v>
      </c>
      <c r="Y160" s="68" t="str">
        <f>IF(W160=0," ",VLOOKUP(W160,[1]Inschr!B$1:K$65536,4,FALSE))</f>
        <v xml:space="preserve"> </v>
      </c>
      <c r="Z160" s="42">
        <f>AF160*2</f>
        <v>0</v>
      </c>
      <c r="AA160" s="42">
        <f>IF(AM170-AL170&gt;0,1,0)</f>
        <v>0</v>
      </c>
      <c r="AB160" s="42">
        <f>IF(AM174-AL174&gt;0,1,0)</f>
        <v>0</v>
      </c>
      <c r="AC160" s="100" t="s">
        <v>26</v>
      </c>
      <c r="AD160" s="42">
        <f>IF(AL168-AM168&gt;0,1,0)</f>
        <v>0</v>
      </c>
      <c r="AE160" s="67">
        <f>IF(AL172-AM172&gt;0,1,0)</f>
        <v>0</v>
      </c>
      <c r="AF160" s="101">
        <f>SUM(AA160:AE160)</f>
        <v>0</v>
      </c>
      <c r="AG160" s="102">
        <f>IF(AF160=0,0,IF(2&lt;IF(AF160=AF158,1,0)+IF(AF160=AF159,1,0)+IF(AF160=AF160,1,0)+IF(AF160=AF161,1,0)+IF(AF160=AF162,1,0),AL168+AM170+AL172+AM174-AM168-AL170-AM172-AL174,IF(2=IF(AF160=AF158,1,0)+IF(AF160=AF159,1,0)+IF(AF160=AF160,1,0)+IF(AF160=AF161,1,0)+IF(AF160=AF162,1,0),"-","_")))</f>
        <v>0</v>
      </c>
      <c r="AH160" s="102">
        <f>IF(OR(AG160=0,AG160="-",AG160="_"),AG160,IF(2&lt;IF(AG160=AG158,1,0)+IF(AG160=AG159,1,0)+IF(AG160=AG160,1,0)+IF(AG160=AG161,1,0)+IF(AG160=AG162,1,0),AF168+AH168+AJ168+AG170+AI170+AK170+AF172+AH172+AJ172+AG174+AI174+AK174-AG168-AI168-AK168-AF170-AH170-AJ170-AG172-AI172-AK172-AF174-AH174-AJ174,IF(2=IF(AG160=AG158,1,0)+IF(AG160=AG159,1,0)+IF(AG160=AG160,1,0)+IF(AG160=AG161,1,0)+IF(AG160=AG162,1,0),"-","_")))</f>
        <v>0</v>
      </c>
      <c r="AI160" s="103">
        <f>IF(AF160=0,0,IF(AG160="-",IF(AF160=AF161,IF(AL168&lt;AM168,"Verliezer","Winnaar"),IF(AF160=AF162,IF(AL172&lt;AM172,"Verliezer","Winnaar"),IF(AF160=AF158,IF(AM170&lt;AL170,"Verliezer","Winnaar"),IF(AM174&lt;AL174,"Verliezer","Winnaar")))),IF(AH160="-",IF(AG160=AG161,IF(AL168&lt;AM168,"Verliezer","Winnaar"),IF(AG160=AG162,IF(AL172&lt;AM172,"Verliezer","Winnaar"),IF(AG160=AG158,IF(AM170&lt;AL170,"Verliezer","Winnaar"),IF(AM174&lt;AL174,"Verliezer","Winnaar")))),"_")))</f>
        <v>0</v>
      </c>
      <c r="AJ160" s="104"/>
      <c r="AK160" s="5"/>
      <c r="AL160" s="5"/>
      <c r="AM160" s="5"/>
    </row>
    <row r="161" spans="1:39" ht="12.75" customHeight="1" x14ac:dyDescent="0.25">
      <c r="A161" s="19"/>
      <c r="B161" s="42">
        <v>4</v>
      </c>
      <c r="C161" s="67">
        <f>$C31</f>
        <v>0</v>
      </c>
      <c r="D161" s="68" t="str">
        <f>IF(C161=0," ",VLOOKUP(C161,[1]Inschr!B$1:K$65536,3,FALSE))</f>
        <v xml:space="preserve"> </v>
      </c>
      <c r="E161" s="68" t="str">
        <f>IF(C161=0," ",VLOOKUP(C161,[1]Inschr!B$1:K$65536,4,FALSE))</f>
        <v xml:space="preserve"> </v>
      </c>
      <c r="F161" s="42">
        <f>L161*2</f>
        <v>0</v>
      </c>
      <c r="G161" s="42">
        <f>IF(S173-R173&gt;0,1,0)</f>
        <v>0</v>
      </c>
      <c r="H161" s="42">
        <f>IF(S171-R171&gt;0,1,0)</f>
        <v>0</v>
      </c>
      <c r="I161" s="42">
        <f>IF(S168-R168&gt;0,1,0)</f>
        <v>0</v>
      </c>
      <c r="J161" s="100" t="s">
        <v>26</v>
      </c>
      <c r="K161" s="67">
        <f>IF(R166-S166&gt;0,1,0)</f>
        <v>0</v>
      </c>
      <c r="L161" s="101">
        <f>SUM(G161:K161)</f>
        <v>0</v>
      </c>
      <c r="M161" s="102">
        <f>IF(L161=0,0,IF(2&lt;IF(L161=L158,1,0)+IF(L161=L159,1,0)+IF(L161=L160,1,0)+IF(L161=L161,1,0)+IF(L161=L162,1,0),R166+S168+S171+S173-S166-R168-R171-R173,IF(2=IF(L161=L158,1,0)+IF(L161=L159,1,0)+IF(L161=L160,1,0)+IF(L161=L161,1,0)+IF(L161=L162,1,0),"-","_")))</f>
        <v>0</v>
      </c>
      <c r="N161" s="102">
        <f>IF(OR(M161=0,M161="-",M161="_"),M161,IF(2&lt;IF(M161=M158,1,0)+IF(M161=M159,1,0)+IF(M161=M160,1,0)+IF(M161=M161,1,0)+IF(M161=M162,1,0),L166+N166+P166+M168+O168+Q168+M171+O171+Q171+M173+O173+Q173-M166-O166-Q166-L168-N168-P168-L171-N171-P171-L173-N173-P173,IF(2=IF(M161=M158,1,0)+IF(M161=M159,1,0)+IF(M161=M160,1,0)+IF(M161=M161,1,0)+IF(M161=M162,1,0),"-","_")))</f>
        <v>0</v>
      </c>
      <c r="O161" s="103">
        <f>IF(L161=0,0,IF(M161="-",IF(L161=L162,IF(R166&lt;S166,"Verliezer","Winnaar"),IF(L161=L158,IF(S173&lt;R173,"Verliezer","Winnaar"),IF(L161=L159,IF(S171&lt;R171,"Verliezer","Winnaar"),IF(S168&lt;R168,"Verliezer","Winnaar")))),IF(N161="-",IF(M161=M162,IF(R166&lt;S166,"Verliezer","Winnaar"),IF(M161=M158,IF(S173&lt;R173,"Verliezer","Winnaar"),IF(M161=M159,IF(S171&lt;R171,"Verliezer","Winnaar"),IF(S168&lt;R168,"Verliezer","Winnaar")))),"_")))</f>
        <v>0</v>
      </c>
      <c r="P161" s="104"/>
      <c r="Q161" s="5"/>
      <c r="R161" s="5"/>
      <c r="S161" s="5"/>
      <c r="V161" s="42">
        <v>4</v>
      </c>
      <c r="W161" s="67">
        <f>$W31</f>
        <v>0</v>
      </c>
      <c r="X161" s="68" t="str">
        <f>IF(W161=0," ",VLOOKUP(W161,[1]Inschr!B$1:K$65536,3,FALSE))</f>
        <v xml:space="preserve"> </v>
      </c>
      <c r="Y161" s="68" t="str">
        <f>IF(W161=0," ",VLOOKUP(W161,[1]Inschr!B$1:K$65536,4,FALSE))</f>
        <v xml:space="preserve"> </v>
      </c>
      <c r="Z161" s="42">
        <f>AF161*2</f>
        <v>0</v>
      </c>
      <c r="AA161" s="42">
        <f>IF(AM173-AL173&gt;0,1,0)</f>
        <v>0</v>
      </c>
      <c r="AB161" s="42">
        <f>IF(AM171-AL171&gt;0,1,0)</f>
        <v>0</v>
      </c>
      <c r="AC161" s="42">
        <f>IF(AM168-AL168&gt;0,1,0)</f>
        <v>0</v>
      </c>
      <c r="AD161" s="100" t="s">
        <v>26</v>
      </c>
      <c r="AE161" s="67">
        <f>IF(AL166-AM166&gt;0,1,0)</f>
        <v>0</v>
      </c>
      <c r="AF161" s="101">
        <f>SUM(AA161:AE161)</f>
        <v>0</v>
      </c>
      <c r="AG161" s="102">
        <f>IF(AF161=0,0,IF(2&lt;IF(AF161=AF158,1,0)+IF(AF161=AF159,1,0)+IF(AF161=AF160,1,0)+IF(AF161=AF161,1,0)+IF(AF161=AF162,1,0),AL166+AM168+AM171+AM173-AM166-AL168-AL171-AL173,IF(2=IF(AF161=AF158,1,0)+IF(AF161=AF159,1,0)+IF(AF161=AF160,1,0)+IF(AF161=AF161,1,0)+IF(AF161=AF162,1,0),"-","_")))</f>
        <v>0</v>
      </c>
      <c r="AH161" s="102">
        <f>IF(OR(AG161=0,AG161="-",AG161="_"),AG161,IF(2&lt;IF(AG161=AG158,1,0)+IF(AG161=AG159,1,0)+IF(AG161=AG160,1,0)+IF(AG161=AG161,1,0)+IF(AG161=AG162,1,0),AF166+AH166+AJ166+AG168+AI168+AK168+AG171+AI171+AK171+AG173+AI173+AK173-AG166-AI166-AK166-AF168-AH168-AJ168-AF171-AH171-AJ171-AF173-AH173-AJ173,IF(2=IF(AG161=AG158,1,0)+IF(AG161=AG159,1,0)+IF(AG161=AG160,1,0)+IF(AG161=AG161,1,0)+IF(AG161=AG162,1,0),"-","_")))</f>
        <v>0</v>
      </c>
      <c r="AI161" s="103">
        <f>IF(AF161=0,0,IF(AG161="-",IF(AF161=AF162,IF(AL166&lt;AM166,"Verliezer","Winnaar"),IF(AF161=AF158,IF(AM173&lt;AL173,"Verliezer","Winnaar"),IF(AF161=AF159,IF(AM171&lt;AL171,"Verliezer","Winnaar"),IF(AM168&lt;AL168,"Verliezer","Winnaar")))),IF(AH161="-",IF(AG161=AG162,IF(AL166&lt;AM166,"Verliezer","Winnaar"),IF(AG161=AG158,IF(AM173&lt;AL173,"Verliezer","Winnaar"),IF(AG161=AG159,IF(AM171&lt;AL171,"Verliezer","Winnaar"),IF(AM168&lt;AL168,"Verliezer","Winnaar")))),"_")))</f>
        <v>0</v>
      </c>
      <c r="AJ161" s="104"/>
      <c r="AK161" s="5"/>
      <c r="AL161" s="5"/>
      <c r="AM161" s="5"/>
    </row>
    <row r="162" spans="1:39" ht="12.75" customHeight="1" x14ac:dyDescent="0.25">
      <c r="B162" s="42">
        <v>5</v>
      </c>
      <c r="C162" s="67">
        <f>$C32</f>
        <v>0</v>
      </c>
      <c r="D162" s="68" t="str">
        <f>IF(C162=0," ",VLOOKUP(C162,[1]Inschr!B$1:K$65536,3,FALSE))</f>
        <v xml:space="preserve"> </v>
      </c>
      <c r="E162" s="68" t="str">
        <f>IF(C162=0," ",VLOOKUP(C162,[1]Inschr!B$1:K$65536,4,FALSE))</f>
        <v xml:space="preserve"> </v>
      </c>
      <c r="F162" s="42">
        <f>L162*2</f>
        <v>0</v>
      </c>
      <c r="G162" s="42">
        <f>IF(S175-R175&gt;0,1,0)</f>
        <v>0</v>
      </c>
      <c r="H162" s="42">
        <f>IF(S169-R169&gt;0,1,0)</f>
        <v>0</v>
      </c>
      <c r="I162" s="42">
        <f>IF(S172-R172&gt;0,1,0)</f>
        <v>0</v>
      </c>
      <c r="J162" s="42">
        <f>IF(S166-R166&gt;0,1,0)</f>
        <v>0</v>
      </c>
      <c r="K162" s="107" t="s">
        <v>26</v>
      </c>
      <c r="L162" s="101">
        <f>SUM(G162:K162)</f>
        <v>0</v>
      </c>
      <c r="M162" s="102">
        <f>IF(L162=0,0,IF(2&lt;IF(L162=L158,1,0)+IF(L162=L159,1,0)+IF(L162=L160,1,0)+IF(L162=L161,1,0)+IF(L162=L162,1,0),S166+S169+S172+S175-R166-R169-R172-R175,IF(2=IF(L162=L158,1,0)+IF(L162=L159,1,0)+IF(L162=L160,1,0)+IF(L162=L161,1,0)+IF(L162=L162,1,0),"-","_")))</f>
        <v>0</v>
      </c>
      <c r="N162" s="102">
        <f>IF(OR(M162=0,M162="-",M162="_"),M162,IF(2&lt;IF(M162=M158,1,0)+IF(M162=M159,1,0)+IF(M162=M160,1,0)+IF(M162=M161,1,0)+IF(M162=M162,1,0),M166+O166+Q166+M169+O169+Q169+M172+O172+Q172+M175+O175+Q175-L166-N166-P166-L169-N169-P169-L172-N172-P172-L175-N175-P175,IF(2=IF(M162=M158,1,0)+IF(M162=M159,1,0)+IF(M162=M160,1,0)+IF(M162=M161,1,0)+IF(M162=M162,1,0),"-","_")))</f>
        <v>0</v>
      </c>
      <c r="O162" s="103">
        <f>IF(L162=0,0,IF(M162="-",IF(L162=L158,IF(S175&lt;R175,"Verliezer","Winnaar"),IF(L162=L159,IF(S169&lt;R169,"Verliezer","Winnaar"),IF(L162=L160,IF(S172&lt;R172,"Verliezer","Winnaar"),IF(S166&lt;R166,"Verliezer","Winnaar")))),IF(N162="-",IF(M162=M158,IF(S175&lt;R175,"Verliezer","Winnaar"),IF(M162=M159,IF(S169&lt;R169,"Verliezer","Winnaar"),IF(M162=M160,IF(S172&lt;R172,"Verliezer","Winnaar"),IF(S166&lt;R166,"Verliezer","Winnaar")))),"_")))</f>
        <v>0</v>
      </c>
      <c r="P162" s="104"/>
      <c r="Q162" s="5"/>
      <c r="R162" s="5"/>
      <c r="S162" s="5"/>
      <c r="V162" s="42">
        <v>5</v>
      </c>
      <c r="W162" s="67">
        <f>$W32</f>
        <v>0</v>
      </c>
      <c r="X162" s="68" t="str">
        <f>IF(W162=0," ",VLOOKUP(W162,[1]Inschr!B$1:K$65536,3,FALSE))</f>
        <v xml:space="preserve"> </v>
      </c>
      <c r="Y162" s="68" t="str">
        <f>IF(W162=0," ",VLOOKUP(W162,[1]Inschr!B$1:K$65536,4,FALSE))</f>
        <v xml:space="preserve"> </v>
      </c>
      <c r="Z162" s="42">
        <f>AF162*2</f>
        <v>0</v>
      </c>
      <c r="AA162" s="42">
        <f>IF(AM175-AL175&gt;0,1,0)</f>
        <v>0</v>
      </c>
      <c r="AB162" s="42">
        <f>IF(AM169-AL169&gt;0,1,0)</f>
        <v>0</v>
      </c>
      <c r="AC162" s="42">
        <f>IF(AM172-AL172&gt;0,1,0)</f>
        <v>0</v>
      </c>
      <c r="AD162" s="42">
        <f>IF(AM166-AL166&gt;0,1,0)</f>
        <v>0</v>
      </c>
      <c r="AE162" s="107" t="s">
        <v>26</v>
      </c>
      <c r="AF162" s="101">
        <f>SUM(AA162:AE162)</f>
        <v>0</v>
      </c>
      <c r="AG162" s="102">
        <f>IF(AF162=0,0,IF(2&lt;IF(AF162=AF158,1,0)+IF(AF162=AF159,1,0)+IF(AF162=AF160,1,0)+IF(AF162=AF161,1,0)+IF(AF162=AF162,1,0),AM166+AM169+AM172+AM175-AL166-AL169-AL172-AL175,IF(2=IF(AF162=AF158,1,0)+IF(AF162=AF159,1,0)+IF(AF162=AF160,1,0)+IF(AF162=AF161,1,0)+IF(AF162=AF162,1,0),"-","_")))</f>
        <v>0</v>
      </c>
      <c r="AH162" s="102">
        <f>IF(OR(AG162=0,AG162="-",AG162="_"),AG162,IF(2&lt;IF(AG162=AG158,1,0)+IF(AG162=AG159,1,0)+IF(AG162=AG160,1,0)+IF(AG162=AG161,1,0)+IF(AG162=AG162,1,0),AG166+AI166+AK166+AG169+AI169+AK169+AG172+AI172+AK172+AG175+AI175+AK175-AF166-AH166-AJ166-AF169-AH169-AJ169-AF172-AH172-AJ172-AF175-AH175-AJ175,IF(2=IF(AG162=AG158,1,0)+IF(AG162=AG159,1,0)+IF(AG162=AG160,1,0)+IF(AG162=AG161,1,0)+IF(AG162=AG162,1,0),"-","_")))</f>
        <v>0</v>
      </c>
      <c r="AI162" s="103">
        <f>IF(AF162=0,0,IF(AG162="-",IF(AF162=AF158,IF(AM175&lt;AL175,"Verliezer","Winnaar"),IF(AF162=AF159,IF(AM169&lt;AL169,"Verliezer","Winnaar"),IF(AF162=AF160,IF(AM172&lt;AL172,"Verliezer","Winnaar"),IF(AM166&lt;AL166,"Verliezer","Winnaar")))),IF(AH162="-",IF(AG162=AG158,IF(AM175&lt;AL175,"Verliezer","Winnaar"),IF(AG162=AG159,IF(AM169&lt;AL169,"Verliezer","Winnaar"),IF(AG162=AG160,IF(AM172&lt;AL172,"Verliezer","Winnaar"),IF(AM166&lt;AL166,"Verliezer","Winnaar")))),"_")))</f>
        <v>0</v>
      </c>
      <c r="AJ162" s="104"/>
      <c r="AK162" s="5"/>
      <c r="AL162" s="5"/>
      <c r="AM162" s="5"/>
    </row>
    <row r="163" spans="1:39" ht="12.75" customHeight="1" x14ac:dyDescent="0.25">
      <c r="D163" s="19"/>
      <c r="E163" s="19"/>
      <c r="L163" s="108"/>
      <c r="M163" s="108"/>
      <c r="N163" s="5"/>
      <c r="O163" s="5"/>
      <c r="P163" s="5"/>
      <c r="Q163" s="5"/>
      <c r="R163" s="5"/>
      <c r="X163" s="19"/>
      <c r="Y163" s="19"/>
      <c r="AF163" s="108"/>
      <c r="AG163" s="108"/>
      <c r="AH163" s="5"/>
      <c r="AI163" s="5"/>
      <c r="AJ163" s="5"/>
      <c r="AK163" s="5"/>
      <c r="AL163" s="5"/>
    </row>
    <row r="164" spans="1:39" ht="21.75" customHeight="1" thickBot="1" x14ac:dyDescent="0.3">
      <c r="A164" s="19"/>
      <c r="C164" s="66"/>
      <c r="D164" s="66"/>
      <c r="E164" s="19"/>
      <c r="G164" s="109"/>
      <c r="H164" s="5"/>
      <c r="I164" s="110" t="s">
        <v>27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X164" s="19"/>
      <c r="Y164" s="19"/>
      <c r="AA164" s="109"/>
      <c r="AB164" s="5"/>
      <c r="AC164" s="110" t="s">
        <v>27</v>
      </c>
      <c r="AD164" s="5"/>
      <c r="AE164" s="5"/>
      <c r="AF164" s="5"/>
      <c r="AG164" s="5"/>
      <c r="AH164" s="5"/>
      <c r="AI164" s="5"/>
      <c r="AJ164" s="5"/>
      <c r="AK164" s="5"/>
      <c r="AL164" s="5"/>
      <c r="AM164" s="5"/>
    </row>
    <row r="165" spans="1:39" ht="21.75" customHeight="1" x14ac:dyDescent="0.25">
      <c r="A165" s="19"/>
      <c r="B165" s="14" t="s">
        <v>12</v>
      </c>
      <c r="C165" s="111"/>
      <c r="D165" s="68" t="str">
        <f>IF(C165=0," ",VLOOKUP(C165,[1]Inschr!B$1:K$65536,3,FALSE))</f>
        <v xml:space="preserve"> </v>
      </c>
      <c r="E165" s="102" t="str">
        <f>IF(C165=0," ",VLOOKUP(C165,[1]Inschr!B$1:K$65536,4,FALSE))</f>
        <v xml:space="preserve"> </v>
      </c>
      <c r="G165" s="109"/>
      <c r="H165" s="5"/>
      <c r="I165" s="112" t="s">
        <v>29</v>
      </c>
      <c r="J165" s="112" t="s">
        <v>30</v>
      </c>
      <c r="K165" s="113" t="s">
        <v>31</v>
      </c>
      <c r="L165" s="114" t="s">
        <v>32</v>
      </c>
      <c r="M165" s="115"/>
      <c r="N165" s="114" t="s">
        <v>33</v>
      </c>
      <c r="O165" s="115"/>
      <c r="P165" s="114" t="s">
        <v>34</v>
      </c>
      <c r="Q165" s="115"/>
      <c r="R165" s="114" t="s">
        <v>35</v>
      </c>
      <c r="S165" s="115"/>
      <c r="X165" s="19"/>
      <c r="Y165" s="19"/>
      <c r="AA165" s="109"/>
      <c r="AB165" s="5"/>
      <c r="AC165" s="112" t="s">
        <v>29</v>
      </c>
      <c r="AD165" s="112" t="s">
        <v>30</v>
      </c>
      <c r="AE165" s="113" t="s">
        <v>31</v>
      </c>
      <c r="AF165" s="114" t="s">
        <v>32</v>
      </c>
      <c r="AG165" s="115"/>
      <c r="AH165" s="114" t="s">
        <v>33</v>
      </c>
      <c r="AI165" s="115"/>
      <c r="AJ165" s="114" t="s">
        <v>34</v>
      </c>
      <c r="AK165" s="115"/>
      <c r="AL165" s="114" t="s">
        <v>35</v>
      </c>
      <c r="AM165" s="115"/>
    </row>
    <row r="166" spans="1:39" ht="21.75" customHeight="1" x14ac:dyDescent="0.25">
      <c r="A166" s="19"/>
      <c r="B166" s="14" t="s">
        <v>13</v>
      </c>
      <c r="C166" s="111"/>
      <c r="D166" s="68" t="str">
        <f>IF(C166=0," ",VLOOKUP(C166,[1]Inschr!B$1:K$65536,3,FALSE))</f>
        <v xml:space="preserve"> </v>
      </c>
      <c r="E166" s="102" t="str">
        <f>IF(C166=0," ",VLOOKUP(C166,[1]Inschr!B$1:K$65536,4,FALSE))</f>
        <v xml:space="preserve"> </v>
      </c>
      <c r="G166" s="109"/>
      <c r="H166" s="5"/>
      <c r="I166" s="116"/>
      <c r="J166" s="116"/>
      <c r="K166" s="117" t="s">
        <v>36</v>
      </c>
      <c r="L166" s="118"/>
      <c r="M166" s="119"/>
      <c r="N166" s="118"/>
      <c r="O166" s="119"/>
      <c r="P166" s="118"/>
      <c r="Q166" s="119"/>
      <c r="R166" s="118">
        <f t="shared" ref="R166:R175" si="18">IF(L166&gt;M166,1,0)+IF(N166&gt;O166,1,0)+IF(P166&gt;Q166,1,0)</f>
        <v>0</v>
      </c>
      <c r="S166" s="119">
        <f t="shared" ref="S166:S175" si="19">IF(M166&gt;L166,1,0)+IF(O166&gt;N166,1,0)+IF(Q166&gt;P166,1,0)</f>
        <v>0</v>
      </c>
      <c r="X166" s="19"/>
      <c r="Y166" s="19"/>
      <c r="AA166" s="19"/>
      <c r="AC166" s="120"/>
      <c r="AD166" s="120"/>
      <c r="AE166" s="121" t="s">
        <v>36</v>
      </c>
      <c r="AF166" s="118"/>
      <c r="AG166" s="119"/>
      <c r="AH166" s="118"/>
      <c r="AI166" s="119"/>
      <c r="AJ166" s="118"/>
      <c r="AK166" s="119"/>
      <c r="AL166" s="118">
        <f t="shared" ref="AL166:AL175" si="20">IF(AF166&gt;AG166,1,0)+IF(AH166&gt;AI166,1,0)+IF(AJ166&gt;AK166,1,0)</f>
        <v>0</v>
      </c>
      <c r="AM166" s="119">
        <f t="shared" ref="AM166:AM175" si="21">IF(AG166&gt;AF166,1,0)+IF(AI166&gt;AH166,1,0)+IF(AK166&gt;AJ166,1,0)</f>
        <v>0</v>
      </c>
    </row>
    <row r="167" spans="1:39" ht="21.75" customHeight="1" x14ac:dyDescent="0.25">
      <c r="A167" s="19"/>
      <c r="B167" s="14" t="s">
        <v>14</v>
      </c>
      <c r="C167" s="111"/>
      <c r="D167" s="68" t="str">
        <f>IF(C167=0," ",VLOOKUP(C167,[1]Inschr!B$1:K$65536,3,FALSE))</f>
        <v xml:space="preserve"> </v>
      </c>
      <c r="E167" s="102" t="str">
        <f>IF(C167=0," ",VLOOKUP(C167,[1]Inschr!B$1:K$65536,4,FALSE))</f>
        <v xml:space="preserve"> </v>
      </c>
      <c r="G167" s="109"/>
      <c r="H167" s="5"/>
      <c r="I167" s="122" t="s">
        <v>37</v>
      </c>
      <c r="J167" s="117" t="s">
        <v>37</v>
      </c>
      <c r="K167" s="117" t="s">
        <v>37</v>
      </c>
      <c r="L167" s="118"/>
      <c r="M167" s="119"/>
      <c r="N167" s="118"/>
      <c r="O167" s="119"/>
      <c r="P167" s="118"/>
      <c r="Q167" s="119"/>
      <c r="R167" s="118">
        <f t="shared" si="18"/>
        <v>0</v>
      </c>
      <c r="S167" s="119">
        <f t="shared" si="19"/>
        <v>0</v>
      </c>
      <c r="W167" s="66"/>
      <c r="X167" s="66"/>
      <c r="Y167" s="19"/>
      <c r="AA167" s="19"/>
      <c r="AC167" s="112" t="s">
        <v>37</v>
      </c>
      <c r="AD167" s="121" t="s">
        <v>37</v>
      </c>
      <c r="AE167" s="121" t="s">
        <v>37</v>
      </c>
      <c r="AF167" s="118"/>
      <c r="AG167" s="119"/>
      <c r="AH167" s="118"/>
      <c r="AI167" s="119"/>
      <c r="AJ167" s="118"/>
      <c r="AK167" s="119"/>
      <c r="AL167" s="118">
        <f t="shared" si="20"/>
        <v>0</v>
      </c>
      <c r="AM167" s="119">
        <f t="shared" si="21"/>
        <v>0</v>
      </c>
    </row>
    <row r="168" spans="1:39" ht="21.75" customHeight="1" x14ac:dyDescent="0.25">
      <c r="A168" s="19"/>
      <c r="B168" s="14" t="s">
        <v>15</v>
      </c>
      <c r="C168" s="111"/>
      <c r="D168" s="68" t="str">
        <f>IF(C168=0," ",VLOOKUP(C168,[1]Inschr!B$1:K$65536,3,FALSE))</f>
        <v xml:space="preserve"> </v>
      </c>
      <c r="E168" s="102" t="str">
        <f>IF(C168=0," ",VLOOKUP(C168,[1]Inschr!B$1:K$65536,4,FALSE))</f>
        <v xml:space="preserve"> </v>
      </c>
      <c r="G168" s="109"/>
      <c r="H168" s="5"/>
      <c r="I168" s="116"/>
      <c r="J168" s="117" t="s">
        <v>38</v>
      </c>
      <c r="K168" s="117" t="s">
        <v>38</v>
      </c>
      <c r="L168" s="118"/>
      <c r="M168" s="119"/>
      <c r="N168" s="118"/>
      <c r="O168" s="119"/>
      <c r="P168" s="118"/>
      <c r="Q168" s="119"/>
      <c r="R168" s="118">
        <f t="shared" si="18"/>
        <v>0</v>
      </c>
      <c r="S168" s="119">
        <f t="shared" si="19"/>
        <v>0</v>
      </c>
      <c r="X168" s="19"/>
      <c r="Y168" s="19"/>
      <c r="AA168" s="19"/>
      <c r="AC168" s="120"/>
      <c r="AD168" s="121" t="s">
        <v>38</v>
      </c>
      <c r="AE168" s="121" t="s">
        <v>38</v>
      </c>
      <c r="AF168" s="118"/>
      <c r="AG168" s="119"/>
      <c r="AH168" s="118"/>
      <c r="AI168" s="119"/>
      <c r="AJ168" s="118"/>
      <c r="AK168" s="119"/>
      <c r="AL168" s="118">
        <f t="shared" si="20"/>
        <v>0</v>
      </c>
      <c r="AM168" s="119">
        <f t="shared" si="21"/>
        <v>0</v>
      </c>
    </row>
    <row r="169" spans="1:39" ht="21.75" customHeight="1" x14ac:dyDescent="0.25">
      <c r="A169" s="19"/>
      <c r="B169" s="14" t="s">
        <v>16</v>
      </c>
      <c r="C169" s="111"/>
      <c r="D169" s="68" t="str">
        <f>IF(C169=0," ",VLOOKUP(C169,[1]Inschr!B$1:K$65536,3,FALSE))</f>
        <v xml:space="preserve"> </v>
      </c>
      <c r="E169" s="102" t="str">
        <f>IF(C169=0," ",VLOOKUP(C169,[1]Inschr!B$1:K$65536,4,FALSE))</f>
        <v xml:space="preserve"> </v>
      </c>
      <c r="G169" s="109"/>
      <c r="H169" s="5"/>
      <c r="I169" s="116"/>
      <c r="J169" s="5"/>
      <c r="K169" s="117" t="s">
        <v>39</v>
      </c>
      <c r="L169" s="118"/>
      <c r="M169" s="119"/>
      <c r="N169" s="118"/>
      <c r="O169" s="119"/>
      <c r="P169" s="118"/>
      <c r="Q169" s="119"/>
      <c r="R169" s="118">
        <f t="shared" si="18"/>
        <v>0</v>
      </c>
      <c r="S169" s="119">
        <f t="shared" si="19"/>
        <v>0</v>
      </c>
      <c r="X169" s="19"/>
      <c r="Y169" s="19"/>
      <c r="AA169" s="19"/>
      <c r="AC169" s="120"/>
      <c r="AE169" s="121" t="s">
        <v>39</v>
      </c>
      <c r="AF169" s="118"/>
      <c r="AG169" s="119"/>
      <c r="AH169" s="118"/>
      <c r="AI169" s="119"/>
      <c r="AJ169" s="118"/>
      <c r="AK169" s="119"/>
      <c r="AL169" s="118">
        <f t="shared" si="20"/>
        <v>0</v>
      </c>
      <c r="AM169" s="119">
        <f t="shared" si="21"/>
        <v>0</v>
      </c>
    </row>
    <row r="170" spans="1:39" ht="21.75" customHeight="1" x14ac:dyDescent="0.25">
      <c r="A170" s="19"/>
      <c r="G170" s="109"/>
      <c r="H170" s="5"/>
      <c r="I170" s="122" t="s">
        <v>40</v>
      </c>
      <c r="J170" s="117" t="s">
        <v>40</v>
      </c>
      <c r="K170" s="117" t="s">
        <v>40</v>
      </c>
      <c r="L170" s="118"/>
      <c r="M170" s="119"/>
      <c r="N170" s="118"/>
      <c r="O170" s="119"/>
      <c r="P170" s="118"/>
      <c r="Q170" s="119"/>
      <c r="R170" s="118">
        <f t="shared" si="18"/>
        <v>0</v>
      </c>
      <c r="S170" s="119">
        <f t="shared" si="19"/>
        <v>0</v>
      </c>
      <c r="X170" s="19"/>
      <c r="Y170" s="19"/>
      <c r="AA170" s="19"/>
      <c r="AC170" s="112" t="s">
        <v>40</v>
      </c>
      <c r="AD170" s="121" t="s">
        <v>40</v>
      </c>
      <c r="AE170" s="121" t="s">
        <v>40</v>
      </c>
      <c r="AF170" s="118"/>
      <c r="AG170" s="119"/>
      <c r="AH170" s="118"/>
      <c r="AI170" s="119"/>
      <c r="AJ170" s="118"/>
      <c r="AK170" s="119"/>
      <c r="AL170" s="118">
        <f t="shared" si="20"/>
        <v>0</v>
      </c>
      <c r="AM170" s="119">
        <f t="shared" si="21"/>
        <v>0</v>
      </c>
    </row>
    <row r="171" spans="1:39" ht="21.75" customHeight="1" x14ac:dyDescent="0.25">
      <c r="C171" s="123"/>
      <c r="D171" s="66"/>
      <c r="E171" s="19"/>
      <c r="G171" s="109"/>
      <c r="H171" s="5"/>
      <c r="I171" s="116"/>
      <c r="J171" s="117" t="s">
        <v>41</v>
      </c>
      <c r="K171" s="117" t="s">
        <v>41</v>
      </c>
      <c r="L171" s="118"/>
      <c r="M171" s="119"/>
      <c r="N171" s="118"/>
      <c r="O171" s="119"/>
      <c r="P171" s="118"/>
      <c r="Q171" s="119"/>
      <c r="R171" s="118">
        <f t="shared" si="18"/>
        <v>0</v>
      </c>
      <c r="S171" s="119">
        <f t="shared" si="19"/>
        <v>0</v>
      </c>
      <c r="AA171" s="19"/>
      <c r="AC171" s="120"/>
      <c r="AD171" s="121" t="s">
        <v>41</v>
      </c>
      <c r="AE171" s="121" t="s">
        <v>41</v>
      </c>
      <c r="AF171" s="118"/>
      <c r="AG171" s="119"/>
      <c r="AH171" s="118"/>
      <c r="AI171" s="119"/>
      <c r="AJ171" s="118"/>
      <c r="AK171" s="119"/>
      <c r="AL171" s="118">
        <f t="shared" si="20"/>
        <v>0</v>
      </c>
      <c r="AM171" s="119">
        <f t="shared" si="21"/>
        <v>0</v>
      </c>
    </row>
    <row r="172" spans="1:39" ht="21.75" customHeight="1" x14ac:dyDescent="0.25">
      <c r="G172" s="109"/>
      <c r="H172" s="5"/>
      <c r="I172" s="116"/>
      <c r="J172" s="5"/>
      <c r="K172" s="117" t="s">
        <v>42</v>
      </c>
      <c r="L172" s="118"/>
      <c r="M172" s="119"/>
      <c r="N172" s="118"/>
      <c r="O172" s="119"/>
      <c r="P172" s="118"/>
      <c r="Q172" s="119"/>
      <c r="R172" s="118">
        <f t="shared" si="18"/>
        <v>0</v>
      </c>
      <c r="S172" s="119">
        <f t="shared" si="19"/>
        <v>0</v>
      </c>
      <c r="AA172" s="19"/>
      <c r="AC172" s="120"/>
      <c r="AE172" s="121" t="s">
        <v>42</v>
      </c>
      <c r="AF172" s="118"/>
      <c r="AG172" s="119"/>
      <c r="AH172" s="118"/>
      <c r="AI172" s="119"/>
      <c r="AJ172" s="118"/>
      <c r="AK172" s="119"/>
      <c r="AL172" s="118">
        <f t="shared" si="20"/>
        <v>0</v>
      </c>
      <c r="AM172" s="119">
        <f t="shared" si="21"/>
        <v>0</v>
      </c>
    </row>
    <row r="173" spans="1:39" ht="21.75" customHeight="1" x14ac:dyDescent="0.25">
      <c r="G173" s="109"/>
      <c r="H173" s="5"/>
      <c r="I173" s="5"/>
      <c r="J173" s="117" t="s">
        <v>43</v>
      </c>
      <c r="K173" s="117" t="s">
        <v>43</v>
      </c>
      <c r="L173" s="118"/>
      <c r="M173" s="119"/>
      <c r="N173" s="118"/>
      <c r="O173" s="119"/>
      <c r="P173" s="118"/>
      <c r="Q173" s="119"/>
      <c r="R173" s="118">
        <f t="shared" si="18"/>
        <v>0</v>
      </c>
      <c r="S173" s="119">
        <f t="shared" si="19"/>
        <v>0</v>
      </c>
      <c r="AA173" s="19"/>
      <c r="AD173" s="121" t="s">
        <v>43</v>
      </c>
      <c r="AE173" s="121" t="s">
        <v>43</v>
      </c>
      <c r="AF173" s="118"/>
      <c r="AG173" s="119"/>
      <c r="AH173" s="118"/>
      <c r="AI173" s="119"/>
      <c r="AJ173" s="118"/>
      <c r="AK173" s="119"/>
      <c r="AL173" s="118">
        <f t="shared" si="20"/>
        <v>0</v>
      </c>
      <c r="AM173" s="119">
        <f t="shared" si="21"/>
        <v>0</v>
      </c>
    </row>
    <row r="174" spans="1:39" ht="21.75" customHeight="1" x14ac:dyDescent="0.25">
      <c r="G174" s="109"/>
      <c r="H174" s="5"/>
      <c r="I174" s="122" t="s">
        <v>44</v>
      </c>
      <c r="J174" s="117" t="s">
        <v>44</v>
      </c>
      <c r="K174" s="117" t="s">
        <v>44</v>
      </c>
      <c r="L174" s="118"/>
      <c r="M174" s="119"/>
      <c r="N174" s="118"/>
      <c r="O174" s="119"/>
      <c r="P174" s="118"/>
      <c r="Q174" s="119"/>
      <c r="R174" s="118">
        <f t="shared" si="18"/>
        <v>0</v>
      </c>
      <c r="S174" s="119">
        <f t="shared" si="19"/>
        <v>0</v>
      </c>
      <c r="AA174" s="19"/>
      <c r="AC174" s="112" t="s">
        <v>44</v>
      </c>
      <c r="AD174" s="121" t="s">
        <v>44</v>
      </c>
      <c r="AE174" s="121" t="s">
        <v>44</v>
      </c>
      <c r="AF174" s="118"/>
      <c r="AG174" s="119"/>
      <c r="AH174" s="118"/>
      <c r="AI174" s="119"/>
      <c r="AJ174" s="118"/>
      <c r="AK174" s="119"/>
      <c r="AL174" s="118">
        <f t="shared" si="20"/>
        <v>0</v>
      </c>
      <c r="AM174" s="119">
        <f t="shared" si="21"/>
        <v>0</v>
      </c>
    </row>
    <row r="175" spans="1:39" ht="21.75" customHeight="1" thickBot="1" x14ac:dyDescent="0.3">
      <c r="G175" s="109"/>
      <c r="H175" s="5"/>
      <c r="I175" s="116"/>
      <c r="J175" s="5"/>
      <c r="K175" s="117" t="s">
        <v>45</v>
      </c>
      <c r="L175" s="124"/>
      <c r="M175" s="125"/>
      <c r="N175" s="124"/>
      <c r="O175" s="125"/>
      <c r="P175" s="124"/>
      <c r="Q175" s="125"/>
      <c r="R175" s="124">
        <f t="shared" si="18"/>
        <v>0</v>
      </c>
      <c r="S175" s="125">
        <f t="shared" si="19"/>
        <v>0</v>
      </c>
      <c r="AA175" s="19"/>
      <c r="AC175" s="120"/>
      <c r="AE175" s="121" t="s">
        <v>45</v>
      </c>
      <c r="AF175" s="124"/>
      <c r="AG175" s="125"/>
      <c r="AH175" s="124"/>
      <c r="AI175" s="125"/>
      <c r="AJ175" s="124"/>
      <c r="AK175" s="125"/>
      <c r="AL175" s="124">
        <f t="shared" si="20"/>
        <v>0</v>
      </c>
      <c r="AM175" s="125">
        <f t="shared" si="21"/>
        <v>0</v>
      </c>
    </row>
    <row r="176" spans="1:39" x14ac:dyDescent="0.25">
      <c r="V176" s="120"/>
    </row>
    <row r="196" spans="21:22" x14ac:dyDescent="0.25">
      <c r="U196" s="5"/>
      <c r="V196" s="5"/>
    </row>
    <row r="197" spans="21:22" x14ac:dyDescent="0.25">
      <c r="U197" s="5"/>
      <c r="V197" s="5"/>
    </row>
  </sheetData>
  <mergeCells count="182">
    <mergeCell ref="AJ165:AK165"/>
    <mergeCell ref="AL165:AM165"/>
    <mergeCell ref="L165:M165"/>
    <mergeCell ref="N165:O165"/>
    <mergeCell ref="P165:Q165"/>
    <mergeCell ref="R165:S165"/>
    <mergeCell ref="AF165:AG165"/>
    <mergeCell ref="AH165:AI165"/>
    <mergeCell ref="O160:P160"/>
    <mergeCell ref="AI160:AJ160"/>
    <mergeCell ref="O161:P161"/>
    <mergeCell ref="AI161:AJ161"/>
    <mergeCell ref="O162:P162"/>
    <mergeCell ref="AI162:AJ162"/>
    <mergeCell ref="AM153:AM155"/>
    <mergeCell ref="O157:P157"/>
    <mergeCell ref="AI157:AJ157"/>
    <mergeCell ref="O158:P158"/>
    <mergeCell ref="AI158:AJ158"/>
    <mergeCell ref="O159:P159"/>
    <mergeCell ref="AI159:AJ159"/>
    <mergeCell ref="AL137:AM137"/>
    <mergeCell ref="O150:Q155"/>
    <mergeCell ref="R150:R152"/>
    <mergeCell ref="S150:S152"/>
    <mergeCell ref="AI150:AK155"/>
    <mergeCell ref="AL150:AL152"/>
    <mergeCell ref="AM150:AM152"/>
    <mergeCell ref="R153:R155"/>
    <mergeCell ref="S153:S155"/>
    <mergeCell ref="AL153:AL155"/>
    <mergeCell ref="O134:P134"/>
    <mergeCell ref="AI134:AJ134"/>
    <mergeCell ref="L137:M137"/>
    <mergeCell ref="N137:O137"/>
    <mergeCell ref="P137:Q137"/>
    <mergeCell ref="R137:S137"/>
    <mergeCell ref="AF137:AG137"/>
    <mergeCell ref="AH137:AI137"/>
    <mergeCell ref="AJ137:AK137"/>
    <mergeCell ref="O131:P131"/>
    <mergeCell ref="AI131:AJ131"/>
    <mergeCell ref="O132:P132"/>
    <mergeCell ref="AI132:AJ132"/>
    <mergeCell ref="O133:P133"/>
    <mergeCell ref="AI133:AJ133"/>
    <mergeCell ref="AL125:AL127"/>
    <mergeCell ref="AM125:AM127"/>
    <mergeCell ref="O129:P129"/>
    <mergeCell ref="AI129:AJ129"/>
    <mergeCell ref="O130:P130"/>
    <mergeCell ref="AI130:AJ130"/>
    <mergeCell ref="AJ109:AK109"/>
    <mergeCell ref="AL109:AM109"/>
    <mergeCell ref="O122:Q127"/>
    <mergeCell ref="R122:R124"/>
    <mergeCell ref="S122:S124"/>
    <mergeCell ref="AI122:AK127"/>
    <mergeCell ref="AL122:AL124"/>
    <mergeCell ref="AM122:AM124"/>
    <mergeCell ref="R125:R127"/>
    <mergeCell ref="S125:S127"/>
    <mergeCell ref="L109:M109"/>
    <mergeCell ref="N109:O109"/>
    <mergeCell ref="P109:Q109"/>
    <mergeCell ref="R109:S109"/>
    <mergeCell ref="AF109:AG109"/>
    <mergeCell ref="AH109:AI109"/>
    <mergeCell ref="O104:P104"/>
    <mergeCell ref="AI104:AJ104"/>
    <mergeCell ref="O105:P105"/>
    <mergeCell ref="AI105:AJ105"/>
    <mergeCell ref="O106:P106"/>
    <mergeCell ref="AI106:AJ106"/>
    <mergeCell ref="AM97:AM99"/>
    <mergeCell ref="O101:P101"/>
    <mergeCell ref="AI101:AJ101"/>
    <mergeCell ref="O102:P102"/>
    <mergeCell ref="AI102:AJ102"/>
    <mergeCell ref="O103:P103"/>
    <mergeCell ref="AI103:AJ103"/>
    <mergeCell ref="AL81:AM81"/>
    <mergeCell ref="O94:Q99"/>
    <mergeCell ref="R94:R96"/>
    <mergeCell ref="S94:S96"/>
    <mergeCell ref="AI94:AK99"/>
    <mergeCell ref="AL94:AL96"/>
    <mergeCell ref="AM94:AM96"/>
    <mergeCell ref="R97:R99"/>
    <mergeCell ref="S97:S99"/>
    <mergeCell ref="AL97:AL99"/>
    <mergeCell ref="O78:P78"/>
    <mergeCell ref="AI78:AJ78"/>
    <mergeCell ref="L81:M81"/>
    <mergeCell ref="N81:O81"/>
    <mergeCell ref="P81:Q81"/>
    <mergeCell ref="R81:S81"/>
    <mergeCell ref="AF81:AG81"/>
    <mergeCell ref="AH81:AI81"/>
    <mergeCell ref="AJ81:AK81"/>
    <mergeCell ref="O75:P75"/>
    <mergeCell ref="AI75:AJ75"/>
    <mergeCell ref="O76:P76"/>
    <mergeCell ref="AI76:AJ76"/>
    <mergeCell ref="O77:P77"/>
    <mergeCell ref="AI77:AJ77"/>
    <mergeCell ref="AL69:AL71"/>
    <mergeCell ref="AM69:AM71"/>
    <mergeCell ref="O73:P73"/>
    <mergeCell ref="AI73:AJ73"/>
    <mergeCell ref="O74:P74"/>
    <mergeCell ref="AI74:AJ74"/>
    <mergeCell ref="AJ53:AK53"/>
    <mergeCell ref="AL53:AM53"/>
    <mergeCell ref="O66:Q71"/>
    <mergeCell ref="R66:R68"/>
    <mergeCell ref="S66:S68"/>
    <mergeCell ref="AI66:AK71"/>
    <mergeCell ref="AL66:AL68"/>
    <mergeCell ref="AM66:AM68"/>
    <mergeCell ref="R69:R71"/>
    <mergeCell ref="S69:S71"/>
    <mergeCell ref="L53:M53"/>
    <mergeCell ref="N53:O53"/>
    <mergeCell ref="P53:Q53"/>
    <mergeCell ref="R53:S53"/>
    <mergeCell ref="AF53:AG53"/>
    <mergeCell ref="AH53:AI53"/>
    <mergeCell ref="O48:P48"/>
    <mergeCell ref="AI48:AJ48"/>
    <mergeCell ref="O49:P49"/>
    <mergeCell ref="AI49:AJ49"/>
    <mergeCell ref="O50:P50"/>
    <mergeCell ref="AI50:AJ50"/>
    <mergeCell ref="O45:P45"/>
    <mergeCell ref="AI45:AJ45"/>
    <mergeCell ref="O46:P46"/>
    <mergeCell ref="AI46:AJ46"/>
    <mergeCell ref="O47:P47"/>
    <mergeCell ref="AI47:AJ47"/>
    <mergeCell ref="O38:Q43"/>
    <mergeCell ref="R38:R40"/>
    <mergeCell ref="S38:S40"/>
    <mergeCell ref="AI38:AK43"/>
    <mergeCell ref="AL38:AL40"/>
    <mergeCell ref="AM38:AM40"/>
    <mergeCell ref="R41:R43"/>
    <mergeCell ref="S41:S43"/>
    <mergeCell ref="AL41:AL43"/>
    <mergeCell ref="AM41:AM43"/>
    <mergeCell ref="B28:B32"/>
    <mergeCell ref="J28:K28"/>
    <mergeCell ref="V28:V32"/>
    <mergeCell ref="AB28:AC28"/>
    <mergeCell ref="J29:K31"/>
    <mergeCell ref="AB29:AC31"/>
    <mergeCell ref="B23:B27"/>
    <mergeCell ref="J23:K23"/>
    <mergeCell ref="V23:V27"/>
    <mergeCell ref="AB23:AC23"/>
    <mergeCell ref="J24:K26"/>
    <mergeCell ref="AB24:AC26"/>
    <mergeCell ref="B18:B22"/>
    <mergeCell ref="J18:K18"/>
    <mergeCell ref="V18:V22"/>
    <mergeCell ref="AB18:AC18"/>
    <mergeCell ref="J19:K21"/>
    <mergeCell ref="AB19:AC21"/>
    <mergeCell ref="B13:B17"/>
    <mergeCell ref="J13:K13"/>
    <mergeCell ref="V13:V17"/>
    <mergeCell ref="AB13:AC13"/>
    <mergeCell ref="J14:K16"/>
    <mergeCell ref="AB14:AC16"/>
    <mergeCell ref="M1:S4"/>
    <mergeCell ref="AG1:AM4"/>
    <mergeCell ref="B8:B12"/>
    <mergeCell ref="J8:K8"/>
    <mergeCell ref="V8:V12"/>
    <mergeCell ref="AB8:AC8"/>
    <mergeCell ref="J9:K11"/>
    <mergeCell ref="AB9:AC11"/>
  </mergeCells>
  <printOptions horizontalCentered="1" verticalCentered="1"/>
  <pageMargins left="0" right="0" top="0.98425196850393704" bottom="0.98425196850393704" header="0.51181102362204722" footer="0.51181102362204722"/>
  <pageSetup paperSize="9" scale="87" orientation="landscape" horizontalDpi="360" verticalDpi="360" r:id="rId1"/>
  <headerFooter alignWithMargins="0"/>
  <rowBreaks count="5" manualBreakCount="5">
    <brk id="36" max="16383" man="1"/>
    <brk id="64" max="16383" man="1"/>
    <brk id="92" max="16383" man="1"/>
    <brk id="120" max="16383" man="1"/>
    <brk id="148" max="16383" man="1"/>
  </rowBreaks>
  <colBreaks count="1" manualBreakCount="1">
    <brk id="20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227B-F429-4D89-8BBB-1480EFDE9A65}">
  <dimension ref="A1:AQ196"/>
  <sheetViews>
    <sheetView zoomScale="60" zoomScaleNormal="60" workbookViewId="0">
      <selection activeCell="W32" sqref="W32"/>
    </sheetView>
  </sheetViews>
  <sheetFormatPr defaultColWidth="9.109375" defaultRowHeight="13.2" x14ac:dyDescent="0.25"/>
  <cols>
    <col min="1" max="1" width="3.109375" style="14" bestFit="1" customWidth="1"/>
    <col min="2" max="2" width="6.33203125" style="14" bestFit="1" customWidth="1"/>
    <col min="3" max="3" width="7" style="14" bestFit="1" customWidth="1"/>
    <col min="4" max="4" width="20.88671875" style="14" bestFit="1" customWidth="1"/>
    <col min="5" max="5" width="23.6640625" style="14" bestFit="1" customWidth="1"/>
    <col min="6" max="6" width="6.88671875" style="14" bestFit="1" customWidth="1"/>
    <col min="7" max="17" width="4.5546875" style="14" customWidth="1"/>
    <col min="18" max="19" width="9.109375" style="14"/>
    <col min="20" max="20" width="5.5546875" style="14" customWidth="1"/>
    <col min="21" max="21" width="3.33203125" style="14" customWidth="1"/>
    <col min="22" max="22" width="6.44140625" style="14" bestFit="1" customWidth="1"/>
    <col min="23" max="23" width="6.6640625" style="14" customWidth="1"/>
    <col min="24" max="24" width="20.88671875" style="14" bestFit="1" customWidth="1"/>
    <col min="25" max="25" width="22.6640625" style="14" customWidth="1"/>
    <col min="26" max="26" width="7" style="14" bestFit="1" customWidth="1"/>
    <col min="27" max="37" width="5.33203125" style="14" customWidth="1"/>
    <col min="38" max="39" width="9.109375" style="14"/>
    <col min="40" max="40" width="5.33203125" style="14" customWidth="1"/>
    <col min="41" max="256" width="9.109375" style="14"/>
    <col min="257" max="257" width="3.109375" style="14" bestFit="1" customWidth="1"/>
    <col min="258" max="258" width="6.33203125" style="14" bestFit="1" customWidth="1"/>
    <col min="259" max="259" width="7" style="14" bestFit="1" customWidth="1"/>
    <col min="260" max="260" width="20.88671875" style="14" bestFit="1" customWidth="1"/>
    <col min="261" max="261" width="23.6640625" style="14" bestFit="1" customWidth="1"/>
    <col min="262" max="262" width="6.88671875" style="14" bestFit="1" customWidth="1"/>
    <col min="263" max="273" width="4.5546875" style="14" customWidth="1"/>
    <col min="274" max="275" width="9.109375" style="14"/>
    <col min="276" max="276" width="5.5546875" style="14" customWidth="1"/>
    <col min="277" max="277" width="3.33203125" style="14" customWidth="1"/>
    <col min="278" max="278" width="6.44140625" style="14" bestFit="1" customWidth="1"/>
    <col min="279" max="279" width="6.6640625" style="14" customWidth="1"/>
    <col min="280" max="280" width="20.88671875" style="14" bestFit="1" customWidth="1"/>
    <col min="281" max="281" width="22.6640625" style="14" customWidth="1"/>
    <col min="282" max="282" width="7" style="14" bestFit="1" customWidth="1"/>
    <col min="283" max="293" width="5.33203125" style="14" customWidth="1"/>
    <col min="294" max="295" width="9.109375" style="14"/>
    <col min="296" max="296" width="5.33203125" style="14" customWidth="1"/>
    <col min="297" max="512" width="9.109375" style="14"/>
    <col min="513" max="513" width="3.109375" style="14" bestFit="1" customWidth="1"/>
    <col min="514" max="514" width="6.33203125" style="14" bestFit="1" customWidth="1"/>
    <col min="515" max="515" width="7" style="14" bestFit="1" customWidth="1"/>
    <col min="516" max="516" width="20.88671875" style="14" bestFit="1" customWidth="1"/>
    <col min="517" max="517" width="23.6640625" style="14" bestFit="1" customWidth="1"/>
    <col min="518" max="518" width="6.88671875" style="14" bestFit="1" customWidth="1"/>
    <col min="519" max="529" width="4.5546875" style="14" customWidth="1"/>
    <col min="530" max="531" width="9.109375" style="14"/>
    <col min="532" max="532" width="5.5546875" style="14" customWidth="1"/>
    <col min="533" max="533" width="3.33203125" style="14" customWidth="1"/>
    <col min="534" max="534" width="6.44140625" style="14" bestFit="1" customWidth="1"/>
    <col min="535" max="535" width="6.6640625" style="14" customWidth="1"/>
    <col min="536" max="536" width="20.88671875" style="14" bestFit="1" customWidth="1"/>
    <col min="537" max="537" width="22.6640625" style="14" customWidth="1"/>
    <col min="538" max="538" width="7" style="14" bestFit="1" customWidth="1"/>
    <col min="539" max="549" width="5.33203125" style="14" customWidth="1"/>
    <col min="550" max="551" width="9.109375" style="14"/>
    <col min="552" max="552" width="5.33203125" style="14" customWidth="1"/>
    <col min="553" max="768" width="9.109375" style="14"/>
    <col min="769" max="769" width="3.109375" style="14" bestFit="1" customWidth="1"/>
    <col min="770" max="770" width="6.33203125" style="14" bestFit="1" customWidth="1"/>
    <col min="771" max="771" width="7" style="14" bestFit="1" customWidth="1"/>
    <col min="772" max="772" width="20.88671875" style="14" bestFit="1" customWidth="1"/>
    <col min="773" max="773" width="23.6640625" style="14" bestFit="1" customWidth="1"/>
    <col min="774" max="774" width="6.88671875" style="14" bestFit="1" customWidth="1"/>
    <col min="775" max="785" width="4.5546875" style="14" customWidth="1"/>
    <col min="786" max="787" width="9.109375" style="14"/>
    <col min="788" max="788" width="5.5546875" style="14" customWidth="1"/>
    <col min="789" max="789" width="3.33203125" style="14" customWidth="1"/>
    <col min="790" max="790" width="6.44140625" style="14" bestFit="1" customWidth="1"/>
    <col min="791" max="791" width="6.6640625" style="14" customWidth="1"/>
    <col min="792" max="792" width="20.88671875" style="14" bestFit="1" customWidth="1"/>
    <col min="793" max="793" width="22.6640625" style="14" customWidth="1"/>
    <col min="794" max="794" width="7" style="14" bestFit="1" customWidth="1"/>
    <col min="795" max="805" width="5.33203125" style="14" customWidth="1"/>
    <col min="806" max="807" width="9.109375" style="14"/>
    <col min="808" max="808" width="5.33203125" style="14" customWidth="1"/>
    <col min="809" max="1024" width="9.109375" style="14"/>
    <col min="1025" max="1025" width="3.109375" style="14" bestFit="1" customWidth="1"/>
    <col min="1026" max="1026" width="6.33203125" style="14" bestFit="1" customWidth="1"/>
    <col min="1027" max="1027" width="7" style="14" bestFit="1" customWidth="1"/>
    <col min="1028" max="1028" width="20.88671875" style="14" bestFit="1" customWidth="1"/>
    <col min="1029" max="1029" width="23.6640625" style="14" bestFit="1" customWidth="1"/>
    <col min="1030" max="1030" width="6.88671875" style="14" bestFit="1" customWidth="1"/>
    <col min="1031" max="1041" width="4.5546875" style="14" customWidth="1"/>
    <col min="1042" max="1043" width="9.109375" style="14"/>
    <col min="1044" max="1044" width="5.5546875" style="14" customWidth="1"/>
    <col min="1045" max="1045" width="3.33203125" style="14" customWidth="1"/>
    <col min="1046" max="1046" width="6.44140625" style="14" bestFit="1" customWidth="1"/>
    <col min="1047" max="1047" width="6.6640625" style="14" customWidth="1"/>
    <col min="1048" max="1048" width="20.88671875" style="14" bestFit="1" customWidth="1"/>
    <col min="1049" max="1049" width="22.6640625" style="14" customWidth="1"/>
    <col min="1050" max="1050" width="7" style="14" bestFit="1" customWidth="1"/>
    <col min="1051" max="1061" width="5.33203125" style="14" customWidth="1"/>
    <col min="1062" max="1063" width="9.109375" style="14"/>
    <col min="1064" max="1064" width="5.33203125" style="14" customWidth="1"/>
    <col min="1065" max="1280" width="9.109375" style="14"/>
    <col min="1281" max="1281" width="3.109375" style="14" bestFit="1" customWidth="1"/>
    <col min="1282" max="1282" width="6.33203125" style="14" bestFit="1" customWidth="1"/>
    <col min="1283" max="1283" width="7" style="14" bestFit="1" customWidth="1"/>
    <col min="1284" max="1284" width="20.88671875" style="14" bestFit="1" customWidth="1"/>
    <col min="1285" max="1285" width="23.6640625" style="14" bestFit="1" customWidth="1"/>
    <col min="1286" max="1286" width="6.88671875" style="14" bestFit="1" customWidth="1"/>
    <col min="1287" max="1297" width="4.5546875" style="14" customWidth="1"/>
    <col min="1298" max="1299" width="9.109375" style="14"/>
    <col min="1300" max="1300" width="5.5546875" style="14" customWidth="1"/>
    <col min="1301" max="1301" width="3.33203125" style="14" customWidth="1"/>
    <col min="1302" max="1302" width="6.44140625" style="14" bestFit="1" customWidth="1"/>
    <col min="1303" max="1303" width="6.6640625" style="14" customWidth="1"/>
    <col min="1304" max="1304" width="20.88671875" style="14" bestFit="1" customWidth="1"/>
    <col min="1305" max="1305" width="22.6640625" style="14" customWidth="1"/>
    <col min="1306" max="1306" width="7" style="14" bestFit="1" customWidth="1"/>
    <col min="1307" max="1317" width="5.33203125" style="14" customWidth="1"/>
    <col min="1318" max="1319" width="9.109375" style="14"/>
    <col min="1320" max="1320" width="5.33203125" style="14" customWidth="1"/>
    <col min="1321" max="1536" width="9.109375" style="14"/>
    <col min="1537" max="1537" width="3.109375" style="14" bestFit="1" customWidth="1"/>
    <col min="1538" max="1538" width="6.33203125" style="14" bestFit="1" customWidth="1"/>
    <col min="1539" max="1539" width="7" style="14" bestFit="1" customWidth="1"/>
    <col min="1540" max="1540" width="20.88671875" style="14" bestFit="1" customWidth="1"/>
    <col min="1541" max="1541" width="23.6640625" style="14" bestFit="1" customWidth="1"/>
    <col min="1542" max="1542" width="6.88671875" style="14" bestFit="1" customWidth="1"/>
    <col min="1543" max="1553" width="4.5546875" style="14" customWidth="1"/>
    <col min="1554" max="1555" width="9.109375" style="14"/>
    <col min="1556" max="1556" width="5.5546875" style="14" customWidth="1"/>
    <col min="1557" max="1557" width="3.33203125" style="14" customWidth="1"/>
    <col min="1558" max="1558" width="6.44140625" style="14" bestFit="1" customWidth="1"/>
    <col min="1559" max="1559" width="6.6640625" style="14" customWidth="1"/>
    <col min="1560" max="1560" width="20.88671875" style="14" bestFit="1" customWidth="1"/>
    <col min="1561" max="1561" width="22.6640625" style="14" customWidth="1"/>
    <col min="1562" max="1562" width="7" style="14" bestFit="1" customWidth="1"/>
    <col min="1563" max="1573" width="5.33203125" style="14" customWidth="1"/>
    <col min="1574" max="1575" width="9.109375" style="14"/>
    <col min="1576" max="1576" width="5.33203125" style="14" customWidth="1"/>
    <col min="1577" max="1792" width="9.109375" style="14"/>
    <col min="1793" max="1793" width="3.109375" style="14" bestFit="1" customWidth="1"/>
    <col min="1794" max="1794" width="6.33203125" style="14" bestFit="1" customWidth="1"/>
    <col min="1795" max="1795" width="7" style="14" bestFit="1" customWidth="1"/>
    <col min="1796" max="1796" width="20.88671875" style="14" bestFit="1" customWidth="1"/>
    <col min="1797" max="1797" width="23.6640625" style="14" bestFit="1" customWidth="1"/>
    <col min="1798" max="1798" width="6.88671875" style="14" bestFit="1" customWidth="1"/>
    <col min="1799" max="1809" width="4.5546875" style="14" customWidth="1"/>
    <col min="1810" max="1811" width="9.109375" style="14"/>
    <col min="1812" max="1812" width="5.5546875" style="14" customWidth="1"/>
    <col min="1813" max="1813" width="3.33203125" style="14" customWidth="1"/>
    <col min="1814" max="1814" width="6.44140625" style="14" bestFit="1" customWidth="1"/>
    <col min="1815" max="1815" width="6.6640625" style="14" customWidth="1"/>
    <col min="1816" max="1816" width="20.88671875" style="14" bestFit="1" customWidth="1"/>
    <col min="1817" max="1817" width="22.6640625" style="14" customWidth="1"/>
    <col min="1818" max="1818" width="7" style="14" bestFit="1" customWidth="1"/>
    <col min="1819" max="1829" width="5.33203125" style="14" customWidth="1"/>
    <col min="1830" max="1831" width="9.109375" style="14"/>
    <col min="1832" max="1832" width="5.33203125" style="14" customWidth="1"/>
    <col min="1833" max="2048" width="9.109375" style="14"/>
    <col min="2049" max="2049" width="3.109375" style="14" bestFit="1" customWidth="1"/>
    <col min="2050" max="2050" width="6.33203125" style="14" bestFit="1" customWidth="1"/>
    <col min="2051" max="2051" width="7" style="14" bestFit="1" customWidth="1"/>
    <col min="2052" max="2052" width="20.88671875" style="14" bestFit="1" customWidth="1"/>
    <col min="2053" max="2053" width="23.6640625" style="14" bestFit="1" customWidth="1"/>
    <col min="2054" max="2054" width="6.88671875" style="14" bestFit="1" customWidth="1"/>
    <col min="2055" max="2065" width="4.5546875" style="14" customWidth="1"/>
    <col min="2066" max="2067" width="9.109375" style="14"/>
    <col min="2068" max="2068" width="5.5546875" style="14" customWidth="1"/>
    <col min="2069" max="2069" width="3.33203125" style="14" customWidth="1"/>
    <col min="2070" max="2070" width="6.44140625" style="14" bestFit="1" customWidth="1"/>
    <col min="2071" max="2071" width="6.6640625" style="14" customWidth="1"/>
    <col min="2072" max="2072" width="20.88671875" style="14" bestFit="1" customWidth="1"/>
    <col min="2073" max="2073" width="22.6640625" style="14" customWidth="1"/>
    <col min="2074" max="2074" width="7" style="14" bestFit="1" customWidth="1"/>
    <col min="2075" max="2085" width="5.33203125" style="14" customWidth="1"/>
    <col min="2086" max="2087" width="9.109375" style="14"/>
    <col min="2088" max="2088" width="5.33203125" style="14" customWidth="1"/>
    <col min="2089" max="2304" width="9.109375" style="14"/>
    <col min="2305" max="2305" width="3.109375" style="14" bestFit="1" customWidth="1"/>
    <col min="2306" max="2306" width="6.33203125" style="14" bestFit="1" customWidth="1"/>
    <col min="2307" max="2307" width="7" style="14" bestFit="1" customWidth="1"/>
    <col min="2308" max="2308" width="20.88671875" style="14" bestFit="1" customWidth="1"/>
    <col min="2309" max="2309" width="23.6640625" style="14" bestFit="1" customWidth="1"/>
    <col min="2310" max="2310" width="6.88671875" style="14" bestFit="1" customWidth="1"/>
    <col min="2311" max="2321" width="4.5546875" style="14" customWidth="1"/>
    <col min="2322" max="2323" width="9.109375" style="14"/>
    <col min="2324" max="2324" width="5.5546875" style="14" customWidth="1"/>
    <col min="2325" max="2325" width="3.33203125" style="14" customWidth="1"/>
    <col min="2326" max="2326" width="6.44140625" style="14" bestFit="1" customWidth="1"/>
    <col min="2327" max="2327" width="6.6640625" style="14" customWidth="1"/>
    <col min="2328" max="2328" width="20.88671875" style="14" bestFit="1" customWidth="1"/>
    <col min="2329" max="2329" width="22.6640625" style="14" customWidth="1"/>
    <col min="2330" max="2330" width="7" style="14" bestFit="1" customWidth="1"/>
    <col min="2331" max="2341" width="5.33203125" style="14" customWidth="1"/>
    <col min="2342" max="2343" width="9.109375" style="14"/>
    <col min="2344" max="2344" width="5.33203125" style="14" customWidth="1"/>
    <col min="2345" max="2560" width="9.109375" style="14"/>
    <col min="2561" max="2561" width="3.109375" style="14" bestFit="1" customWidth="1"/>
    <col min="2562" max="2562" width="6.33203125" style="14" bestFit="1" customWidth="1"/>
    <col min="2563" max="2563" width="7" style="14" bestFit="1" customWidth="1"/>
    <col min="2564" max="2564" width="20.88671875" style="14" bestFit="1" customWidth="1"/>
    <col min="2565" max="2565" width="23.6640625" style="14" bestFit="1" customWidth="1"/>
    <col min="2566" max="2566" width="6.88671875" style="14" bestFit="1" customWidth="1"/>
    <col min="2567" max="2577" width="4.5546875" style="14" customWidth="1"/>
    <col min="2578" max="2579" width="9.109375" style="14"/>
    <col min="2580" max="2580" width="5.5546875" style="14" customWidth="1"/>
    <col min="2581" max="2581" width="3.33203125" style="14" customWidth="1"/>
    <col min="2582" max="2582" width="6.44140625" style="14" bestFit="1" customWidth="1"/>
    <col min="2583" max="2583" width="6.6640625" style="14" customWidth="1"/>
    <col min="2584" max="2584" width="20.88671875" style="14" bestFit="1" customWidth="1"/>
    <col min="2585" max="2585" width="22.6640625" style="14" customWidth="1"/>
    <col min="2586" max="2586" width="7" style="14" bestFit="1" customWidth="1"/>
    <col min="2587" max="2597" width="5.33203125" style="14" customWidth="1"/>
    <col min="2598" max="2599" width="9.109375" style="14"/>
    <col min="2600" max="2600" width="5.33203125" style="14" customWidth="1"/>
    <col min="2601" max="2816" width="9.109375" style="14"/>
    <col min="2817" max="2817" width="3.109375" style="14" bestFit="1" customWidth="1"/>
    <col min="2818" max="2818" width="6.33203125" style="14" bestFit="1" customWidth="1"/>
    <col min="2819" max="2819" width="7" style="14" bestFit="1" customWidth="1"/>
    <col min="2820" max="2820" width="20.88671875" style="14" bestFit="1" customWidth="1"/>
    <col min="2821" max="2821" width="23.6640625" style="14" bestFit="1" customWidth="1"/>
    <col min="2822" max="2822" width="6.88671875" style="14" bestFit="1" customWidth="1"/>
    <col min="2823" max="2833" width="4.5546875" style="14" customWidth="1"/>
    <col min="2834" max="2835" width="9.109375" style="14"/>
    <col min="2836" max="2836" width="5.5546875" style="14" customWidth="1"/>
    <col min="2837" max="2837" width="3.33203125" style="14" customWidth="1"/>
    <col min="2838" max="2838" width="6.44140625" style="14" bestFit="1" customWidth="1"/>
    <col min="2839" max="2839" width="6.6640625" style="14" customWidth="1"/>
    <col min="2840" max="2840" width="20.88671875" style="14" bestFit="1" customWidth="1"/>
    <col min="2841" max="2841" width="22.6640625" style="14" customWidth="1"/>
    <col min="2842" max="2842" width="7" style="14" bestFit="1" customWidth="1"/>
    <col min="2843" max="2853" width="5.33203125" style="14" customWidth="1"/>
    <col min="2854" max="2855" width="9.109375" style="14"/>
    <col min="2856" max="2856" width="5.33203125" style="14" customWidth="1"/>
    <col min="2857" max="3072" width="9.109375" style="14"/>
    <col min="3073" max="3073" width="3.109375" style="14" bestFit="1" customWidth="1"/>
    <col min="3074" max="3074" width="6.33203125" style="14" bestFit="1" customWidth="1"/>
    <col min="3075" max="3075" width="7" style="14" bestFit="1" customWidth="1"/>
    <col min="3076" max="3076" width="20.88671875" style="14" bestFit="1" customWidth="1"/>
    <col min="3077" max="3077" width="23.6640625" style="14" bestFit="1" customWidth="1"/>
    <col min="3078" max="3078" width="6.88671875" style="14" bestFit="1" customWidth="1"/>
    <col min="3079" max="3089" width="4.5546875" style="14" customWidth="1"/>
    <col min="3090" max="3091" width="9.109375" style="14"/>
    <col min="3092" max="3092" width="5.5546875" style="14" customWidth="1"/>
    <col min="3093" max="3093" width="3.33203125" style="14" customWidth="1"/>
    <col min="3094" max="3094" width="6.44140625" style="14" bestFit="1" customWidth="1"/>
    <col min="3095" max="3095" width="6.6640625" style="14" customWidth="1"/>
    <col min="3096" max="3096" width="20.88671875" style="14" bestFit="1" customWidth="1"/>
    <col min="3097" max="3097" width="22.6640625" style="14" customWidth="1"/>
    <col min="3098" max="3098" width="7" style="14" bestFit="1" customWidth="1"/>
    <col min="3099" max="3109" width="5.33203125" style="14" customWidth="1"/>
    <col min="3110" max="3111" width="9.109375" style="14"/>
    <col min="3112" max="3112" width="5.33203125" style="14" customWidth="1"/>
    <col min="3113" max="3328" width="9.109375" style="14"/>
    <col min="3329" max="3329" width="3.109375" style="14" bestFit="1" customWidth="1"/>
    <col min="3330" max="3330" width="6.33203125" style="14" bestFit="1" customWidth="1"/>
    <col min="3331" max="3331" width="7" style="14" bestFit="1" customWidth="1"/>
    <col min="3332" max="3332" width="20.88671875" style="14" bestFit="1" customWidth="1"/>
    <col min="3333" max="3333" width="23.6640625" style="14" bestFit="1" customWidth="1"/>
    <col min="3334" max="3334" width="6.88671875" style="14" bestFit="1" customWidth="1"/>
    <col min="3335" max="3345" width="4.5546875" style="14" customWidth="1"/>
    <col min="3346" max="3347" width="9.109375" style="14"/>
    <col min="3348" max="3348" width="5.5546875" style="14" customWidth="1"/>
    <col min="3349" max="3349" width="3.33203125" style="14" customWidth="1"/>
    <col min="3350" max="3350" width="6.44140625" style="14" bestFit="1" customWidth="1"/>
    <col min="3351" max="3351" width="6.6640625" style="14" customWidth="1"/>
    <col min="3352" max="3352" width="20.88671875" style="14" bestFit="1" customWidth="1"/>
    <col min="3353" max="3353" width="22.6640625" style="14" customWidth="1"/>
    <col min="3354" max="3354" width="7" style="14" bestFit="1" customWidth="1"/>
    <col min="3355" max="3365" width="5.33203125" style="14" customWidth="1"/>
    <col min="3366" max="3367" width="9.109375" style="14"/>
    <col min="3368" max="3368" width="5.33203125" style="14" customWidth="1"/>
    <col min="3369" max="3584" width="9.109375" style="14"/>
    <col min="3585" max="3585" width="3.109375" style="14" bestFit="1" customWidth="1"/>
    <col min="3586" max="3586" width="6.33203125" style="14" bestFit="1" customWidth="1"/>
    <col min="3587" max="3587" width="7" style="14" bestFit="1" customWidth="1"/>
    <col min="3588" max="3588" width="20.88671875" style="14" bestFit="1" customWidth="1"/>
    <col min="3589" max="3589" width="23.6640625" style="14" bestFit="1" customWidth="1"/>
    <col min="3590" max="3590" width="6.88671875" style="14" bestFit="1" customWidth="1"/>
    <col min="3591" max="3601" width="4.5546875" style="14" customWidth="1"/>
    <col min="3602" max="3603" width="9.109375" style="14"/>
    <col min="3604" max="3604" width="5.5546875" style="14" customWidth="1"/>
    <col min="3605" max="3605" width="3.33203125" style="14" customWidth="1"/>
    <col min="3606" max="3606" width="6.44140625" style="14" bestFit="1" customWidth="1"/>
    <col min="3607" max="3607" width="6.6640625" style="14" customWidth="1"/>
    <col min="3608" max="3608" width="20.88671875" style="14" bestFit="1" customWidth="1"/>
    <col min="3609" max="3609" width="22.6640625" style="14" customWidth="1"/>
    <col min="3610" max="3610" width="7" style="14" bestFit="1" customWidth="1"/>
    <col min="3611" max="3621" width="5.33203125" style="14" customWidth="1"/>
    <col min="3622" max="3623" width="9.109375" style="14"/>
    <col min="3624" max="3624" width="5.33203125" style="14" customWidth="1"/>
    <col min="3625" max="3840" width="9.109375" style="14"/>
    <col min="3841" max="3841" width="3.109375" style="14" bestFit="1" customWidth="1"/>
    <col min="3842" max="3842" width="6.33203125" style="14" bestFit="1" customWidth="1"/>
    <col min="3843" max="3843" width="7" style="14" bestFit="1" customWidth="1"/>
    <col min="3844" max="3844" width="20.88671875" style="14" bestFit="1" customWidth="1"/>
    <col min="3845" max="3845" width="23.6640625" style="14" bestFit="1" customWidth="1"/>
    <col min="3846" max="3846" width="6.88671875" style="14" bestFit="1" customWidth="1"/>
    <col min="3847" max="3857" width="4.5546875" style="14" customWidth="1"/>
    <col min="3858" max="3859" width="9.109375" style="14"/>
    <col min="3860" max="3860" width="5.5546875" style="14" customWidth="1"/>
    <col min="3861" max="3861" width="3.33203125" style="14" customWidth="1"/>
    <col min="3862" max="3862" width="6.44140625" style="14" bestFit="1" customWidth="1"/>
    <col min="3863" max="3863" width="6.6640625" style="14" customWidth="1"/>
    <col min="3864" max="3864" width="20.88671875" style="14" bestFit="1" customWidth="1"/>
    <col min="3865" max="3865" width="22.6640625" style="14" customWidth="1"/>
    <col min="3866" max="3866" width="7" style="14" bestFit="1" customWidth="1"/>
    <col min="3867" max="3877" width="5.33203125" style="14" customWidth="1"/>
    <col min="3878" max="3879" width="9.109375" style="14"/>
    <col min="3880" max="3880" width="5.33203125" style="14" customWidth="1"/>
    <col min="3881" max="4096" width="9.109375" style="14"/>
    <col min="4097" max="4097" width="3.109375" style="14" bestFit="1" customWidth="1"/>
    <col min="4098" max="4098" width="6.33203125" style="14" bestFit="1" customWidth="1"/>
    <col min="4099" max="4099" width="7" style="14" bestFit="1" customWidth="1"/>
    <col min="4100" max="4100" width="20.88671875" style="14" bestFit="1" customWidth="1"/>
    <col min="4101" max="4101" width="23.6640625" style="14" bestFit="1" customWidth="1"/>
    <col min="4102" max="4102" width="6.88671875" style="14" bestFit="1" customWidth="1"/>
    <col min="4103" max="4113" width="4.5546875" style="14" customWidth="1"/>
    <col min="4114" max="4115" width="9.109375" style="14"/>
    <col min="4116" max="4116" width="5.5546875" style="14" customWidth="1"/>
    <col min="4117" max="4117" width="3.33203125" style="14" customWidth="1"/>
    <col min="4118" max="4118" width="6.44140625" style="14" bestFit="1" customWidth="1"/>
    <col min="4119" max="4119" width="6.6640625" style="14" customWidth="1"/>
    <col min="4120" max="4120" width="20.88671875" style="14" bestFit="1" customWidth="1"/>
    <col min="4121" max="4121" width="22.6640625" style="14" customWidth="1"/>
    <col min="4122" max="4122" width="7" style="14" bestFit="1" customWidth="1"/>
    <col min="4123" max="4133" width="5.33203125" style="14" customWidth="1"/>
    <col min="4134" max="4135" width="9.109375" style="14"/>
    <col min="4136" max="4136" width="5.33203125" style="14" customWidth="1"/>
    <col min="4137" max="4352" width="9.109375" style="14"/>
    <col min="4353" max="4353" width="3.109375" style="14" bestFit="1" customWidth="1"/>
    <col min="4354" max="4354" width="6.33203125" style="14" bestFit="1" customWidth="1"/>
    <col min="4355" max="4355" width="7" style="14" bestFit="1" customWidth="1"/>
    <col min="4356" max="4356" width="20.88671875" style="14" bestFit="1" customWidth="1"/>
    <col min="4357" max="4357" width="23.6640625" style="14" bestFit="1" customWidth="1"/>
    <col min="4358" max="4358" width="6.88671875" style="14" bestFit="1" customWidth="1"/>
    <col min="4359" max="4369" width="4.5546875" style="14" customWidth="1"/>
    <col min="4370" max="4371" width="9.109375" style="14"/>
    <col min="4372" max="4372" width="5.5546875" style="14" customWidth="1"/>
    <col min="4373" max="4373" width="3.33203125" style="14" customWidth="1"/>
    <col min="4374" max="4374" width="6.44140625" style="14" bestFit="1" customWidth="1"/>
    <col min="4375" max="4375" width="6.6640625" style="14" customWidth="1"/>
    <col min="4376" max="4376" width="20.88671875" style="14" bestFit="1" customWidth="1"/>
    <col min="4377" max="4377" width="22.6640625" style="14" customWidth="1"/>
    <col min="4378" max="4378" width="7" style="14" bestFit="1" customWidth="1"/>
    <col min="4379" max="4389" width="5.33203125" style="14" customWidth="1"/>
    <col min="4390" max="4391" width="9.109375" style="14"/>
    <col min="4392" max="4392" width="5.33203125" style="14" customWidth="1"/>
    <col min="4393" max="4608" width="9.109375" style="14"/>
    <col min="4609" max="4609" width="3.109375" style="14" bestFit="1" customWidth="1"/>
    <col min="4610" max="4610" width="6.33203125" style="14" bestFit="1" customWidth="1"/>
    <col min="4611" max="4611" width="7" style="14" bestFit="1" customWidth="1"/>
    <col min="4612" max="4612" width="20.88671875" style="14" bestFit="1" customWidth="1"/>
    <col min="4613" max="4613" width="23.6640625" style="14" bestFit="1" customWidth="1"/>
    <col min="4614" max="4614" width="6.88671875" style="14" bestFit="1" customWidth="1"/>
    <col min="4615" max="4625" width="4.5546875" style="14" customWidth="1"/>
    <col min="4626" max="4627" width="9.109375" style="14"/>
    <col min="4628" max="4628" width="5.5546875" style="14" customWidth="1"/>
    <col min="4629" max="4629" width="3.33203125" style="14" customWidth="1"/>
    <col min="4630" max="4630" width="6.44140625" style="14" bestFit="1" customWidth="1"/>
    <col min="4631" max="4631" width="6.6640625" style="14" customWidth="1"/>
    <col min="4632" max="4632" width="20.88671875" style="14" bestFit="1" customWidth="1"/>
    <col min="4633" max="4633" width="22.6640625" style="14" customWidth="1"/>
    <col min="4634" max="4634" width="7" style="14" bestFit="1" customWidth="1"/>
    <col min="4635" max="4645" width="5.33203125" style="14" customWidth="1"/>
    <col min="4646" max="4647" width="9.109375" style="14"/>
    <col min="4648" max="4648" width="5.33203125" style="14" customWidth="1"/>
    <col min="4649" max="4864" width="9.109375" style="14"/>
    <col min="4865" max="4865" width="3.109375" style="14" bestFit="1" customWidth="1"/>
    <col min="4866" max="4866" width="6.33203125" style="14" bestFit="1" customWidth="1"/>
    <col min="4867" max="4867" width="7" style="14" bestFit="1" customWidth="1"/>
    <col min="4868" max="4868" width="20.88671875" style="14" bestFit="1" customWidth="1"/>
    <col min="4869" max="4869" width="23.6640625" style="14" bestFit="1" customWidth="1"/>
    <col min="4870" max="4870" width="6.88671875" style="14" bestFit="1" customWidth="1"/>
    <col min="4871" max="4881" width="4.5546875" style="14" customWidth="1"/>
    <col min="4882" max="4883" width="9.109375" style="14"/>
    <col min="4884" max="4884" width="5.5546875" style="14" customWidth="1"/>
    <col min="4885" max="4885" width="3.33203125" style="14" customWidth="1"/>
    <col min="4886" max="4886" width="6.44140625" style="14" bestFit="1" customWidth="1"/>
    <col min="4887" max="4887" width="6.6640625" style="14" customWidth="1"/>
    <col min="4888" max="4888" width="20.88671875" style="14" bestFit="1" customWidth="1"/>
    <col min="4889" max="4889" width="22.6640625" style="14" customWidth="1"/>
    <col min="4890" max="4890" width="7" style="14" bestFit="1" customWidth="1"/>
    <col min="4891" max="4901" width="5.33203125" style="14" customWidth="1"/>
    <col min="4902" max="4903" width="9.109375" style="14"/>
    <col min="4904" max="4904" width="5.33203125" style="14" customWidth="1"/>
    <col min="4905" max="5120" width="9.109375" style="14"/>
    <col min="5121" max="5121" width="3.109375" style="14" bestFit="1" customWidth="1"/>
    <col min="5122" max="5122" width="6.33203125" style="14" bestFit="1" customWidth="1"/>
    <col min="5123" max="5123" width="7" style="14" bestFit="1" customWidth="1"/>
    <col min="5124" max="5124" width="20.88671875" style="14" bestFit="1" customWidth="1"/>
    <col min="5125" max="5125" width="23.6640625" style="14" bestFit="1" customWidth="1"/>
    <col min="5126" max="5126" width="6.88671875" style="14" bestFit="1" customWidth="1"/>
    <col min="5127" max="5137" width="4.5546875" style="14" customWidth="1"/>
    <col min="5138" max="5139" width="9.109375" style="14"/>
    <col min="5140" max="5140" width="5.5546875" style="14" customWidth="1"/>
    <col min="5141" max="5141" width="3.33203125" style="14" customWidth="1"/>
    <col min="5142" max="5142" width="6.44140625" style="14" bestFit="1" customWidth="1"/>
    <col min="5143" max="5143" width="6.6640625" style="14" customWidth="1"/>
    <col min="5144" max="5144" width="20.88671875" style="14" bestFit="1" customWidth="1"/>
    <col min="5145" max="5145" width="22.6640625" style="14" customWidth="1"/>
    <col min="5146" max="5146" width="7" style="14" bestFit="1" customWidth="1"/>
    <col min="5147" max="5157" width="5.33203125" style="14" customWidth="1"/>
    <col min="5158" max="5159" width="9.109375" style="14"/>
    <col min="5160" max="5160" width="5.33203125" style="14" customWidth="1"/>
    <col min="5161" max="5376" width="9.109375" style="14"/>
    <col min="5377" max="5377" width="3.109375" style="14" bestFit="1" customWidth="1"/>
    <col min="5378" max="5378" width="6.33203125" style="14" bestFit="1" customWidth="1"/>
    <col min="5379" max="5379" width="7" style="14" bestFit="1" customWidth="1"/>
    <col min="5380" max="5380" width="20.88671875" style="14" bestFit="1" customWidth="1"/>
    <col min="5381" max="5381" width="23.6640625" style="14" bestFit="1" customWidth="1"/>
    <col min="5382" max="5382" width="6.88671875" style="14" bestFit="1" customWidth="1"/>
    <col min="5383" max="5393" width="4.5546875" style="14" customWidth="1"/>
    <col min="5394" max="5395" width="9.109375" style="14"/>
    <col min="5396" max="5396" width="5.5546875" style="14" customWidth="1"/>
    <col min="5397" max="5397" width="3.33203125" style="14" customWidth="1"/>
    <col min="5398" max="5398" width="6.44140625" style="14" bestFit="1" customWidth="1"/>
    <col min="5399" max="5399" width="6.6640625" style="14" customWidth="1"/>
    <col min="5400" max="5400" width="20.88671875" style="14" bestFit="1" customWidth="1"/>
    <col min="5401" max="5401" width="22.6640625" style="14" customWidth="1"/>
    <col min="5402" max="5402" width="7" style="14" bestFit="1" customWidth="1"/>
    <col min="5403" max="5413" width="5.33203125" style="14" customWidth="1"/>
    <col min="5414" max="5415" width="9.109375" style="14"/>
    <col min="5416" max="5416" width="5.33203125" style="14" customWidth="1"/>
    <col min="5417" max="5632" width="9.109375" style="14"/>
    <col min="5633" max="5633" width="3.109375" style="14" bestFit="1" customWidth="1"/>
    <col min="5634" max="5634" width="6.33203125" style="14" bestFit="1" customWidth="1"/>
    <col min="5635" max="5635" width="7" style="14" bestFit="1" customWidth="1"/>
    <col min="5636" max="5636" width="20.88671875" style="14" bestFit="1" customWidth="1"/>
    <col min="5637" max="5637" width="23.6640625" style="14" bestFit="1" customWidth="1"/>
    <col min="5638" max="5638" width="6.88671875" style="14" bestFit="1" customWidth="1"/>
    <col min="5639" max="5649" width="4.5546875" style="14" customWidth="1"/>
    <col min="5650" max="5651" width="9.109375" style="14"/>
    <col min="5652" max="5652" width="5.5546875" style="14" customWidth="1"/>
    <col min="5653" max="5653" width="3.33203125" style="14" customWidth="1"/>
    <col min="5654" max="5654" width="6.44140625" style="14" bestFit="1" customWidth="1"/>
    <col min="5655" max="5655" width="6.6640625" style="14" customWidth="1"/>
    <col min="5656" max="5656" width="20.88671875" style="14" bestFit="1" customWidth="1"/>
    <col min="5657" max="5657" width="22.6640625" style="14" customWidth="1"/>
    <col min="5658" max="5658" width="7" style="14" bestFit="1" customWidth="1"/>
    <col min="5659" max="5669" width="5.33203125" style="14" customWidth="1"/>
    <col min="5670" max="5671" width="9.109375" style="14"/>
    <col min="5672" max="5672" width="5.33203125" style="14" customWidth="1"/>
    <col min="5673" max="5888" width="9.109375" style="14"/>
    <col min="5889" max="5889" width="3.109375" style="14" bestFit="1" customWidth="1"/>
    <col min="5890" max="5890" width="6.33203125" style="14" bestFit="1" customWidth="1"/>
    <col min="5891" max="5891" width="7" style="14" bestFit="1" customWidth="1"/>
    <col min="5892" max="5892" width="20.88671875" style="14" bestFit="1" customWidth="1"/>
    <col min="5893" max="5893" width="23.6640625" style="14" bestFit="1" customWidth="1"/>
    <col min="5894" max="5894" width="6.88671875" style="14" bestFit="1" customWidth="1"/>
    <col min="5895" max="5905" width="4.5546875" style="14" customWidth="1"/>
    <col min="5906" max="5907" width="9.109375" style="14"/>
    <col min="5908" max="5908" width="5.5546875" style="14" customWidth="1"/>
    <col min="5909" max="5909" width="3.33203125" style="14" customWidth="1"/>
    <col min="5910" max="5910" width="6.44140625" style="14" bestFit="1" customWidth="1"/>
    <col min="5911" max="5911" width="6.6640625" style="14" customWidth="1"/>
    <col min="5912" max="5912" width="20.88671875" style="14" bestFit="1" customWidth="1"/>
    <col min="5913" max="5913" width="22.6640625" style="14" customWidth="1"/>
    <col min="5914" max="5914" width="7" style="14" bestFit="1" customWidth="1"/>
    <col min="5915" max="5925" width="5.33203125" style="14" customWidth="1"/>
    <col min="5926" max="5927" width="9.109375" style="14"/>
    <col min="5928" max="5928" width="5.33203125" style="14" customWidth="1"/>
    <col min="5929" max="6144" width="9.109375" style="14"/>
    <col min="6145" max="6145" width="3.109375" style="14" bestFit="1" customWidth="1"/>
    <col min="6146" max="6146" width="6.33203125" style="14" bestFit="1" customWidth="1"/>
    <col min="6147" max="6147" width="7" style="14" bestFit="1" customWidth="1"/>
    <col min="6148" max="6148" width="20.88671875" style="14" bestFit="1" customWidth="1"/>
    <col min="6149" max="6149" width="23.6640625" style="14" bestFit="1" customWidth="1"/>
    <col min="6150" max="6150" width="6.88671875" style="14" bestFit="1" customWidth="1"/>
    <col min="6151" max="6161" width="4.5546875" style="14" customWidth="1"/>
    <col min="6162" max="6163" width="9.109375" style="14"/>
    <col min="6164" max="6164" width="5.5546875" style="14" customWidth="1"/>
    <col min="6165" max="6165" width="3.33203125" style="14" customWidth="1"/>
    <col min="6166" max="6166" width="6.44140625" style="14" bestFit="1" customWidth="1"/>
    <col min="6167" max="6167" width="6.6640625" style="14" customWidth="1"/>
    <col min="6168" max="6168" width="20.88671875" style="14" bestFit="1" customWidth="1"/>
    <col min="6169" max="6169" width="22.6640625" style="14" customWidth="1"/>
    <col min="6170" max="6170" width="7" style="14" bestFit="1" customWidth="1"/>
    <col min="6171" max="6181" width="5.33203125" style="14" customWidth="1"/>
    <col min="6182" max="6183" width="9.109375" style="14"/>
    <col min="6184" max="6184" width="5.33203125" style="14" customWidth="1"/>
    <col min="6185" max="6400" width="9.109375" style="14"/>
    <col min="6401" max="6401" width="3.109375" style="14" bestFit="1" customWidth="1"/>
    <col min="6402" max="6402" width="6.33203125" style="14" bestFit="1" customWidth="1"/>
    <col min="6403" max="6403" width="7" style="14" bestFit="1" customWidth="1"/>
    <col min="6404" max="6404" width="20.88671875" style="14" bestFit="1" customWidth="1"/>
    <col min="6405" max="6405" width="23.6640625" style="14" bestFit="1" customWidth="1"/>
    <col min="6406" max="6406" width="6.88671875" style="14" bestFit="1" customWidth="1"/>
    <col min="6407" max="6417" width="4.5546875" style="14" customWidth="1"/>
    <col min="6418" max="6419" width="9.109375" style="14"/>
    <col min="6420" max="6420" width="5.5546875" style="14" customWidth="1"/>
    <col min="6421" max="6421" width="3.33203125" style="14" customWidth="1"/>
    <col min="6422" max="6422" width="6.44140625" style="14" bestFit="1" customWidth="1"/>
    <col min="6423" max="6423" width="6.6640625" style="14" customWidth="1"/>
    <col min="6424" max="6424" width="20.88671875" style="14" bestFit="1" customWidth="1"/>
    <col min="6425" max="6425" width="22.6640625" style="14" customWidth="1"/>
    <col min="6426" max="6426" width="7" style="14" bestFit="1" customWidth="1"/>
    <col min="6427" max="6437" width="5.33203125" style="14" customWidth="1"/>
    <col min="6438" max="6439" width="9.109375" style="14"/>
    <col min="6440" max="6440" width="5.33203125" style="14" customWidth="1"/>
    <col min="6441" max="6656" width="9.109375" style="14"/>
    <col min="6657" max="6657" width="3.109375" style="14" bestFit="1" customWidth="1"/>
    <col min="6658" max="6658" width="6.33203125" style="14" bestFit="1" customWidth="1"/>
    <col min="6659" max="6659" width="7" style="14" bestFit="1" customWidth="1"/>
    <col min="6660" max="6660" width="20.88671875" style="14" bestFit="1" customWidth="1"/>
    <col min="6661" max="6661" width="23.6640625" style="14" bestFit="1" customWidth="1"/>
    <col min="6662" max="6662" width="6.88671875" style="14" bestFit="1" customWidth="1"/>
    <col min="6663" max="6673" width="4.5546875" style="14" customWidth="1"/>
    <col min="6674" max="6675" width="9.109375" style="14"/>
    <col min="6676" max="6676" width="5.5546875" style="14" customWidth="1"/>
    <col min="6677" max="6677" width="3.33203125" style="14" customWidth="1"/>
    <col min="6678" max="6678" width="6.44140625" style="14" bestFit="1" customWidth="1"/>
    <col min="6679" max="6679" width="6.6640625" style="14" customWidth="1"/>
    <col min="6680" max="6680" width="20.88671875" style="14" bestFit="1" customWidth="1"/>
    <col min="6681" max="6681" width="22.6640625" style="14" customWidth="1"/>
    <col min="6682" max="6682" width="7" style="14" bestFit="1" customWidth="1"/>
    <col min="6683" max="6693" width="5.33203125" style="14" customWidth="1"/>
    <col min="6694" max="6695" width="9.109375" style="14"/>
    <col min="6696" max="6696" width="5.33203125" style="14" customWidth="1"/>
    <col min="6697" max="6912" width="9.109375" style="14"/>
    <col min="6913" max="6913" width="3.109375" style="14" bestFit="1" customWidth="1"/>
    <col min="6914" max="6914" width="6.33203125" style="14" bestFit="1" customWidth="1"/>
    <col min="6915" max="6915" width="7" style="14" bestFit="1" customWidth="1"/>
    <col min="6916" max="6916" width="20.88671875" style="14" bestFit="1" customWidth="1"/>
    <col min="6917" max="6917" width="23.6640625" style="14" bestFit="1" customWidth="1"/>
    <col min="6918" max="6918" width="6.88671875" style="14" bestFit="1" customWidth="1"/>
    <col min="6919" max="6929" width="4.5546875" style="14" customWidth="1"/>
    <col min="6930" max="6931" width="9.109375" style="14"/>
    <col min="6932" max="6932" width="5.5546875" style="14" customWidth="1"/>
    <col min="6933" max="6933" width="3.33203125" style="14" customWidth="1"/>
    <col min="6934" max="6934" width="6.44140625" style="14" bestFit="1" customWidth="1"/>
    <col min="6935" max="6935" width="6.6640625" style="14" customWidth="1"/>
    <col min="6936" max="6936" width="20.88671875" style="14" bestFit="1" customWidth="1"/>
    <col min="6937" max="6937" width="22.6640625" style="14" customWidth="1"/>
    <col min="6938" max="6938" width="7" style="14" bestFit="1" customWidth="1"/>
    <col min="6939" max="6949" width="5.33203125" style="14" customWidth="1"/>
    <col min="6950" max="6951" width="9.109375" style="14"/>
    <col min="6952" max="6952" width="5.33203125" style="14" customWidth="1"/>
    <col min="6953" max="7168" width="9.109375" style="14"/>
    <col min="7169" max="7169" width="3.109375" style="14" bestFit="1" customWidth="1"/>
    <col min="7170" max="7170" width="6.33203125" style="14" bestFit="1" customWidth="1"/>
    <col min="7171" max="7171" width="7" style="14" bestFit="1" customWidth="1"/>
    <col min="7172" max="7172" width="20.88671875" style="14" bestFit="1" customWidth="1"/>
    <col min="7173" max="7173" width="23.6640625" style="14" bestFit="1" customWidth="1"/>
    <col min="7174" max="7174" width="6.88671875" style="14" bestFit="1" customWidth="1"/>
    <col min="7175" max="7185" width="4.5546875" style="14" customWidth="1"/>
    <col min="7186" max="7187" width="9.109375" style="14"/>
    <col min="7188" max="7188" width="5.5546875" style="14" customWidth="1"/>
    <col min="7189" max="7189" width="3.33203125" style="14" customWidth="1"/>
    <col min="7190" max="7190" width="6.44140625" style="14" bestFit="1" customWidth="1"/>
    <col min="7191" max="7191" width="6.6640625" style="14" customWidth="1"/>
    <col min="7192" max="7192" width="20.88671875" style="14" bestFit="1" customWidth="1"/>
    <col min="7193" max="7193" width="22.6640625" style="14" customWidth="1"/>
    <col min="7194" max="7194" width="7" style="14" bestFit="1" customWidth="1"/>
    <col min="7195" max="7205" width="5.33203125" style="14" customWidth="1"/>
    <col min="7206" max="7207" width="9.109375" style="14"/>
    <col min="7208" max="7208" width="5.33203125" style="14" customWidth="1"/>
    <col min="7209" max="7424" width="9.109375" style="14"/>
    <col min="7425" max="7425" width="3.109375" style="14" bestFit="1" customWidth="1"/>
    <col min="7426" max="7426" width="6.33203125" style="14" bestFit="1" customWidth="1"/>
    <col min="7427" max="7427" width="7" style="14" bestFit="1" customWidth="1"/>
    <col min="7428" max="7428" width="20.88671875" style="14" bestFit="1" customWidth="1"/>
    <col min="7429" max="7429" width="23.6640625" style="14" bestFit="1" customWidth="1"/>
    <col min="7430" max="7430" width="6.88671875" style="14" bestFit="1" customWidth="1"/>
    <col min="7431" max="7441" width="4.5546875" style="14" customWidth="1"/>
    <col min="7442" max="7443" width="9.109375" style="14"/>
    <col min="7444" max="7444" width="5.5546875" style="14" customWidth="1"/>
    <col min="7445" max="7445" width="3.33203125" style="14" customWidth="1"/>
    <col min="7446" max="7446" width="6.44140625" style="14" bestFit="1" customWidth="1"/>
    <col min="7447" max="7447" width="6.6640625" style="14" customWidth="1"/>
    <col min="7448" max="7448" width="20.88671875" style="14" bestFit="1" customWidth="1"/>
    <col min="7449" max="7449" width="22.6640625" style="14" customWidth="1"/>
    <col min="7450" max="7450" width="7" style="14" bestFit="1" customWidth="1"/>
    <col min="7451" max="7461" width="5.33203125" style="14" customWidth="1"/>
    <col min="7462" max="7463" width="9.109375" style="14"/>
    <col min="7464" max="7464" width="5.33203125" style="14" customWidth="1"/>
    <col min="7465" max="7680" width="9.109375" style="14"/>
    <col min="7681" max="7681" width="3.109375" style="14" bestFit="1" customWidth="1"/>
    <col min="7682" max="7682" width="6.33203125" style="14" bestFit="1" customWidth="1"/>
    <col min="7683" max="7683" width="7" style="14" bestFit="1" customWidth="1"/>
    <col min="7684" max="7684" width="20.88671875" style="14" bestFit="1" customWidth="1"/>
    <col min="7685" max="7685" width="23.6640625" style="14" bestFit="1" customWidth="1"/>
    <col min="7686" max="7686" width="6.88671875" style="14" bestFit="1" customWidth="1"/>
    <col min="7687" max="7697" width="4.5546875" style="14" customWidth="1"/>
    <col min="7698" max="7699" width="9.109375" style="14"/>
    <col min="7700" max="7700" width="5.5546875" style="14" customWidth="1"/>
    <col min="7701" max="7701" width="3.33203125" style="14" customWidth="1"/>
    <col min="7702" max="7702" width="6.44140625" style="14" bestFit="1" customWidth="1"/>
    <col min="7703" max="7703" width="6.6640625" style="14" customWidth="1"/>
    <col min="7704" max="7704" width="20.88671875" style="14" bestFit="1" customWidth="1"/>
    <col min="7705" max="7705" width="22.6640625" style="14" customWidth="1"/>
    <col min="7706" max="7706" width="7" style="14" bestFit="1" customWidth="1"/>
    <col min="7707" max="7717" width="5.33203125" style="14" customWidth="1"/>
    <col min="7718" max="7719" width="9.109375" style="14"/>
    <col min="7720" max="7720" width="5.33203125" style="14" customWidth="1"/>
    <col min="7721" max="7936" width="9.109375" style="14"/>
    <col min="7937" max="7937" width="3.109375" style="14" bestFit="1" customWidth="1"/>
    <col min="7938" max="7938" width="6.33203125" style="14" bestFit="1" customWidth="1"/>
    <col min="7939" max="7939" width="7" style="14" bestFit="1" customWidth="1"/>
    <col min="7940" max="7940" width="20.88671875" style="14" bestFit="1" customWidth="1"/>
    <col min="7941" max="7941" width="23.6640625" style="14" bestFit="1" customWidth="1"/>
    <col min="7942" max="7942" width="6.88671875" style="14" bestFit="1" customWidth="1"/>
    <col min="7943" max="7953" width="4.5546875" style="14" customWidth="1"/>
    <col min="7954" max="7955" width="9.109375" style="14"/>
    <col min="7956" max="7956" width="5.5546875" style="14" customWidth="1"/>
    <col min="7957" max="7957" width="3.33203125" style="14" customWidth="1"/>
    <col min="7958" max="7958" width="6.44140625" style="14" bestFit="1" customWidth="1"/>
    <col min="7959" max="7959" width="6.6640625" style="14" customWidth="1"/>
    <col min="7960" max="7960" width="20.88671875" style="14" bestFit="1" customWidth="1"/>
    <col min="7961" max="7961" width="22.6640625" style="14" customWidth="1"/>
    <col min="7962" max="7962" width="7" style="14" bestFit="1" customWidth="1"/>
    <col min="7963" max="7973" width="5.33203125" style="14" customWidth="1"/>
    <col min="7974" max="7975" width="9.109375" style="14"/>
    <col min="7976" max="7976" width="5.33203125" style="14" customWidth="1"/>
    <col min="7977" max="8192" width="9.109375" style="14"/>
    <col min="8193" max="8193" width="3.109375" style="14" bestFit="1" customWidth="1"/>
    <col min="8194" max="8194" width="6.33203125" style="14" bestFit="1" customWidth="1"/>
    <col min="8195" max="8195" width="7" style="14" bestFit="1" customWidth="1"/>
    <col min="8196" max="8196" width="20.88671875" style="14" bestFit="1" customWidth="1"/>
    <col min="8197" max="8197" width="23.6640625" style="14" bestFit="1" customWidth="1"/>
    <col min="8198" max="8198" width="6.88671875" style="14" bestFit="1" customWidth="1"/>
    <col min="8199" max="8209" width="4.5546875" style="14" customWidth="1"/>
    <col min="8210" max="8211" width="9.109375" style="14"/>
    <col min="8212" max="8212" width="5.5546875" style="14" customWidth="1"/>
    <col min="8213" max="8213" width="3.33203125" style="14" customWidth="1"/>
    <col min="8214" max="8214" width="6.44140625" style="14" bestFit="1" customWidth="1"/>
    <col min="8215" max="8215" width="6.6640625" style="14" customWidth="1"/>
    <col min="8216" max="8216" width="20.88671875" style="14" bestFit="1" customWidth="1"/>
    <col min="8217" max="8217" width="22.6640625" style="14" customWidth="1"/>
    <col min="8218" max="8218" width="7" style="14" bestFit="1" customWidth="1"/>
    <col min="8219" max="8229" width="5.33203125" style="14" customWidth="1"/>
    <col min="8230" max="8231" width="9.109375" style="14"/>
    <col min="8232" max="8232" width="5.33203125" style="14" customWidth="1"/>
    <col min="8233" max="8448" width="9.109375" style="14"/>
    <col min="8449" max="8449" width="3.109375" style="14" bestFit="1" customWidth="1"/>
    <col min="8450" max="8450" width="6.33203125" style="14" bestFit="1" customWidth="1"/>
    <col min="8451" max="8451" width="7" style="14" bestFit="1" customWidth="1"/>
    <col min="8452" max="8452" width="20.88671875" style="14" bestFit="1" customWidth="1"/>
    <col min="8453" max="8453" width="23.6640625" style="14" bestFit="1" customWidth="1"/>
    <col min="8454" max="8454" width="6.88671875" style="14" bestFit="1" customWidth="1"/>
    <col min="8455" max="8465" width="4.5546875" style="14" customWidth="1"/>
    <col min="8466" max="8467" width="9.109375" style="14"/>
    <col min="8468" max="8468" width="5.5546875" style="14" customWidth="1"/>
    <col min="8469" max="8469" width="3.33203125" style="14" customWidth="1"/>
    <col min="8470" max="8470" width="6.44140625" style="14" bestFit="1" customWidth="1"/>
    <col min="8471" max="8471" width="6.6640625" style="14" customWidth="1"/>
    <col min="8472" max="8472" width="20.88671875" style="14" bestFit="1" customWidth="1"/>
    <col min="8473" max="8473" width="22.6640625" style="14" customWidth="1"/>
    <col min="8474" max="8474" width="7" style="14" bestFit="1" customWidth="1"/>
    <col min="8475" max="8485" width="5.33203125" style="14" customWidth="1"/>
    <col min="8486" max="8487" width="9.109375" style="14"/>
    <col min="8488" max="8488" width="5.33203125" style="14" customWidth="1"/>
    <col min="8489" max="8704" width="9.109375" style="14"/>
    <col min="8705" max="8705" width="3.109375" style="14" bestFit="1" customWidth="1"/>
    <col min="8706" max="8706" width="6.33203125" style="14" bestFit="1" customWidth="1"/>
    <col min="8707" max="8707" width="7" style="14" bestFit="1" customWidth="1"/>
    <col min="8708" max="8708" width="20.88671875" style="14" bestFit="1" customWidth="1"/>
    <col min="8709" max="8709" width="23.6640625" style="14" bestFit="1" customWidth="1"/>
    <col min="8710" max="8710" width="6.88671875" style="14" bestFit="1" customWidth="1"/>
    <col min="8711" max="8721" width="4.5546875" style="14" customWidth="1"/>
    <col min="8722" max="8723" width="9.109375" style="14"/>
    <col min="8724" max="8724" width="5.5546875" style="14" customWidth="1"/>
    <col min="8725" max="8725" width="3.33203125" style="14" customWidth="1"/>
    <col min="8726" max="8726" width="6.44140625" style="14" bestFit="1" customWidth="1"/>
    <col min="8727" max="8727" width="6.6640625" style="14" customWidth="1"/>
    <col min="8728" max="8728" width="20.88671875" style="14" bestFit="1" customWidth="1"/>
    <col min="8729" max="8729" width="22.6640625" style="14" customWidth="1"/>
    <col min="8730" max="8730" width="7" style="14" bestFit="1" customWidth="1"/>
    <col min="8731" max="8741" width="5.33203125" style="14" customWidth="1"/>
    <col min="8742" max="8743" width="9.109375" style="14"/>
    <col min="8744" max="8744" width="5.33203125" style="14" customWidth="1"/>
    <col min="8745" max="8960" width="9.109375" style="14"/>
    <col min="8961" max="8961" width="3.109375" style="14" bestFit="1" customWidth="1"/>
    <col min="8962" max="8962" width="6.33203125" style="14" bestFit="1" customWidth="1"/>
    <col min="8963" max="8963" width="7" style="14" bestFit="1" customWidth="1"/>
    <col min="8964" max="8964" width="20.88671875" style="14" bestFit="1" customWidth="1"/>
    <col min="8965" max="8965" width="23.6640625" style="14" bestFit="1" customWidth="1"/>
    <col min="8966" max="8966" width="6.88671875" style="14" bestFit="1" customWidth="1"/>
    <col min="8967" max="8977" width="4.5546875" style="14" customWidth="1"/>
    <col min="8978" max="8979" width="9.109375" style="14"/>
    <col min="8980" max="8980" width="5.5546875" style="14" customWidth="1"/>
    <col min="8981" max="8981" width="3.33203125" style="14" customWidth="1"/>
    <col min="8982" max="8982" width="6.44140625" style="14" bestFit="1" customWidth="1"/>
    <col min="8983" max="8983" width="6.6640625" style="14" customWidth="1"/>
    <col min="8984" max="8984" width="20.88671875" style="14" bestFit="1" customWidth="1"/>
    <col min="8985" max="8985" width="22.6640625" style="14" customWidth="1"/>
    <col min="8986" max="8986" width="7" style="14" bestFit="1" customWidth="1"/>
    <col min="8987" max="8997" width="5.33203125" style="14" customWidth="1"/>
    <col min="8998" max="8999" width="9.109375" style="14"/>
    <col min="9000" max="9000" width="5.33203125" style="14" customWidth="1"/>
    <col min="9001" max="9216" width="9.109375" style="14"/>
    <col min="9217" max="9217" width="3.109375" style="14" bestFit="1" customWidth="1"/>
    <col min="9218" max="9218" width="6.33203125" style="14" bestFit="1" customWidth="1"/>
    <col min="9219" max="9219" width="7" style="14" bestFit="1" customWidth="1"/>
    <col min="9220" max="9220" width="20.88671875" style="14" bestFit="1" customWidth="1"/>
    <col min="9221" max="9221" width="23.6640625" style="14" bestFit="1" customWidth="1"/>
    <col min="9222" max="9222" width="6.88671875" style="14" bestFit="1" customWidth="1"/>
    <col min="9223" max="9233" width="4.5546875" style="14" customWidth="1"/>
    <col min="9234" max="9235" width="9.109375" style="14"/>
    <col min="9236" max="9236" width="5.5546875" style="14" customWidth="1"/>
    <col min="9237" max="9237" width="3.33203125" style="14" customWidth="1"/>
    <col min="9238" max="9238" width="6.44140625" style="14" bestFit="1" customWidth="1"/>
    <col min="9239" max="9239" width="6.6640625" style="14" customWidth="1"/>
    <col min="9240" max="9240" width="20.88671875" style="14" bestFit="1" customWidth="1"/>
    <col min="9241" max="9241" width="22.6640625" style="14" customWidth="1"/>
    <col min="9242" max="9242" width="7" style="14" bestFit="1" customWidth="1"/>
    <col min="9243" max="9253" width="5.33203125" style="14" customWidth="1"/>
    <col min="9254" max="9255" width="9.109375" style="14"/>
    <col min="9256" max="9256" width="5.33203125" style="14" customWidth="1"/>
    <col min="9257" max="9472" width="9.109375" style="14"/>
    <col min="9473" max="9473" width="3.109375" style="14" bestFit="1" customWidth="1"/>
    <col min="9474" max="9474" width="6.33203125" style="14" bestFit="1" customWidth="1"/>
    <col min="9475" max="9475" width="7" style="14" bestFit="1" customWidth="1"/>
    <col min="9476" max="9476" width="20.88671875" style="14" bestFit="1" customWidth="1"/>
    <col min="9477" max="9477" width="23.6640625" style="14" bestFit="1" customWidth="1"/>
    <col min="9478" max="9478" width="6.88671875" style="14" bestFit="1" customWidth="1"/>
    <col min="9479" max="9489" width="4.5546875" style="14" customWidth="1"/>
    <col min="9490" max="9491" width="9.109375" style="14"/>
    <col min="9492" max="9492" width="5.5546875" style="14" customWidth="1"/>
    <col min="9493" max="9493" width="3.33203125" style="14" customWidth="1"/>
    <col min="9494" max="9494" width="6.44140625" style="14" bestFit="1" customWidth="1"/>
    <col min="9495" max="9495" width="6.6640625" style="14" customWidth="1"/>
    <col min="9496" max="9496" width="20.88671875" style="14" bestFit="1" customWidth="1"/>
    <col min="9497" max="9497" width="22.6640625" style="14" customWidth="1"/>
    <col min="9498" max="9498" width="7" style="14" bestFit="1" customWidth="1"/>
    <col min="9499" max="9509" width="5.33203125" style="14" customWidth="1"/>
    <col min="9510" max="9511" width="9.109375" style="14"/>
    <col min="9512" max="9512" width="5.33203125" style="14" customWidth="1"/>
    <col min="9513" max="9728" width="9.109375" style="14"/>
    <col min="9729" max="9729" width="3.109375" style="14" bestFit="1" customWidth="1"/>
    <col min="9730" max="9730" width="6.33203125" style="14" bestFit="1" customWidth="1"/>
    <col min="9731" max="9731" width="7" style="14" bestFit="1" customWidth="1"/>
    <col min="9732" max="9732" width="20.88671875" style="14" bestFit="1" customWidth="1"/>
    <col min="9733" max="9733" width="23.6640625" style="14" bestFit="1" customWidth="1"/>
    <col min="9734" max="9734" width="6.88671875" style="14" bestFit="1" customWidth="1"/>
    <col min="9735" max="9745" width="4.5546875" style="14" customWidth="1"/>
    <col min="9746" max="9747" width="9.109375" style="14"/>
    <col min="9748" max="9748" width="5.5546875" style="14" customWidth="1"/>
    <col min="9749" max="9749" width="3.33203125" style="14" customWidth="1"/>
    <col min="9750" max="9750" width="6.44140625" style="14" bestFit="1" customWidth="1"/>
    <col min="9751" max="9751" width="6.6640625" style="14" customWidth="1"/>
    <col min="9752" max="9752" width="20.88671875" style="14" bestFit="1" customWidth="1"/>
    <col min="9753" max="9753" width="22.6640625" style="14" customWidth="1"/>
    <col min="9754" max="9754" width="7" style="14" bestFit="1" customWidth="1"/>
    <col min="9755" max="9765" width="5.33203125" style="14" customWidth="1"/>
    <col min="9766" max="9767" width="9.109375" style="14"/>
    <col min="9768" max="9768" width="5.33203125" style="14" customWidth="1"/>
    <col min="9769" max="9984" width="9.109375" style="14"/>
    <col min="9985" max="9985" width="3.109375" style="14" bestFit="1" customWidth="1"/>
    <col min="9986" max="9986" width="6.33203125" style="14" bestFit="1" customWidth="1"/>
    <col min="9987" max="9987" width="7" style="14" bestFit="1" customWidth="1"/>
    <col min="9988" max="9988" width="20.88671875" style="14" bestFit="1" customWidth="1"/>
    <col min="9989" max="9989" width="23.6640625" style="14" bestFit="1" customWidth="1"/>
    <col min="9990" max="9990" width="6.88671875" style="14" bestFit="1" customWidth="1"/>
    <col min="9991" max="10001" width="4.5546875" style="14" customWidth="1"/>
    <col min="10002" max="10003" width="9.109375" style="14"/>
    <col min="10004" max="10004" width="5.5546875" style="14" customWidth="1"/>
    <col min="10005" max="10005" width="3.33203125" style="14" customWidth="1"/>
    <col min="10006" max="10006" width="6.44140625" style="14" bestFit="1" customWidth="1"/>
    <col min="10007" max="10007" width="6.6640625" style="14" customWidth="1"/>
    <col min="10008" max="10008" width="20.88671875" style="14" bestFit="1" customWidth="1"/>
    <col min="10009" max="10009" width="22.6640625" style="14" customWidth="1"/>
    <col min="10010" max="10010" width="7" style="14" bestFit="1" customWidth="1"/>
    <col min="10011" max="10021" width="5.33203125" style="14" customWidth="1"/>
    <col min="10022" max="10023" width="9.109375" style="14"/>
    <col min="10024" max="10024" width="5.33203125" style="14" customWidth="1"/>
    <col min="10025" max="10240" width="9.109375" style="14"/>
    <col min="10241" max="10241" width="3.109375" style="14" bestFit="1" customWidth="1"/>
    <col min="10242" max="10242" width="6.33203125" style="14" bestFit="1" customWidth="1"/>
    <col min="10243" max="10243" width="7" style="14" bestFit="1" customWidth="1"/>
    <col min="10244" max="10244" width="20.88671875" style="14" bestFit="1" customWidth="1"/>
    <col min="10245" max="10245" width="23.6640625" style="14" bestFit="1" customWidth="1"/>
    <col min="10246" max="10246" width="6.88671875" style="14" bestFit="1" customWidth="1"/>
    <col min="10247" max="10257" width="4.5546875" style="14" customWidth="1"/>
    <col min="10258" max="10259" width="9.109375" style="14"/>
    <col min="10260" max="10260" width="5.5546875" style="14" customWidth="1"/>
    <col min="10261" max="10261" width="3.33203125" style="14" customWidth="1"/>
    <col min="10262" max="10262" width="6.44140625" style="14" bestFit="1" customWidth="1"/>
    <col min="10263" max="10263" width="6.6640625" style="14" customWidth="1"/>
    <col min="10264" max="10264" width="20.88671875" style="14" bestFit="1" customWidth="1"/>
    <col min="10265" max="10265" width="22.6640625" style="14" customWidth="1"/>
    <col min="10266" max="10266" width="7" style="14" bestFit="1" customWidth="1"/>
    <col min="10267" max="10277" width="5.33203125" style="14" customWidth="1"/>
    <col min="10278" max="10279" width="9.109375" style="14"/>
    <col min="10280" max="10280" width="5.33203125" style="14" customWidth="1"/>
    <col min="10281" max="10496" width="9.109375" style="14"/>
    <col min="10497" max="10497" width="3.109375" style="14" bestFit="1" customWidth="1"/>
    <col min="10498" max="10498" width="6.33203125" style="14" bestFit="1" customWidth="1"/>
    <col min="10499" max="10499" width="7" style="14" bestFit="1" customWidth="1"/>
    <col min="10500" max="10500" width="20.88671875" style="14" bestFit="1" customWidth="1"/>
    <col min="10501" max="10501" width="23.6640625" style="14" bestFit="1" customWidth="1"/>
    <col min="10502" max="10502" width="6.88671875" style="14" bestFit="1" customWidth="1"/>
    <col min="10503" max="10513" width="4.5546875" style="14" customWidth="1"/>
    <col min="10514" max="10515" width="9.109375" style="14"/>
    <col min="10516" max="10516" width="5.5546875" style="14" customWidth="1"/>
    <col min="10517" max="10517" width="3.33203125" style="14" customWidth="1"/>
    <col min="10518" max="10518" width="6.44140625" style="14" bestFit="1" customWidth="1"/>
    <col min="10519" max="10519" width="6.6640625" style="14" customWidth="1"/>
    <col min="10520" max="10520" width="20.88671875" style="14" bestFit="1" customWidth="1"/>
    <col min="10521" max="10521" width="22.6640625" style="14" customWidth="1"/>
    <col min="10522" max="10522" width="7" style="14" bestFit="1" customWidth="1"/>
    <col min="10523" max="10533" width="5.33203125" style="14" customWidth="1"/>
    <col min="10534" max="10535" width="9.109375" style="14"/>
    <col min="10536" max="10536" width="5.33203125" style="14" customWidth="1"/>
    <col min="10537" max="10752" width="9.109375" style="14"/>
    <col min="10753" max="10753" width="3.109375" style="14" bestFit="1" customWidth="1"/>
    <col min="10754" max="10754" width="6.33203125" style="14" bestFit="1" customWidth="1"/>
    <col min="10755" max="10755" width="7" style="14" bestFit="1" customWidth="1"/>
    <col min="10756" max="10756" width="20.88671875" style="14" bestFit="1" customWidth="1"/>
    <col min="10757" max="10757" width="23.6640625" style="14" bestFit="1" customWidth="1"/>
    <col min="10758" max="10758" width="6.88671875" style="14" bestFit="1" customWidth="1"/>
    <col min="10759" max="10769" width="4.5546875" style="14" customWidth="1"/>
    <col min="10770" max="10771" width="9.109375" style="14"/>
    <col min="10772" max="10772" width="5.5546875" style="14" customWidth="1"/>
    <col min="10773" max="10773" width="3.33203125" style="14" customWidth="1"/>
    <col min="10774" max="10774" width="6.44140625" style="14" bestFit="1" customWidth="1"/>
    <col min="10775" max="10775" width="6.6640625" style="14" customWidth="1"/>
    <col min="10776" max="10776" width="20.88671875" style="14" bestFit="1" customWidth="1"/>
    <col min="10777" max="10777" width="22.6640625" style="14" customWidth="1"/>
    <col min="10778" max="10778" width="7" style="14" bestFit="1" customWidth="1"/>
    <col min="10779" max="10789" width="5.33203125" style="14" customWidth="1"/>
    <col min="10790" max="10791" width="9.109375" style="14"/>
    <col min="10792" max="10792" width="5.33203125" style="14" customWidth="1"/>
    <col min="10793" max="11008" width="9.109375" style="14"/>
    <col min="11009" max="11009" width="3.109375" style="14" bestFit="1" customWidth="1"/>
    <col min="11010" max="11010" width="6.33203125" style="14" bestFit="1" customWidth="1"/>
    <col min="11011" max="11011" width="7" style="14" bestFit="1" customWidth="1"/>
    <col min="11012" max="11012" width="20.88671875" style="14" bestFit="1" customWidth="1"/>
    <col min="11013" max="11013" width="23.6640625" style="14" bestFit="1" customWidth="1"/>
    <col min="11014" max="11014" width="6.88671875" style="14" bestFit="1" customWidth="1"/>
    <col min="11015" max="11025" width="4.5546875" style="14" customWidth="1"/>
    <col min="11026" max="11027" width="9.109375" style="14"/>
    <col min="11028" max="11028" width="5.5546875" style="14" customWidth="1"/>
    <col min="11029" max="11029" width="3.33203125" style="14" customWidth="1"/>
    <col min="11030" max="11030" width="6.44140625" style="14" bestFit="1" customWidth="1"/>
    <col min="11031" max="11031" width="6.6640625" style="14" customWidth="1"/>
    <col min="11032" max="11032" width="20.88671875" style="14" bestFit="1" customWidth="1"/>
    <col min="11033" max="11033" width="22.6640625" style="14" customWidth="1"/>
    <col min="11034" max="11034" width="7" style="14" bestFit="1" customWidth="1"/>
    <col min="11035" max="11045" width="5.33203125" style="14" customWidth="1"/>
    <col min="11046" max="11047" width="9.109375" style="14"/>
    <col min="11048" max="11048" width="5.33203125" style="14" customWidth="1"/>
    <col min="11049" max="11264" width="9.109375" style="14"/>
    <col min="11265" max="11265" width="3.109375" style="14" bestFit="1" customWidth="1"/>
    <col min="11266" max="11266" width="6.33203125" style="14" bestFit="1" customWidth="1"/>
    <col min="11267" max="11267" width="7" style="14" bestFit="1" customWidth="1"/>
    <col min="11268" max="11268" width="20.88671875" style="14" bestFit="1" customWidth="1"/>
    <col min="11269" max="11269" width="23.6640625" style="14" bestFit="1" customWidth="1"/>
    <col min="11270" max="11270" width="6.88671875" style="14" bestFit="1" customWidth="1"/>
    <col min="11271" max="11281" width="4.5546875" style="14" customWidth="1"/>
    <col min="11282" max="11283" width="9.109375" style="14"/>
    <col min="11284" max="11284" width="5.5546875" style="14" customWidth="1"/>
    <col min="11285" max="11285" width="3.33203125" style="14" customWidth="1"/>
    <col min="11286" max="11286" width="6.44140625" style="14" bestFit="1" customWidth="1"/>
    <col min="11287" max="11287" width="6.6640625" style="14" customWidth="1"/>
    <col min="11288" max="11288" width="20.88671875" style="14" bestFit="1" customWidth="1"/>
    <col min="11289" max="11289" width="22.6640625" style="14" customWidth="1"/>
    <col min="11290" max="11290" width="7" style="14" bestFit="1" customWidth="1"/>
    <col min="11291" max="11301" width="5.33203125" style="14" customWidth="1"/>
    <col min="11302" max="11303" width="9.109375" style="14"/>
    <col min="11304" max="11304" width="5.33203125" style="14" customWidth="1"/>
    <col min="11305" max="11520" width="9.109375" style="14"/>
    <col min="11521" max="11521" width="3.109375" style="14" bestFit="1" customWidth="1"/>
    <col min="11522" max="11522" width="6.33203125" style="14" bestFit="1" customWidth="1"/>
    <col min="11523" max="11523" width="7" style="14" bestFit="1" customWidth="1"/>
    <col min="11524" max="11524" width="20.88671875" style="14" bestFit="1" customWidth="1"/>
    <col min="11525" max="11525" width="23.6640625" style="14" bestFit="1" customWidth="1"/>
    <col min="11526" max="11526" width="6.88671875" style="14" bestFit="1" customWidth="1"/>
    <col min="11527" max="11537" width="4.5546875" style="14" customWidth="1"/>
    <col min="11538" max="11539" width="9.109375" style="14"/>
    <col min="11540" max="11540" width="5.5546875" style="14" customWidth="1"/>
    <col min="11541" max="11541" width="3.33203125" style="14" customWidth="1"/>
    <col min="11542" max="11542" width="6.44140625" style="14" bestFit="1" customWidth="1"/>
    <col min="11543" max="11543" width="6.6640625" style="14" customWidth="1"/>
    <col min="11544" max="11544" width="20.88671875" style="14" bestFit="1" customWidth="1"/>
    <col min="11545" max="11545" width="22.6640625" style="14" customWidth="1"/>
    <col min="11546" max="11546" width="7" style="14" bestFit="1" customWidth="1"/>
    <col min="11547" max="11557" width="5.33203125" style="14" customWidth="1"/>
    <col min="11558" max="11559" width="9.109375" style="14"/>
    <col min="11560" max="11560" width="5.33203125" style="14" customWidth="1"/>
    <col min="11561" max="11776" width="9.109375" style="14"/>
    <col min="11777" max="11777" width="3.109375" style="14" bestFit="1" customWidth="1"/>
    <col min="11778" max="11778" width="6.33203125" style="14" bestFit="1" customWidth="1"/>
    <col min="11779" max="11779" width="7" style="14" bestFit="1" customWidth="1"/>
    <col min="11780" max="11780" width="20.88671875" style="14" bestFit="1" customWidth="1"/>
    <col min="11781" max="11781" width="23.6640625" style="14" bestFit="1" customWidth="1"/>
    <col min="11782" max="11782" width="6.88671875" style="14" bestFit="1" customWidth="1"/>
    <col min="11783" max="11793" width="4.5546875" style="14" customWidth="1"/>
    <col min="11794" max="11795" width="9.109375" style="14"/>
    <col min="11796" max="11796" width="5.5546875" style="14" customWidth="1"/>
    <col min="11797" max="11797" width="3.33203125" style="14" customWidth="1"/>
    <col min="11798" max="11798" width="6.44140625" style="14" bestFit="1" customWidth="1"/>
    <col min="11799" max="11799" width="6.6640625" style="14" customWidth="1"/>
    <col min="11800" max="11800" width="20.88671875" style="14" bestFit="1" customWidth="1"/>
    <col min="11801" max="11801" width="22.6640625" style="14" customWidth="1"/>
    <col min="11802" max="11802" width="7" style="14" bestFit="1" customWidth="1"/>
    <col min="11803" max="11813" width="5.33203125" style="14" customWidth="1"/>
    <col min="11814" max="11815" width="9.109375" style="14"/>
    <col min="11816" max="11816" width="5.33203125" style="14" customWidth="1"/>
    <col min="11817" max="12032" width="9.109375" style="14"/>
    <col min="12033" max="12033" width="3.109375" style="14" bestFit="1" customWidth="1"/>
    <col min="12034" max="12034" width="6.33203125" style="14" bestFit="1" customWidth="1"/>
    <col min="12035" max="12035" width="7" style="14" bestFit="1" customWidth="1"/>
    <col min="12036" max="12036" width="20.88671875" style="14" bestFit="1" customWidth="1"/>
    <col min="12037" max="12037" width="23.6640625" style="14" bestFit="1" customWidth="1"/>
    <col min="12038" max="12038" width="6.88671875" style="14" bestFit="1" customWidth="1"/>
    <col min="12039" max="12049" width="4.5546875" style="14" customWidth="1"/>
    <col min="12050" max="12051" width="9.109375" style="14"/>
    <col min="12052" max="12052" width="5.5546875" style="14" customWidth="1"/>
    <col min="12053" max="12053" width="3.33203125" style="14" customWidth="1"/>
    <col min="12054" max="12054" width="6.44140625" style="14" bestFit="1" customWidth="1"/>
    <col min="12055" max="12055" width="6.6640625" style="14" customWidth="1"/>
    <col min="12056" max="12056" width="20.88671875" style="14" bestFit="1" customWidth="1"/>
    <col min="12057" max="12057" width="22.6640625" style="14" customWidth="1"/>
    <col min="12058" max="12058" width="7" style="14" bestFit="1" customWidth="1"/>
    <col min="12059" max="12069" width="5.33203125" style="14" customWidth="1"/>
    <col min="12070" max="12071" width="9.109375" style="14"/>
    <col min="12072" max="12072" width="5.33203125" style="14" customWidth="1"/>
    <col min="12073" max="12288" width="9.109375" style="14"/>
    <col min="12289" max="12289" width="3.109375" style="14" bestFit="1" customWidth="1"/>
    <col min="12290" max="12290" width="6.33203125" style="14" bestFit="1" customWidth="1"/>
    <col min="12291" max="12291" width="7" style="14" bestFit="1" customWidth="1"/>
    <col min="12292" max="12292" width="20.88671875" style="14" bestFit="1" customWidth="1"/>
    <col min="12293" max="12293" width="23.6640625" style="14" bestFit="1" customWidth="1"/>
    <col min="12294" max="12294" width="6.88671875" style="14" bestFit="1" customWidth="1"/>
    <col min="12295" max="12305" width="4.5546875" style="14" customWidth="1"/>
    <col min="12306" max="12307" width="9.109375" style="14"/>
    <col min="12308" max="12308" width="5.5546875" style="14" customWidth="1"/>
    <col min="12309" max="12309" width="3.33203125" style="14" customWidth="1"/>
    <col min="12310" max="12310" width="6.44140625" style="14" bestFit="1" customWidth="1"/>
    <col min="12311" max="12311" width="6.6640625" style="14" customWidth="1"/>
    <col min="12312" max="12312" width="20.88671875" style="14" bestFit="1" customWidth="1"/>
    <col min="12313" max="12313" width="22.6640625" style="14" customWidth="1"/>
    <col min="12314" max="12314" width="7" style="14" bestFit="1" customWidth="1"/>
    <col min="12315" max="12325" width="5.33203125" style="14" customWidth="1"/>
    <col min="12326" max="12327" width="9.109375" style="14"/>
    <col min="12328" max="12328" width="5.33203125" style="14" customWidth="1"/>
    <col min="12329" max="12544" width="9.109375" style="14"/>
    <col min="12545" max="12545" width="3.109375" style="14" bestFit="1" customWidth="1"/>
    <col min="12546" max="12546" width="6.33203125" style="14" bestFit="1" customWidth="1"/>
    <col min="12547" max="12547" width="7" style="14" bestFit="1" customWidth="1"/>
    <col min="12548" max="12548" width="20.88671875" style="14" bestFit="1" customWidth="1"/>
    <col min="12549" max="12549" width="23.6640625" style="14" bestFit="1" customWidth="1"/>
    <col min="12550" max="12550" width="6.88671875" style="14" bestFit="1" customWidth="1"/>
    <col min="12551" max="12561" width="4.5546875" style="14" customWidth="1"/>
    <col min="12562" max="12563" width="9.109375" style="14"/>
    <col min="12564" max="12564" width="5.5546875" style="14" customWidth="1"/>
    <col min="12565" max="12565" width="3.33203125" style="14" customWidth="1"/>
    <col min="12566" max="12566" width="6.44140625" style="14" bestFit="1" customWidth="1"/>
    <col min="12567" max="12567" width="6.6640625" style="14" customWidth="1"/>
    <col min="12568" max="12568" width="20.88671875" style="14" bestFit="1" customWidth="1"/>
    <col min="12569" max="12569" width="22.6640625" style="14" customWidth="1"/>
    <col min="12570" max="12570" width="7" style="14" bestFit="1" customWidth="1"/>
    <col min="12571" max="12581" width="5.33203125" style="14" customWidth="1"/>
    <col min="12582" max="12583" width="9.109375" style="14"/>
    <col min="12584" max="12584" width="5.33203125" style="14" customWidth="1"/>
    <col min="12585" max="12800" width="9.109375" style="14"/>
    <col min="12801" max="12801" width="3.109375" style="14" bestFit="1" customWidth="1"/>
    <col min="12802" max="12802" width="6.33203125" style="14" bestFit="1" customWidth="1"/>
    <col min="12803" max="12803" width="7" style="14" bestFit="1" customWidth="1"/>
    <col min="12804" max="12804" width="20.88671875" style="14" bestFit="1" customWidth="1"/>
    <col min="12805" max="12805" width="23.6640625" style="14" bestFit="1" customWidth="1"/>
    <col min="12806" max="12806" width="6.88671875" style="14" bestFit="1" customWidth="1"/>
    <col min="12807" max="12817" width="4.5546875" style="14" customWidth="1"/>
    <col min="12818" max="12819" width="9.109375" style="14"/>
    <col min="12820" max="12820" width="5.5546875" style="14" customWidth="1"/>
    <col min="12821" max="12821" width="3.33203125" style="14" customWidth="1"/>
    <col min="12822" max="12822" width="6.44140625" style="14" bestFit="1" customWidth="1"/>
    <col min="12823" max="12823" width="6.6640625" style="14" customWidth="1"/>
    <col min="12824" max="12824" width="20.88671875" style="14" bestFit="1" customWidth="1"/>
    <col min="12825" max="12825" width="22.6640625" style="14" customWidth="1"/>
    <col min="12826" max="12826" width="7" style="14" bestFit="1" customWidth="1"/>
    <col min="12827" max="12837" width="5.33203125" style="14" customWidth="1"/>
    <col min="12838" max="12839" width="9.109375" style="14"/>
    <col min="12840" max="12840" width="5.33203125" style="14" customWidth="1"/>
    <col min="12841" max="13056" width="9.109375" style="14"/>
    <col min="13057" max="13057" width="3.109375" style="14" bestFit="1" customWidth="1"/>
    <col min="13058" max="13058" width="6.33203125" style="14" bestFit="1" customWidth="1"/>
    <col min="13059" max="13059" width="7" style="14" bestFit="1" customWidth="1"/>
    <col min="13060" max="13060" width="20.88671875" style="14" bestFit="1" customWidth="1"/>
    <col min="13061" max="13061" width="23.6640625" style="14" bestFit="1" customWidth="1"/>
    <col min="13062" max="13062" width="6.88671875" style="14" bestFit="1" customWidth="1"/>
    <col min="13063" max="13073" width="4.5546875" style="14" customWidth="1"/>
    <col min="13074" max="13075" width="9.109375" style="14"/>
    <col min="13076" max="13076" width="5.5546875" style="14" customWidth="1"/>
    <col min="13077" max="13077" width="3.33203125" style="14" customWidth="1"/>
    <col min="13078" max="13078" width="6.44140625" style="14" bestFit="1" customWidth="1"/>
    <col min="13079" max="13079" width="6.6640625" style="14" customWidth="1"/>
    <col min="13080" max="13080" width="20.88671875" style="14" bestFit="1" customWidth="1"/>
    <col min="13081" max="13081" width="22.6640625" style="14" customWidth="1"/>
    <col min="13082" max="13082" width="7" style="14" bestFit="1" customWidth="1"/>
    <col min="13083" max="13093" width="5.33203125" style="14" customWidth="1"/>
    <col min="13094" max="13095" width="9.109375" style="14"/>
    <col min="13096" max="13096" width="5.33203125" style="14" customWidth="1"/>
    <col min="13097" max="13312" width="9.109375" style="14"/>
    <col min="13313" max="13313" width="3.109375" style="14" bestFit="1" customWidth="1"/>
    <col min="13314" max="13314" width="6.33203125" style="14" bestFit="1" customWidth="1"/>
    <col min="13315" max="13315" width="7" style="14" bestFit="1" customWidth="1"/>
    <col min="13316" max="13316" width="20.88671875" style="14" bestFit="1" customWidth="1"/>
    <col min="13317" max="13317" width="23.6640625" style="14" bestFit="1" customWidth="1"/>
    <col min="13318" max="13318" width="6.88671875" style="14" bestFit="1" customWidth="1"/>
    <col min="13319" max="13329" width="4.5546875" style="14" customWidth="1"/>
    <col min="13330" max="13331" width="9.109375" style="14"/>
    <col min="13332" max="13332" width="5.5546875" style="14" customWidth="1"/>
    <col min="13333" max="13333" width="3.33203125" style="14" customWidth="1"/>
    <col min="13334" max="13334" width="6.44140625" style="14" bestFit="1" customWidth="1"/>
    <col min="13335" max="13335" width="6.6640625" style="14" customWidth="1"/>
    <col min="13336" max="13336" width="20.88671875" style="14" bestFit="1" customWidth="1"/>
    <col min="13337" max="13337" width="22.6640625" style="14" customWidth="1"/>
    <col min="13338" max="13338" width="7" style="14" bestFit="1" customWidth="1"/>
    <col min="13339" max="13349" width="5.33203125" style="14" customWidth="1"/>
    <col min="13350" max="13351" width="9.109375" style="14"/>
    <col min="13352" max="13352" width="5.33203125" style="14" customWidth="1"/>
    <col min="13353" max="13568" width="9.109375" style="14"/>
    <col min="13569" max="13569" width="3.109375" style="14" bestFit="1" customWidth="1"/>
    <col min="13570" max="13570" width="6.33203125" style="14" bestFit="1" customWidth="1"/>
    <col min="13571" max="13571" width="7" style="14" bestFit="1" customWidth="1"/>
    <col min="13572" max="13572" width="20.88671875" style="14" bestFit="1" customWidth="1"/>
    <col min="13573" max="13573" width="23.6640625" style="14" bestFit="1" customWidth="1"/>
    <col min="13574" max="13574" width="6.88671875" style="14" bestFit="1" customWidth="1"/>
    <col min="13575" max="13585" width="4.5546875" style="14" customWidth="1"/>
    <col min="13586" max="13587" width="9.109375" style="14"/>
    <col min="13588" max="13588" width="5.5546875" style="14" customWidth="1"/>
    <col min="13589" max="13589" width="3.33203125" style="14" customWidth="1"/>
    <col min="13590" max="13590" width="6.44140625" style="14" bestFit="1" customWidth="1"/>
    <col min="13591" max="13591" width="6.6640625" style="14" customWidth="1"/>
    <col min="13592" max="13592" width="20.88671875" style="14" bestFit="1" customWidth="1"/>
    <col min="13593" max="13593" width="22.6640625" style="14" customWidth="1"/>
    <col min="13594" max="13594" width="7" style="14" bestFit="1" customWidth="1"/>
    <col min="13595" max="13605" width="5.33203125" style="14" customWidth="1"/>
    <col min="13606" max="13607" width="9.109375" style="14"/>
    <col min="13608" max="13608" width="5.33203125" style="14" customWidth="1"/>
    <col min="13609" max="13824" width="9.109375" style="14"/>
    <col min="13825" max="13825" width="3.109375" style="14" bestFit="1" customWidth="1"/>
    <col min="13826" max="13826" width="6.33203125" style="14" bestFit="1" customWidth="1"/>
    <col min="13827" max="13827" width="7" style="14" bestFit="1" customWidth="1"/>
    <col min="13828" max="13828" width="20.88671875" style="14" bestFit="1" customWidth="1"/>
    <col min="13829" max="13829" width="23.6640625" style="14" bestFit="1" customWidth="1"/>
    <col min="13830" max="13830" width="6.88671875" style="14" bestFit="1" customWidth="1"/>
    <col min="13831" max="13841" width="4.5546875" style="14" customWidth="1"/>
    <col min="13842" max="13843" width="9.109375" style="14"/>
    <col min="13844" max="13844" width="5.5546875" style="14" customWidth="1"/>
    <col min="13845" max="13845" width="3.33203125" style="14" customWidth="1"/>
    <col min="13846" max="13846" width="6.44140625" style="14" bestFit="1" customWidth="1"/>
    <col min="13847" max="13847" width="6.6640625" style="14" customWidth="1"/>
    <col min="13848" max="13848" width="20.88671875" style="14" bestFit="1" customWidth="1"/>
    <col min="13849" max="13849" width="22.6640625" style="14" customWidth="1"/>
    <col min="13850" max="13850" width="7" style="14" bestFit="1" customWidth="1"/>
    <col min="13851" max="13861" width="5.33203125" style="14" customWidth="1"/>
    <col min="13862" max="13863" width="9.109375" style="14"/>
    <col min="13864" max="13864" width="5.33203125" style="14" customWidth="1"/>
    <col min="13865" max="14080" width="9.109375" style="14"/>
    <col min="14081" max="14081" width="3.109375" style="14" bestFit="1" customWidth="1"/>
    <col min="14082" max="14082" width="6.33203125" style="14" bestFit="1" customWidth="1"/>
    <col min="14083" max="14083" width="7" style="14" bestFit="1" customWidth="1"/>
    <col min="14084" max="14084" width="20.88671875" style="14" bestFit="1" customWidth="1"/>
    <col min="14085" max="14085" width="23.6640625" style="14" bestFit="1" customWidth="1"/>
    <col min="14086" max="14086" width="6.88671875" style="14" bestFit="1" customWidth="1"/>
    <col min="14087" max="14097" width="4.5546875" style="14" customWidth="1"/>
    <col min="14098" max="14099" width="9.109375" style="14"/>
    <col min="14100" max="14100" width="5.5546875" style="14" customWidth="1"/>
    <col min="14101" max="14101" width="3.33203125" style="14" customWidth="1"/>
    <col min="14102" max="14102" width="6.44140625" style="14" bestFit="1" customWidth="1"/>
    <col min="14103" max="14103" width="6.6640625" style="14" customWidth="1"/>
    <col min="14104" max="14104" width="20.88671875" style="14" bestFit="1" customWidth="1"/>
    <col min="14105" max="14105" width="22.6640625" style="14" customWidth="1"/>
    <col min="14106" max="14106" width="7" style="14" bestFit="1" customWidth="1"/>
    <col min="14107" max="14117" width="5.33203125" style="14" customWidth="1"/>
    <col min="14118" max="14119" width="9.109375" style="14"/>
    <col min="14120" max="14120" width="5.33203125" style="14" customWidth="1"/>
    <col min="14121" max="14336" width="9.109375" style="14"/>
    <col min="14337" max="14337" width="3.109375" style="14" bestFit="1" customWidth="1"/>
    <col min="14338" max="14338" width="6.33203125" style="14" bestFit="1" customWidth="1"/>
    <col min="14339" max="14339" width="7" style="14" bestFit="1" customWidth="1"/>
    <col min="14340" max="14340" width="20.88671875" style="14" bestFit="1" customWidth="1"/>
    <col min="14341" max="14341" width="23.6640625" style="14" bestFit="1" customWidth="1"/>
    <col min="14342" max="14342" width="6.88671875" style="14" bestFit="1" customWidth="1"/>
    <col min="14343" max="14353" width="4.5546875" style="14" customWidth="1"/>
    <col min="14354" max="14355" width="9.109375" style="14"/>
    <col min="14356" max="14356" width="5.5546875" style="14" customWidth="1"/>
    <col min="14357" max="14357" width="3.33203125" style="14" customWidth="1"/>
    <col min="14358" max="14358" width="6.44140625" style="14" bestFit="1" customWidth="1"/>
    <col min="14359" max="14359" width="6.6640625" style="14" customWidth="1"/>
    <col min="14360" max="14360" width="20.88671875" style="14" bestFit="1" customWidth="1"/>
    <col min="14361" max="14361" width="22.6640625" style="14" customWidth="1"/>
    <col min="14362" max="14362" width="7" style="14" bestFit="1" customWidth="1"/>
    <col min="14363" max="14373" width="5.33203125" style="14" customWidth="1"/>
    <col min="14374" max="14375" width="9.109375" style="14"/>
    <col min="14376" max="14376" width="5.33203125" style="14" customWidth="1"/>
    <col min="14377" max="14592" width="9.109375" style="14"/>
    <col min="14593" max="14593" width="3.109375" style="14" bestFit="1" customWidth="1"/>
    <col min="14594" max="14594" width="6.33203125" style="14" bestFit="1" customWidth="1"/>
    <col min="14595" max="14595" width="7" style="14" bestFit="1" customWidth="1"/>
    <col min="14596" max="14596" width="20.88671875" style="14" bestFit="1" customWidth="1"/>
    <col min="14597" max="14597" width="23.6640625" style="14" bestFit="1" customWidth="1"/>
    <col min="14598" max="14598" width="6.88671875" style="14" bestFit="1" customWidth="1"/>
    <col min="14599" max="14609" width="4.5546875" style="14" customWidth="1"/>
    <col min="14610" max="14611" width="9.109375" style="14"/>
    <col min="14612" max="14612" width="5.5546875" style="14" customWidth="1"/>
    <col min="14613" max="14613" width="3.33203125" style="14" customWidth="1"/>
    <col min="14614" max="14614" width="6.44140625" style="14" bestFit="1" customWidth="1"/>
    <col min="14615" max="14615" width="6.6640625" style="14" customWidth="1"/>
    <col min="14616" max="14616" width="20.88671875" style="14" bestFit="1" customWidth="1"/>
    <col min="14617" max="14617" width="22.6640625" style="14" customWidth="1"/>
    <col min="14618" max="14618" width="7" style="14" bestFit="1" customWidth="1"/>
    <col min="14619" max="14629" width="5.33203125" style="14" customWidth="1"/>
    <col min="14630" max="14631" width="9.109375" style="14"/>
    <col min="14632" max="14632" width="5.33203125" style="14" customWidth="1"/>
    <col min="14633" max="14848" width="9.109375" style="14"/>
    <col min="14849" max="14849" width="3.109375" style="14" bestFit="1" customWidth="1"/>
    <col min="14850" max="14850" width="6.33203125" style="14" bestFit="1" customWidth="1"/>
    <col min="14851" max="14851" width="7" style="14" bestFit="1" customWidth="1"/>
    <col min="14852" max="14852" width="20.88671875" style="14" bestFit="1" customWidth="1"/>
    <col min="14853" max="14853" width="23.6640625" style="14" bestFit="1" customWidth="1"/>
    <col min="14854" max="14854" width="6.88671875" style="14" bestFit="1" customWidth="1"/>
    <col min="14855" max="14865" width="4.5546875" style="14" customWidth="1"/>
    <col min="14866" max="14867" width="9.109375" style="14"/>
    <col min="14868" max="14868" width="5.5546875" style="14" customWidth="1"/>
    <col min="14869" max="14869" width="3.33203125" style="14" customWidth="1"/>
    <col min="14870" max="14870" width="6.44140625" style="14" bestFit="1" customWidth="1"/>
    <col min="14871" max="14871" width="6.6640625" style="14" customWidth="1"/>
    <col min="14872" max="14872" width="20.88671875" style="14" bestFit="1" customWidth="1"/>
    <col min="14873" max="14873" width="22.6640625" style="14" customWidth="1"/>
    <col min="14874" max="14874" width="7" style="14" bestFit="1" customWidth="1"/>
    <col min="14875" max="14885" width="5.33203125" style="14" customWidth="1"/>
    <col min="14886" max="14887" width="9.109375" style="14"/>
    <col min="14888" max="14888" width="5.33203125" style="14" customWidth="1"/>
    <col min="14889" max="15104" width="9.109375" style="14"/>
    <col min="15105" max="15105" width="3.109375" style="14" bestFit="1" customWidth="1"/>
    <col min="15106" max="15106" width="6.33203125" style="14" bestFit="1" customWidth="1"/>
    <col min="15107" max="15107" width="7" style="14" bestFit="1" customWidth="1"/>
    <col min="15108" max="15108" width="20.88671875" style="14" bestFit="1" customWidth="1"/>
    <col min="15109" max="15109" width="23.6640625" style="14" bestFit="1" customWidth="1"/>
    <col min="15110" max="15110" width="6.88671875" style="14" bestFit="1" customWidth="1"/>
    <col min="15111" max="15121" width="4.5546875" style="14" customWidth="1"/>
    <col min="15122" max="15123" width="9.109375" style="14"/>
    <col min="15124" max="15124" width="5.5546875" style="14" customWidth="1"/>
    <col min="15125" max="15125" width="3.33203125" style="14" customWidth="1"/>
    <col min="15126" max="15126" width="6.44140625" style="14" bestFit="1" customWidth="1"/>
    <col min="15127" max="15127" width="6.6640625" style="14" customWidth="1"/>
    <col min="15128" max="15128" width="20.88671875" style="14" bestFit="1" customWidth="1"/>
    <col min="15129" max="15129" width="22.6640625" style="14" customWidth="1"/>
    <col min="15130" max="15130" width="7" style="14" bestFit="1" customWidth="1"/>
    <col min="15131" max="15141" width="5.33203125" style="14" customWidth="1"/>
    <col min="15142" max="15143" width="9.109375" style="14"/>
    <col min="15144" max="15144" width="5.33203125" style="14" customWidth="1"/>
    <col min="15145" max="15360" width="9.109375" style="14"/>
    <col min="15361" max="15361" width="3.109375" style="14" bestFit="1" customWidth="1"/>
    <col min="15362" max="15362" width="6.33203125" style="14" bestFit="1" customWidth="1"/>
    <col min="15363" max="15363" width="7" style="14" bestFit="1" customWidth="1"/>
    <col min="15364" max="15364" width="20.88671875" style="14" bestFit="1" customWidth="1"/>
    <col min="15365" max="15365" width="23.6640625" style="14" bestFit="1" customWidth="1"/>
    <col min="15366" max="15366" width="6.88671875" style="14" bestFit="1" customWidth="1"/>
    <col min="15367" max="15377" width="4.5546875" style="14" customWidth="1"/>
    <col min="15378" max="15379" width="9.109375" style="14"/>
    <col min="15380" max="15380" width="5.5546875" style="14" customWidth="1"/>
    <col min="15381" max="15381" width="3.33203125" style="14" customWidth="1"/>
    <col min="15382" max="15382" width="6.44140625" style="14" bestFit="1" customWidth="1"/>
    <col min="15383" max="15383" width="6.6640625" style="14" customWidth="1"/>
    <col min="15384" max="15384" width="20.88671875" style="14" bestFit="1" customWidth="1"/>
    <col min="15385" max="15385" width="22.6640625" style="14" customWidth="1"/>
    <col min="15386" max="15386" width="7" style="14" bestFit="1" customWidth="1"/>
    <col min="15387" max="15397" width="5.33203125" style="14" customWidth="1"/>
    <col min="15398" max="15399" width="9.109375" style="14"/>
    <col min="15400" max="15400" width="5.33203125" style="14" customWidth="1"/>
    <col min="15401" max="15616" width="9.109375" style="14"/>
    <col min="15617" max="15617" width="3.109375" style="14" bestFit="1" customWidth="1"/>
    <col min="15618" max="15618" width="6.33203125" style="14" bestFit="1" customWidth="1"/>
    <col min="15619" max="15619" width="7" style="14" bestFit="1" customWidth="1"/>
    <col min="15620" max="15620" width="20.88671875" style="14" bestFit="1" customWidth="1"/>
    <col min="15621" max="15621" width="23.6640625" style="14" bestFit="1" customWidth="1"/>
    <col min="15622" max="15622" width="6.88671875" style="14" bestFit="1" customWidth="1"/>
    <col min="15623" max="15633" width="4.5546875" style="14" customWidth="1"/>
    <col min="15634" max="15635" width="9.109375" style="14"/>
    <col min="15636" max="15636" width="5.5546875" style="14" customWidth="1"/>
    <col min="15637" max="15637" width="3.33203125" style="14" customWidth="1"/>
    <col min="15638" max="15638" width="6.44140625" style="14" bestFit="1" customWidth="1"/>
    <col min="15639" max="15639" width="6.6640625" style="14" customWidth="1"/>
    <col min="15640" max="15640" width="20.88671875" style="14" bestFit="1" customWidth="1"/>
    <col min="15641" max="15641" width="22.6640625" style="14" customWidth="1"/>
    <col min="15642" max="15642" width="7" style="14" bestFit="1" customWidth="1"/>
    <col min="15643" max="15653" width="5.33203125" style="14" customWidth="1"/>
    <col min="15654" max="15655" width="9.109375" style="14"/>
    <col min="15656" max="15656" width="5.33203125" style="14" customWidth="1"/>
    <col min="15657" max="15872" width="9.109375" style="14"/>
    <col min="15873" max="15873" width="3.109375" style="14" bestFit="1" customWidth="1"/>
    <col min="15874" max="15874" width="6.33203125" style="14" bestFit="1" customWidth="1"/>
    <col min="15875" max="15875" width="7" style="14" bestFit="1" customWidth="1"/>
    <col min="15876" max="15876" width="20.88671875" style="14" bestFit="1" customWidth="1"/>
    <col min="15877" max="15877" width="23.6640625" style="14" bestFit="1" customWidth="1"/>
    <col min="15878" max="15878" width="6.88671875" style="14" bestFit="1" customWidth="1"/>
    <col min="15879" max="15889" width="4.5546875" style="14" customWidth="1"/>
    <col min="15890" max="15891" width="9.109375" style="14"/>
    <col min="15892" max="15892" width="5.5546875" style="14" customWidth="1"/>
    <col min="15893" max="15893" width="3.33203125" style="14" customWidth="1"/>
    <col min="15894" max="15894" width="6.44140625" style="14" bestFit="1" customWidth="1"/>
    <col min="15895" max="15895" width="6.6640625" style="14" customWidth="1"/>
    <col min="15896" max="15896" width="20.88671875" style="14" bestFit="1" customWidth="1"/>
    <col min="15897" max="15897" width="22.6640625" style="14" customWidth="1"/>
    <col min="15898" max="15898" width="7" style="14" bestFit="1" customWidth="1"/>
    <col min="15899" max="15909" width="5.33203125" style="14" customWidth="1"/>
    <col min="15910" max="15911" width="9.109375" style="14"/>
    <col min="15912" max="15912" width="5.33203125" style="14" customWidth="1"/>
    <col min="15913" max="16128" width="9.109375" style="14"/>
    <col min="16129" max="16129" width="3.109375" style="14" bestFit="1" customWidth="1"/>
    <col min="16130" max="16130" width="6.33203125" style="14" bestFit="1" customWidth="1"/>
    <col min="16131" max="16131" width="7" style="14" bestFit="1" customWidth="1"/>
    <col min="16132" max="16132" width="20.88671875" style="14" bestFit="1" customWidth="1"/>
    <col min="16133" max="16133" width="23.6640625" style="14" bestFit="1" customWidth="1"/>
    <col min="16134" max="16134" width="6.88671875" style="14" bestFit="1" customWidth="1"/>
    <col min="16135" max="16145" width="4.5546875" style="14" customWidth="1"/>
    <col min="16146" max="16147" width="9.109375" style="14"/>
    <col min="16148" max="16148" width="5.5546875" style="14" customWidth="1"/>
    <col min="16149" max="16149" width="3.33203125" style="14" customWidth="1"/>
    <col min="16150" max="16150" width="6.44140625" style="14" bestFit="1" customWidth="1"/>
    <col min="16151" max="16151" width="6.6640625" style="14" customWidth="1"/>
    <col min="16152" max="16152" width="20.88671875" style="14" bestFit="1" customWidth="1"/>
    <col min="16153" max="16153" width="22.6640625" style="14" customWidth="1"/>
    <col min="16154" max="16154" width="7" style="14" bestFit="1" customWidth="1"/>
    <col min="16155" max="16165" width="5.33203125" style="14" customWidth="1"/>
    <col min="16166" max="16167" width="9.109375" style="14"/>
    <col min="16168" max="16168" width="5.33203125" style="14" customWidth="1"/>
    <col min="16169" max="16384" width="9.109375" style="14"/>
  </cols>
  <sheetData>
    <row r="1" spans="1:43" s="2" customFormat="1" ht="28.5" customHeight="1" thickTop="1" x14ac:dyDescent="0.25">
      <c r="A1" s="1" t="s">
        <v>0</v>
      </c>
      <c r="C1" s="3" t="s">
        <v>1</v>
      </c>
      <c r="D1" s="4"/>
      <c r="E1" s="5"/>
      <c r="F1" s="6"/>
      <c r="G1" s="6"/>
      <c r="H1" s="2" t="s">
        <v>2</v>
      </c>
      <c r="M1" s="7"/>
      <c r="N1" s="8"/>
      <c r="O1" s="8"/>
      <c r="P1" s="8"/>
      <c r="Q1" s="8"/>
      <c r="R1" s="8"/>
      <c r="S1" s="9"/>
      <c r="U1" s="1" t="s">
        <v>0</v>
      </c>
      <c r="W1" s="3" t="s">
        <v>1</v>
      </c>
      <c r="X1" s="4"/>
      <c r="Y1" s="10" t="str">
        <f>IF($E$1=0," ",$E$1)</f>
        <v xml:space="preserve"> </v>
      </c>
      <c r="Z1" s="6"/>
      <c r="AA1" s="6"/>
      <c r="AB1" s="2" t="s">
        <v>2</v>
      </c>
      <c r="AG1" s="11" t="str">
        <f>IF($M$1=0," ",$M$1)</f>
        <v xml:space="preserve"> </v>
      </c>
      <c r="AH1" s="12"/>
      <c r="AI1" s="12"/>
      <c r="AJ1" s="12"/>
      <c r="AK1" s="12"/>
      <c r="AL1" s="12"/>
      <c r="AM1" s="13"/>
    </row>
    <row r="2" spans="1:43" s="15" customFormat="1" ht="13.5" customHeight="1" x14ac:dyDescent="0.25">
      <c r="A2" s="19"/>
      <c r="D2" s="69"/>
      <c r="M2" s="16"/>
      <c r="N2" s="17"/>
      <c r="O2" s="17"/>
      <c r="P2" s="17"/>
      <c r="Q2" s="17"/>
      <c r="R2" s="17"/>
      <c r="S2" s="18"/>
      <c r="U2" s="19"/>
      <c r="X2" s="69"/>
      <c r="AG2" s="20"/>
      <c r="AH2" s="21"/>
      <c r="AI2" s="21"/>
      <c r="AJ2" s="21"/>
      <c r="AK2" s="21"/>
      <c r="AL2" s="21"/>
      <c r="AM2" s="22"/>
      <c r="AP2" s="14"/>
      <c r="AQ2" s="14"/>
    </row>
    <row r="3" spans="1:43" ht="12.75" customHeight="1" x14ac:dyDescent="0.25">
      <c r="A3" s="19"/>
      <c r="B3" s="15"/>
      <c r="C3" s="15"/>
      <c r="D3" s="69"/>
      <c r="E3" s="69"/>
      <c r="F3" s="15"/>
      <c r="G3" s="15"/>
      <c r="H3" s="15"/>
      <c r="L3" s="15"/>
      <c r="M3" s="16"/>
      <c r="N3" s="17"/>
      <c r="O3" s="17"/>
      <c r="P3" s="17"/>
      <c r="Q3" s="17"/>
      <c r="R3" s="17"/>
      <c r="S3" s="18"/>
      <c r="U3" s="19"/>
      <c r="V3" s="15"/>
      <c r="W3" s="15"/>
      <c r="X3" s="69"/>
      <c r="Y3" s="69"/>
      <c r="Z3" s="15"/>
      <c r="AA3" s="15"/>
      <c r="AB3" s="15"/>
      <c r="AF3" s="15"/>
      <c r="AG3" s="20"/>
      <c r="AH3" s="21"/>
      <c r="AI3" s="21"/>
      <c r="AJ3" s="21"/>
      <c r="AK3" s="21"/>
      <c r="AL3" s="21"/>
      <c r="AM3" s="22"/>
    </row>
    <row r="4" spans="1:43" ht="12.75" customHeight="1" thickBot="1" x14ac:dyDescent="0.3">
      <c r="A4" s="19"/>
      <c r="B4" s="15"/>
      <c r="C4" s="15"/>
      <c r="D4" s="69"/>
      <c r="E4" s="69"/>
      <c r="F4" s="15"/>
      <c r="G4" s="15"/>
      <c r="H4" s="15"/>
      <c r="L4" s="15"/>
      <c r="M4" s="33"/>
      <c r="N4" s="34"/>
      <c r="O4" s="34"/>
      <c r="P4" s="34"/>
      <c r="Q4" s="34"/>
      <c r="R4" s="34"/>
      <c r="S4" s="35"/>
      <c r="U4" s="19"/>
      <c r="V4" s="15"/>
      <c r="W4" s="15"/>
      <c r="X4" s="69"/>
      <c r="Y4" s="69"/>
      <c r="Z4" s="15"/>
      <c r="AA4" s="15"/>
      <c r="AB4" s="15"/>
      <c r="AF4" s="15"/>
      <c r="AG4" s="37"/>
      <c r="AH4" s="38"/>
      <c r="AI4" s="38"/>
      <c r="AJ4" s="38"/>
      <c r="AK4" s="38"/>
      <c r="AL4" s="38"/>
      <c r="AM4" s="39"/>
    </row>
    <row r="5" spans="1:43" ht="12.75" customHeight="1" thickTop="1" x14ac:dyDescent="0.25">
      <c r="E5" s="66"/>
      <c r="H5" s="15"/>
      <c r="I5" s="15"/>
      <c r="Y5" s="66"/>
      <c r="AB5" s="15"/>
      <c r="AC5" s="15"/>
    </row>
    <row r="6" spans="1:43" ht="12.75" customHeight="1" x14ac:dyDescent="0.25">
      <c r="I6" s="15"/>
      <c r="P6" s="50"/>
      <c r="Q6" s="50"/>
      <c r="AC6" s="15"/>
      <c r="AJ6" s="50"/>
      <c r="AK6" s="50"/>
    </row>
    <row r="7" spans="1:43" ht="12.75" customHeight="1" thickBot="1" x14ac:dyDescent="0.3">
      <c r="B7" s="23" t="s">
        <v>3</v>
      </c>
      <c r="C7" s="23" t="s">
        <v>4</v>
      </c>
      <c r="D7" s="23" t="s">
        <v>5</v>
      </c>
      <c r="E7" s="23" t="s">
        <v>6</v>
      </c>
      <c r="F7" s="24" t="s">
        <v>7</v>
      </c>
      <c r="G7" s="23" t="s">
        <v>8</v>
      </c>
      <c r="H7" s="19" t="s">
        <v>9</v>
      </c>
      <c r="I7" s="15"/>
      <c r="J7" s="25"/>
      <c r="P7" s="50"/>
      <c r="Q7" s="50"/>
      <c r="V7" s="23" t="s">
        <v>3</v>
      </c>
      <c r="W7" s="23" t="s">
        <v>4</v>
      </c>
      <c r="X7" s="23" t="s">
        <v>5</v>
      </c>
      <c r="Y7" s="23" t="s">
        <v>6</v>
      </c>
      <c r="Z7" s="19" t="s">
        <v>10</v>
      </c>
      <c r="AA7" s="26"/>
      <c r="AB7" s="15"/>
      <c r="AC7" s="15"/>
      <c r="AJ7" s="50"/>
      <c r="AK7" s="50"/>
    </row>
    <row r="8" spans="1:43" ht="13.5" customHeight="1" thickBot="1" x14ac:dyDescent="0.3">
      <c r="B8" s="27">
        <v>1</v>
      </c>
      <c r="C8" s="28"/>
      <c r="D8" s="29" t="str">
        <f>IF(C8=0," ",VLOOKUP(C8,[1]Inschr!$B$1:$K$65536,3,FALSE))</f>
        <v xml:space="preserve"> </v>
      </c>
      <c r="E8" s="30" t="str">
        <f>IF(C8=0," ",VLOOKUP(C8,[1]Inschr!$B$1:$K$65536,4,FALSE))</f>
        <v xml:space="preserve"> </v>
      </c>
      <c r="F8" s="29">
        <f t="shared" ref="F8:F27" si="0">1+G8+H8</f>
        <v>1</v>
      </c>
      <c r="G8" s="29">
        <f>$F45</f>
        <v>0</v>
      </c>
      <c r="H8" s="31">
        <f t="shared" ref="H8:H27" si="1" xml:space="preserve"> 0 + IF($C8=$W$8,$Z$8,0) +  IF($C8=$W$9,$Z$9,0) +  IF($C8=$W$10,$Z$10,0) +  IF($C8=$W$11,$Z$11,0) +  IF($C8=$W$12,$Z$12,0)</f>
        <v>0</v>
      </c>
      <c r="J8" s="32" t="s">
        <v>11</v>
      </c>
      <c r="K8" s="32"/>
      <c r="N8" s="50"/>
      <c r="O8" s="50"/>
      <c r="V8" s="36" t="s">
        <v>12</v>
      </c>
      <c r="W8" s="29">
        <f>C52</f>
        <v>0</v>
      </c>
      <c r="X8" s="29" t="str">
        <f>IF(W8=0," ",VLOOKUP(W8,[1]Inschr!$B$1:$K$65536,3,FALSE))</f>
        <v xml:space="preserve"> </v>
      </c>
      <c r="Y8" s="30" t="str">
        <f>IF(W8=0," ",VLOOKUP(W8,[1]Inschr!$B$1:$K$65536,4,FALSE))</f>
        <v xml:space="preserve"> </v>
      </c>
      <c r="Z8" s="31">
        <f>Z45</f>
        <v>0</v>
      </c>
      <c r="AB8" s="32" t="s">
        <v>11</v>
      </c>
      <c r="AC8" s="32"/>
      <c r="AH8" s="50"/>
      <c r="AI8" s="50"/>
    </row>
    <row r="9" spans="1:43" ht="12.75" customHeight="1" x14ac:dyDescent="0.25">
      <c r="B9" s="40"/>
      <c r="C9" s="41"/>
      <c r="D9" s="42" t="str">
        <f>IF(C9=0," ",VLOOKUP(C9,[1]Inschr!$B$1:$K$65536,3,FALSE))</f>
        <v xml:space="preserve"> </v>
      </c>
      <c r="E9" s="43" t="str">
        <f>IF(C9=0," ",VLOOKUP(C9,[1]Inschr!$B$1:$K$65536,4,FALSE))</f>
        <v xml:space="preserve"> </v>
      </c>
      <c r="F9" s="42">
        <f t="shared" si="0"/>
        <v>1</v>
      </c>
      <c r="G9" s="42">
        <f>$F46</f>
        <v>0</v>
      </c>
      <c r="H9" s="44">
        <f>IF(R18-S18&gt;0,1,0)</f>
        <v>0</v>
      </c>
      <c r="I9" s="15"/>
      <c r="J9" s="45"/>
      <c r="K9" s="46"/>
      <c r="N9" s="50"/>
      <c r="O9" s="50"/>
      <c r="V9" s="47"/>
      <c r="W9" s="42">
        <f>C80</f>
        <v>0</v>
      </c>
      <c r="X9" s="42" t="str">
        <f>IF(W9=0," ",VLOOKUP(W9,[1]Inschr!$B$1:$K$65536,3,FALSE))</f>
        <v xml:space="preserve"> </v>
      </c>
      <c r="Y9" s="43" t="str">
        <f>IF(W9=0," ",VLOOKUP(W9,[1]Inschr!$B$1:$K$65536,4,FALSE))</f>
        <v xml:space="preserve"> </v>
      </c>
      <c r="Z9" s="44">
        <f>Z46</f>
        <v>0</v>
      </c>
      <c r="AB9" s="45"/>
      <c r="AC9" s="46"/>
      <c r="AH9" s="50"/>
      <c r="AI9" s="50"/>
    </row>
    <row r="10" spans="1:43" ht="12.75" customHeight="1" x14ac:dyDescent="0.25">
      <c r="B10" s="40"/>
      <c r="C10" s="41"/>
      <c r="D10" s="42" t="str">
        <f>IF(C10=0," ",VLOOKUP(C10,[1]Inschr!$B$1:$K$65536,3,FALSE))</f>
        <v xml:space="preserve"> </v>
      </c>
      <c r="E10" s="43" t="str">
        <f>IF(C10=0," ",VLOOKUP(C10,[1]Inschr!$B$1:$K$65536,4,FALSE))</f>
        <v xml:space="preserve"> </v>
      </c>
      <c r="F10" s="42">
        <f t="shared" si="0"/>
        <v>1</v>
      </c>
      <c r="G10" s="42">
        <f>$F47</f>
        <v>0</v>
      </c>
      <c r="H10" s="44">
        <f t="shared" si="1"/>
        <v>0</v>
      </c>
      <c r="J10" s="48"/>
      <c r="K10" s="49"/>
      <c r="N10" s="50"/>
      <c r="O10" s="50"/>
      <c r="V10" s="47"/>
      <c r="W10" s="42">
        <f>C108</f>
        <v>0</v>
      </c>
      <c r="X10" s="42" t="str">
        <f>IF(W10=0," ",VLOOKUP(W10,[1]Inschr!$B$1:$K$65536,3,FALSE))</f>
        <v xml:space="preserve"> </v>
      </c>
      <c r="Y10" s="43" t="str">
        <f>IF(W10=0," ",VLOOKUP(W10,[1]Inschr!$B$1:$K$65536,4,FALSE))</f>
        <v xml:space="preserve"> </v>
      </c>
      <c r="Z10" s="44">
        <f>Z47</f>
        <v>0</v>
      </c>
      <c r="AB10" s="48"/>
      <c r="AC10" s="49"/>
      <c r="AH10" s="50"/>
      <c r="AI10" s="50"/>
    </row>
    <row r="11" spans="1:43" ht="12.75" customHeight="1" thickBot="1" x14ac:dyDescent="0.3">
      <c r="B11" s="40"/>
      <c r="C11" s="41"/>
      <c r="D11" s="42" t="str">
        <f>IF(C11=0," ",VLOOKUP(C11,[1]Inschr!$B$1:$K$65536,3,FALSE))</f>
        <v xml:space="preserve"> </v>
      </c>
      <c r="E11" s="43" t="str">
        <f>IF(C11=0," ",VLOOKUP(C11,[1]Inschr!$B$1:$K$65536,4,FALSE))</f>
        <v xml:space="preserve"> </v>
      </c>
      <c r="F11" s="42">
        <f t="shared" si="0"/>
        <v>1</v>
      </c>
      <c r="G11" s="42">
        <f>$F48</f>
        <v>0</v>
      </c>
      <c r="H11" s="44">
        <f t="shared" si="1"/>
        <v>0</v>
      </c>
      <c r="J11" s="52"/>
      <c r="K11" s="53"/>
      <c r="N11" s="50"/>
      <c r="O11" s="50"/>
      <c r="V11" s="47"/>
      <c r="W11" s="42">
        <f>C136</f>
        <v>0</v>
      </c>
      <c r="X11" s="42" t="str">
        <f>IF(W11=0," ",VLOOKUP(W11,[1]Inschr!$B$1:$K$65536,3,FALSE))</f>
        <v xml:space="preserve"> </v>
      </c>
      <c r="Y11" s="43" t="str">
        <f>IF(W11=0," ",VLOOKUP(W11,[1]Inschr!$B$1:$K$65536,4,FALSE))</f>
        <v xml:space="preserve"> </v>
      </c>
      <c r="Z11" s="44">
        <f>Z48</f>
        <v>0</v>
      </c>
      <c r="AB11" s="52"/>
      <c r="AC11" s="53"/>
      <c r="AH11" s="50"/>
      <c r="AI11" s="50"/>
    </row>
    <row r="12" spans="1:43" ht="13.5" customHeight="1" thickBot="1" x14ac:dyDescent="0.3">
      <c r="B12" s="54"/>
      <c r="C12" s="55"/>
      <c r="D12" s="56" t="str">
        <f>IF(C12=0," ",VLOOKUP(C12,[1]Inschr!$B$1:$K$65536,3,FALSE))</f>
        <v xml:space="preserve"> </v>
      </c>
      <c r="E12" s="57" t="str">
        <f>IF(C12=0," ",VLOOKUP(C12,[1]Inschr!$B$1:$K$65536,4,FALSE))</f>
        <v xml:space="preserve"> </v>
      </c>
      <c r="F12" s="56">
        <f t="shared" si="0"/>
        <v>1</v>
      </c>
      <c r="G12" s="56">
        <f>$F49</f>
        <v>0</v>
      </c>
      <c r="H12" s="58">
        <f t="shared" si="1"/>
        <v>0</v>
      </c>
      <c r="V12" s="51"/>
      <c r="W12" s="62">
        <v>0</v>
      </c>
      <c r="X12" s="62" t="str">
        <f>IF(W12=0," ",VLOOKUP(W12,[1]Inschr!$B$1:$K$65536,3,FALSE))</f>
        <v xml:space="preserve"> </v>
      </c>
      <c r="Y12" s="63" t="str">
        <f>IF(W12=0," ",VLOOKUP(W12,[1]Inschr!$B$1:$K$65536,4,FALSE))</f>
        <v xml:space="preserve"> </v>
      </c>
      <c r="Z12" s="64">
        <f>Z49</f>
        <v>0</v>
      </c>
      <c r="AD12" s="59"/>
    </row>
    <row r="13" spans="1:43" ht="12.75" customHeight="1" thickBot="1" x14ac:dyDescent="0.3">
      <c r="B13" s="27">
        <v>2</v>
      </c>
      <c r="C13" s="28"/>
      <c r="D13" s="29" t="str">
        <f>IF(C13=0," ",VLOOKUP(C13,[1]Inschr!$B$1:$K$65536,3,FALSE))</f>
        <v xml:space="preserve"> </v>
      </c>
      <c r="E13" s="30" t="str">
        <f>IF(C13=0," ",VLOOKUP(C13,[1]Inschr!$B$1:$K$65536,4,FALSE))</f>
        <v xml:space="preserve"> </v>
      </c>
      <c r="F13" s="29">
        <f t="shared" si="0"/>
        <v>1</v>
      </c>
      <c r="G13" s="29">
        <f>$F73</f>
        <v>0</v>
      </c>
      <c r="H13" s="31">
        <f t="shared" si="1"/>
        <v>0</v>
      </c>
      <c r="J13" s="32" t="s">
        <v>11</v>
      </c>
      <c r="K13" s="32"/>
      <c r="V13" s="27" t="s">
        <v>13</v>
      </c>
      <c r="W13" s="29">
        <f>C53</f>
        <v>0</v>
      </c>
      <c r="X13" s="29" t="str">
        <f>IF(W13=0," ",VLOOKUP(W13,[1]Inschr!$B$1:$K$65536,3,FALSE))</f>
        <v xml:space="preserve"> </v>
      </c>
      <c r="Y13" s="30" t="str">
        <f>IF(W13=0," ",VLOOKUP(W13,[1]Inschr!$B$1:$K$65536,4,FALSE))</f>
        <v xml:space="preserve"> </v>
      </c>
      <c r="Z13" s="31">
        <f>Z73</f>
        <v>0</v>
      </c>
      <c r="AB13" s="32" t="s">
        <v>11</v>
      </c>
      <c r="AC13" s="32"/>
    </row>
    <row r="14" spans="1:43" ht="12.75" customHeight="1" x14ac:dyDescent="0.25">
      <c r="B14" s="40"/>
      <c r="C14" s="41"/>
      <c r="D14" s="42" t="str">
        <f>IF(C14=0," ",VLOOKUP(C14,[1]Inschr!$B$1:$K$65536,3,FALSE))</f>
        <v xml:space="preserve"> </v>
      </c>
      <c r="E14" s="43" t="str">
        <f>IF(C14=0," ",VLOOKUP(C14,[1]Inschr!$B$1:$K$65536,4,FALSE))</f>
        <v xml:space="preserve"> </v>
      </c>
      <c r="F14" s="42">
        <f t="shared" si="0"/>
        <v>1</v>
      </c>
      <c r="G14" s="42">
        <f>$F74</f>
        <v>0</v>
      </c>
      <c r="H14" s="44">
        <f t="shared" si="1"/>
        <v>0</v>
      </c>
      <c r="I14" s="15"/>
      <c r="J14" s="45"/>
      <c r="K14" s="46"/>
      <c r="L14" s="15"/>
      <c r="M14" s="15"/>
      <c r="V14" s="40"/>
      <c r="W14" s="42">
        <f>C81</f>
        <v>0</v>
      </c>
      <c r="X14" s="42" t="str">
        <f>IF(W14=0," ",VLOOKUP(W14,[1]Inschr!$B$1:$K$65536,3,FALSE))</f>
        <v xml:space="preserve"> </v>
      </c>
      <c r="Y14" s="43" t="str">
        <f>IF(W14=0," ",VLOOKUP(W14,[1]Inschr!$B$1:$K$65536,4,FALSE))</f>
        <v xml:space="preserve"> </v>
      </c>
      <c r="Z14" s="44">
        <f>Z74</f>
        <v>0</v>
      </c>
      <c r="AB14" s="45"/>
      <c r="AC14" s="46"/>
      <c r="AF14" s="15"/>
      <c r="AG14" s="15"/>
    </row>
    <row r="15" spans="1:43" ht="12.75" customHeight="1" x14ac:dyDescent="0.25">
      <c r="B15" s="40"/>
      <c r="C15" s="41"/>
      <c r="D15" s="42" t="str">
        <f>IF(C15=0," ",VLOOKUP(C15,[1]Inschr!$B$1:$K$65536,3,FALSE))</f>
        <v xml:space="preserve"> </v>
      </c>
      <c r="E15" s="43" t="str">
        <f>IF(C15=0," ",VLOOKUP(C15,[1]Inschr!$B$1:$K$65536,4,FALSE))</f>
        <v xml:space="preserve"> </v>
      </c>
      <c r="F15" s="42">
        <f t="shared" si="0"/>
        <v>1</v>
      </c>
      <c r="G15" s="42">
        <f>$F75</f>
        <v>0</v>
      </c>
      <c r="H15" s="44">
        <f t="shared" si="1"/>
        <v>0</v>
      </c>
      <c r="J15" s="48"/>
      <c r="K15" s="49"/>
      <c r="M15" s="59"/>
      <c r="V15" s="40"/>
      <c r="W15" s="42">
        <f>C109</f>
        <v>0</v>
      </c>
      <c r="X15" s="42" t="str">
        <f>IF(W15=0," ",VLOOKUP(W15,[1]Inschr!$B$1:$K$65536,3,FALSE))</f>
        <v xml:space="preserve"> </v>
      </c>
      <c r="Y15" s="43" t="str">
        <f>IF(W15=0," ",VLOOKUP(W15,[1]Inschr!$B$1:$K$65536,4,FALSE))</f>
        <v xml:space="preserve"> </v>
      </c>
      <c r="Z15" s="44">
        <f>Z75</f>
        <v>0</v>
      </c>
      <c r="AB15" s="48"/>
      <c r="AC15" s="49"/>
      <c r="AG15" s="59"/>
    </row>
    <row r="16" spans="1:43" ht="13.5" customHeight="1" thickBot="1" x14ac:dyDescent="0.3">
      <c r="B16" s="40"/>
      <c r="C16" s="41"/>
      <c r="D16" s="42" t="str">
        <f>IF(C16=0," ",VLOOKUP(C16,[1]Inschr!$B$1:$K$65536,3,FALSE))</f>
        <v xml:space="preserve"> </v>
      </c>
      <c r="E16" s="43" t="str">
        <f>IF(C16=0," ",VLOOKUP(C16,[1]Inschr!$B$1:$K$65536,4,FALSE))</f>
        <v xml:space="preserve"> </v>
      </c>
      <c r="F16" s="42">
        <f t="shared" si="0"/>
        <v>1</v>
      </c>
      <c r="G16" s="42">
        <f>$F76</f>
        <v>0</v>
      </c>
      <c r="H16" s="44">
        <f t="shared" si="1"/>
        <v>0</v>
      </c>
      <c r="J16" s="52"/>
      <c r="K16" s="53"/>
      <c r="L16" s="59"/>
      <c r="V16" s="40"/>
      <c r="W16" s="42">
        <f>C137</f>
        <v>0</v>
      </c>
      <c r="X16" s="42" t="str">
        <f>IF(W16=0," ",VLOOKUP(W16,[1]Inschr!$B$1:$K$65536,3,FALSE))</f>
        <v xml:space="preserve"> </v>
      </c>
      <c r="Y16" s="43" t="str">
        <f>IF(W16=0," ",VLOOKUP(W16,[1]Inschr!$B$1:$K$65536,4,FALSE))</f>
        <v xml:space="preserve"> </v>
      </c>
      <c r="Z16" s="44">
        <f>Z76</f>
        <v>0</v>
      </c>
      <c r="AB16" s="52"/>
      <c r="AC16" s="53"/>
      <c r="AF16" s="59"/>
    </row>
    <row r="17" spans="2:29" ht="12.75" customHeight="1" thickBot="1" x14ac:dyDescent="0.3">
      <c r="B17" s="60"/>
      <c r="C17" s="61"/>
      <c r="D17" s="62" t="str">
        <f>IF(C17=0," ",VLOOKUP(C17,[1]Inschr!$B$1:$K$65536,3,FALSE))</f>
        <v xml:space="preserve"> </v>
      </c>
      <c r="E17" s="63" t="str">
        <f>IF(C17=0," ",VLOOKUP(C17,[1]Inschr!$B$1:$K$65536,4,FALSE))</f>
        <v xml:space="preserve"> </v>
      </c>
      <c r="F17" s="62">
        <f t="shared" si="0"/>
        <v>1</v>
      </c>
      <c r="G17" s="62">
        <f>$F77</f>
        <v>0</v>
      </c>
      <c r="H17" s="64">
        <f t="shared" si="1"/>
        <v>0</v>
      </c>
      <c r="V17" s="60"/>
      <c r="W17" s="61">
        <v>0</v>
      </c>
      <c r="X17" s="62" t="str">
        <f>IF(W17=0," ",VLOOKUP(W17,[1]Inschr!$B$1:$K$65536,3,FALSE))</f>
        <v xml:space="preserve"> </v>
      </c>
      <c r="Y17" s="63" t="str">
        <f>IF(W17=0," ",VLOOKUP(W17,[1]Inschr!$B$1:$K$65536,4,FALSE))</f>
        <v xml:space="preserve"> </v>
      </c>
      <c r="Z17" s="64">
        <f>Z77</f>
        <v>0</v>
      </c>
    </row>
    <row r="18" spans="2:29" ht="12.75" customHeight="1" thickBot="1" x14ac:dyDescent="0.3">
      <c r="B18" s="27">
        <v>3</v>
      </c>
      <c r="C18" s="28"/>
      <c r="D18" s="29" t="str">
        <f>IF(C18=0," ",VLOOKUP(C18,[1]Inschr!$B$1:$K$65536,3,FALSE))</f>
        <v xml:space="preserve"> </v>
      </c>
      <c r="E18" s="30" t="str">
        <f>IF(C18=0," ",VLOOKUP(C18,[1]Inschr!$B$1:$K$65536,4,FALSE))</f>
        <v xml:space="preserve"> </v>
      </c>
      <c r="F18" s="29">
        <f t="shared" si="0"/>
        <v>1</v>
      </c>
      <c r="G18" s="29">
        <f>$F101</f>
        <v>0</v>
      </c>
      <c r="H18" s="31">
        <f t="shared" si="1"/>
        <v>0</v>
      </c>
      <c r="J18" s="32" t="s">
        <v>11</v>
      </c>
      <c r="K18" s="32"/>
      <c r="V18" s="27" t="s">
        <v>14</v>
      </c>
      <c r="W18" s="29">
        <f>C54</f>
        <v>0</v>
      </c>
      <c r="X18" s="29" t="str">
        <f>IF(W18=0," ",VLOOKUP(W18,[1]Inschr!$B$1:$K$65536,3,FALSE))</f>
        <v xml:space="preserve"> </v>
      </c>
      <c r="Y18" s="30" t="str">
        <f>IF(W18=0," ",VLOOKUP(W18,[1]Inschr!$B$1:$K$65536,4,FALSE))</f>
        <v xml:space="preserve"> </v>
      </c>
      <c r="Z18" s="31">
        <f>Z101</f>
        <v>0</v>
      </c>
      <c r="AB18" s="32" t="s">
        <v>11</v>
      </c>
      <c r="AC18" s="32"/>
    </row>
    <row r="19" spans="2:29" ht="13.5" customHeight="1" x14ac:dyDescent="0.25">
      <c r="B19" s="40"/>
      <c r="C19" s="41"/>
      <c r="D19" s="42" t="str">
        <f>IF(C19=0," ",VLOOKUP(C19,[1]Inschr!$B$1:$K$65536,3,FALSE))</f>
        <v xml:space="preserve"> </v>
      </c>
      <c r="E19" s="43" t="str">
        <f>IF(C19=0," ",VLOOKUP(C19,[1]Inschr!$B$1:$K$65536,4,FALSE))</f>
        <v xml:space="preserve"> </v>
      </c>
      <c r="F19" s="42">
        <f t="shared" si="0"/>
        <v>1</v>
      </c>
      <c r="G19" s="42">
        <f>$F102</f>
        <v>0</v>
      </c>
      <c r="H19" s="44">
        <f t="shared" si="1"/>
        <v>0</v>
      </c>
      <c r="I19" s="15"/>
      <c r="J19" s="45"/>
      <c r="K19" s="46"/>
      <c r="V19" s="40"/>
      <c r="W19" s="42">
        <f>C82</f>
        <v>0</v>
      </c>
      <c r="X19" s="42" t="str">
        <f>IF(W19=0," ",VLOOKUP(W19,[1]Inschr!$B$1:$K$65536,3,FALSE))</f>
        <v xml:space="preserve"> </v>
      </c>
      <c r="Y19" s="43" t="str">
        <f>IF(W19=0," ",VLOOKUP(W19,[1]Inschr!$B$1:$K$65536,4,FALSE))</f>
        <v xml:space="preserve"> </v>
      </c>
      <c r="Z19" s="44">
        <f>Z102</f>
        <v>0</v>
      </c>
      <c r="AB19" s="45"/>
      <c r="AC19" s="46"/>
    </row>
    <row r="20" spans="2:29" ht="12.75" customHeight="1" x14ac:dyDescent="0.25">
      <c r="B20" s="40"/>
      <c r="C20" s="41"/>
      <c r="D20" s="42" t="str">
        <f>IF(C20=0," ",VLOOKUP(C20,[1]Inschr!$B$1:$K$65536,3,FALSE))</f>
        <v xml:space="preserve"> </v>
      </c>
      <c r="E20" s="43" t="str">
        <f>IF(C20=0," ",VLOOKUP(C20,[1]Inschr!$B$1:$K$65536,4,FALSE))</f>
        <v xml:space="preserve"> </v>
      </c>
      <c r="F20" s="42">
        <f t="shared" si="0"/>
        <v>1</v>
      </c>
      <c r="G20" s="42">
        <f>$F103</f>
        <v>0</v>
      </c>
      <c r="H20" s="44">
        <f t="shared" si="1"/>
        <v>0</v>
      </c>
      <c r="J20" s="48"/>
      <c r="K20" s="49"/>
      <c r="V20" s="40"/>
      <c r="W20" s="42">
        <f>C110</f>
        <v>0</v>
      </c>
      <c r="X20" s="42" t="str">
        <f>IF(W20=0," ",VLOOKUP(W20,[1]Inschr!$B$1:$K$65536,3,FALSE))</f>
        <v xml:space="preserve"> </v>
      </c>
      <c r="Y20" s="43" t="str">
        <f>IF(W20=0," ",VLOOKUP(W20,[1]Inschr!$B$1:$K$65536,4,FALSE))</f>
        <v xml:space="preserve"> </v>
      </c>
      <c r="Z20" s="44">
        <f>Z103</f>
        <v>0</v>
      </c>
      <c r="AB20" s="48"/>
      <c r="AC20" s="49"/>
    </row>
    <row r="21" spans="2:29" ht="13.5" customHeight="1" thickBot="1" x14ac:dyDescent="0.3">
      <c r="B21" s="40"/>
      <c r="C21" s="41"/>
      <c r="D21" s="42" t="str">
        <f>IF(C21=0," ",VLOOKUP(C21,[1]Inschr!$B$1:$K$65536,3,FALSE))</f>
        <v xml:space="preserve"> </v>
      </c>
      <c r="E21" s="43" t="str">
        <f>IF(C21=0," ",VLOOKUP(C21,[1]Inschr!$B$1:$K$65536,4,FALSE))</f>
        <v xml:space="preserve"> </v>
      </c>
      <c r="F21" s="42">
        <f t="shared" si="0"/>
        <v>1</v>
      </c>
      <c r="G21" s="42">
        <f>$F104</f>
        <v>0</v>
      </c>
      <c r="H21" s="44">
        <f t="shared" si="1"/>
        <v>0</v>
      </c>
      <c r="J21" s="52"/>
      <c r="K21" s="53"/>
      <c r="L21" s="23"/>
      <c r="V21" s="40"/>
      <c r="W21" s="42">
        <f>C138</f>
        <v>0</v>
      </c>
      <c r="X21" s="42" t="str">
        <f>IF(W21=0," ",VLOOKUP(W21,[1]Inschr!$B$1:$K$65536,3,FALSE))</f>
        <v xml:space="preserve"> </v>
      </c>
      <c r="Y21" s="43" t="str">
        <f>IF(W21=0," ",VLOOKUP(W21,[1]Inschr!$B$1:$K$65536,4,FALSE))</f>
        <v xml:space="preserve"> </v>
      </c>
      <c r="Z21" s="44">
        <f>Z104</f>
        <v>0</v>
      </c>
      <c r="AB21" s="52"/>
      <c r="AC21" s="53"/>
    </row>
    <row r="22" spans="2:29" ht="12.75" customHeight="1" thickBot="1" x14ac:dyDescent="0.3">
      <c r="B22" s="54"/>
      <c r="C22" s="55"/>
      <c r="D22" s="56" t="str">
        <f>IF(C22=0," ",VLOOKUP(C22,[1]Inschr!$B$1:$K$65536,3,FALSE))</f>
        <v xml:space="preserve"> </v>
      </c>
      <c r="E22" s="57" t="str">
        <f>IF(C22=0," ",VLOOKUP(C22,[1]Inschr!$B$1:$K$65536,4,FALSE))</f>
        <v xml:space="preserve"> </v>
      </c>
      <c r="F22" s="56">
        <f t="shared" si="0"/>
        <v>1</v>
      </c>
      <c r="G22" s="56">
        <f>$F105</f>
        <v>0</v>
      </c>
      <c r="H22" s="58">
        <f t="shared" si="1"/>
        <v>0</v>
      </c>
      <c r="L22" s="23"/>
      <c r="V22" s="60"/>
      <c r="W22" s="61">
        <v>0</v>
      </c>
      <c r="X22" s="62" t="str">
        <f>IF(W22=0," ",VLOOKUP(W22,[1]Inschr!$B$1:$K$65536,3,FALSE))</f>
        <v xml:space="preserve"> </v>
      </c>
      <c r="Y22" s="63" t="str">
        <f>IF(W22=0," ",VLOOKUP(W22,[1]Inschr!$B$1:$K$65536,4,FALSE))</f>
        <v xml:space="preserve"> </v>
      </c>
      <c r="Z22" s="64">
        <f>Z105</f>
        <v>0</v>
      </c>
    </row>
    <row r="23" spans="2:29" ht="12.75" customHeight="1" thickBot="1" x14ac:dyDescent="0.3">
      <c r="B23" s="27">
        <v>4</v>
      </c>
      <c r="C23" s="28"/>
      <c r="D23" s="29" t="str">
        <f>IF(C23=0," ",VLOOKUP(C23,[1]Inschr!$B$1:$K$65536,3,FALSE))</f>
        <v xml:space="preserve"> </v>
      </c>
      <c r="E23" s="30" t="str">
        <f>IF(C23=0," ",VLOOKUP(C23,[1]Inschr!$B$1:$K$65536,4,FALSE))</f>
        <v xml:space="preserve"> </v>
      </c>
      <c r="F23" s="29">
        <f t="shared" si="0"/>
        <v>1</v>
      </c>
      <c r="G23" s="29">
        <f>$F129</f>
        <v>0</v>
      </c>
      <c r="H23" s="31">
        <f t="shared" si="1"/>
        <v>0</v>
      </c>
      <c r="J23" s="32" t="s">
        <v>11</v>
      </c>
      <c r="K23" s="32"/>
      <c r="L23" s="23"/>
      <c r="V23" s="27" t="s">
        <v>15</v>
      </c>
      <c r="W23" s="29">
        <f>C55</f>
        <v>0</v>
      </c>
      <c r="X23" s="29" t="str">
        <f>IF(W23=0," ",VLOOKUP(W23,[1]Inschr!$B$1:$K$65536,3,FALSE))</f>
        <v xml:space="preserve"> </v>
      </c>
      <c r="Y23" s="30" t="str">
        <f>IF(W23=0," ",VLOOKUP(W23,[1]Inschr!$B$1:$K$65536,4,FALSE))</f>
        <v xml:space="preserve"> </v>
      </c>
      <c r="Z23" s="31">
        <f>Z129</f>
        <v>0</v>
      </c>
      <c r="AB23" s="32" t="s">
        <v>11</v>
      </c>
      <c r="AC23" s="32"/>
    </row>
    <row r="24" spans="2:29" ht="12.75" customHeight="1" x14ac:dyDescent="0.25">
      <c r="B24" s="40"/>
      <c r="C24" s="41"/>
      <c r="D24" s="42" t="str">
        <f>IF(C24=0," ",VLOOKUP(C24,[1]Inschr!$B$1:$K$65536,3,FALSE))</f>
        <v xml:space="preserve"> </v>
      </c>
      <c r="E24" s="43" t="str">
        <f>IF(C24=0," ",VLOOKUP(C24,[1]Inschr!$B$1:$K$65536,4,FALSE))</f>
        <v xml:space="preserve"> </v>
      </c>
      <c r="F24" s="42">
        <f t="shared" si="0"/>
        <v>1</v>
      </c>
      <c r="G24" s="42">
        <f>$F130</f>
        <v>0</v>
      </c>
      <c r="H24" s="44">
        <f t="shared" si="1"/>
        <v>0</v>
      </c>
      <c r="I24" s="15"/>
      <c r="J24" s="45"/>
      <c r="K24" s="46"/>
      <c r="L24" s="23"/>
      <c r="V24" s="40"/>
      <c r="W24" s="42">
        <f>C83</f>
        <v>0</v>
      </c>
      <c r="X24" s="42" t="str">
        <f>IF(W24=0," ",VLOOKUP(W24,[1]Inschr!$B$1:$K$65536,3,FALSE))</f>
        <v xml:space="preserve"> </v>
      </c>
      <c r="Y24" s="43" t="str">
        <f>IF(W24=0," ",VLOOKUP(W24,[1]Inschr!$B$1:$K$65536,4,FALSE))</f>
        <v xml:space="preserve"> </v>
      </c>
      <c r="Z24" s="44">
        <f>Z130</f>
        <v>0</v>
      </c>
      <c r="AB24" s="45"/>
      <c r="AC24" s="46"/>
    </row>
    <row r="25" spans="2:29" ht="12.75" customHeight="1" x14ac:dyDescent="0.25">
      <c r="B25" s="40"/>
      <c r="C25" s="41"/>
      <c r="D25" s="42" t="str">
        <f>IF(C25=0," ",VLOOKUP(C25,[1]Inschr!$B$1:$K$65536,3,FALSE))</f>
        <v xml:space="preserve"> </v>
      </c>
      <c r="E25" s="43" t="str">
        <f>IF(C25=0," ",VLOOKUP(C25,[1]Inschr!$B$1:$K$65536,4,FALSE))</f>
        <v xml:space="preserve"> </v>
      </c>
      <c r="F25" s="42">
        <f t="shared" si="0"/>
        <v>1</v>
      </c>
      <c r="G25" s="42">
        <f>$F131</f>
        <v>0</v>
      </c>
      <c r="H25" s="44">
        <f t="shared" si="1"/>
        <v>0</v>
      </c>
      <c r="J25" s="48"/>
      <c r="K25" s="49"/>
      <c r="L25" s="23"/>
      <c r="V25" s="40"/>
      <c r="W25" s="42">
        <f>C111</f>
        <v>0</v>
      </c>
      <c r="X25" s="42" t="str">
        <f>IF(W25=0," ",VLOOKUP(W25,[1]Inschr!$B$1:$K$65536,3,FALSE))</f>
        <v xml:space="preserve"> </v>
      </c>
      <c r="Y25" s="43" t="str">
        <f>IF(W25=0," ",VLOOKUP(W25,[1]Inschr!$B$1:$K$65536,4,FALSE))</f>
        <v xml:space="preserve"> </v>
      </c>
      <c r="Z25" s="44">
        <f>Z131</f>
        <v>0</v>
      </c>
      <c r="AB25" s="48"/>
      <c r="AC25" s="49"/>
    </row>
    <row r="26" spans="2:29" ht="13.5" customHeight="1" thickBot="1" x14ac:dyDescent="0.3">
      <c r="B26" s="40"/>
      <c r="C26" s="41"/>
      <c r="D26" s="42" t="str">
        <f>IF(C26=0," ",VLOOKUP(C26,[1]Inschr!$B$1:$K$65536,3,FALSE))</f>
        <v xml:space="preserve"> </v>
      </c>
      <c r="E26" s="43" t="str">
        <f>IF(C26=0," ",VLOOKUP(C26,[1]Inschr!$B$1:$K$65536,4,FALSE))</f>
        <v xml:space="preserve"> </v>
      </c>
      <c r="F26" s="42">
        <f t="shared" si="0"/>
        <v>1</v>
      </c>
      <c r="G26" s="42">
        <f>$F132</f>
        <v>0</v>
      </c>
      <c r="H26" s="44">
        <f t="shared" si="1"/>
        <v>0</v>
      </c>
      <c r="J26" s="52"/>
      <c r="K26" s="53"/>
      <c r="L26" s="23"/>
      <c r="V26" s="40"/>
      <c r="W26" s="42">
        <f>C139</f>
        <v>0</v>
      </c>
      <c r="X26" s="42" t="str">
        <f>IF(W26=0," ",VLOOKUP(W26,[1]Inschr!$B$1:$K$65536,3,FALSE))</f>
        <v xml:space="preserve"> </v>
      </c>
      <c r="Y26" s="43" t="str">
        <f>IF(W26=0," ",VLOOKUP(W26,[1]Inschr!$B$1:$K$65536,4,FALSE))</f>
        <v xml:space="preserve"> </v>
      </c>
      <c r="Z26" s="44">
        <f>Z132</f>
        <v>0</v>
      </c>
      <c r="AB26" s="52"/>
      <c r="AC26" s="53"/>
    </row>
    <row r="27" spans="2:29" ht="13.5" customHeight="1" thickBot="1" x14ac:dyDescent="0.3">
      <c r="B27" s="60"/>
      <c r="C27" s="61"/>
      <c r="D27" s="62" t="str">
        <f>IF(C27=0," ",VLOOKUP(C27,[1]Inschr!$B$1:$K$65536,3,FALSE))</f>
        <v xml:space="preserve"> </v>
      </c>
      <c r="E27" s="63" t="str">
        <f>IF(C27=0," ",VLOOKUP(C27,[1]Inschr!$B$1:$K$65536,4,FALSE))</f>
        <v xml:space="preserve"> </v>
      </c>
      <c r="F27" s="62">
        <f t="shared" si="0"/>
        <v>1</v>
      </c>
      <c r="G27" s="62">
        <f>$F133</f>
        <v>0</v>
      </c>
      <c r="H27" s="64">
        <f t="shared" si="1"/>
        <v>0</v>
      </c>
      <c r="L27" s="23"/>
      <c r="V27" s="60"/>
      <c r="W27" s="61">
        <v>0</v>
      </c>
      <c r="X27" s="62" t="str">
        <f>IF(W27=0," ",VLOOKUP(W27,[1]Inschr!$B$1:$K$65536,3,FALSE))</f>
        <v xml:space="preserve"> </v>
      </c>
      <c r="Y27" s="63" t="str">
        <f>IF(W27=0," ",VLOOKUP(W27,[1]Inschr!$B$1:$K$65536,4,FALSE))</f>
        <v xml:space="preserve"> </v>
      </c>
      <c r="Z27" s="64">
        <f>Z133</f>
        <v>0</v>
      </c>
    </row>
    <row r="28" spans="2:29" ht="12.75" customHeight="1" thickBot="1" x14ac:dyDescent="0.3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V28" s="27" t="s">
        <v>16</v>
      </c>
      <c r="W28" s="29">
        <f>C56</f>
        <v>0</v>
      </c>
      <c r="X28" s="29" t="str">
        <f>IF(W28=0," ",VLOOKUP(W28,[1]Inschr!$B$1:$K$65536,3,FALSE))</f>
        <v xml:space="preserve"> </v>
      </c>
      <c r="Y28" s="30" t="str">
        <f>IF(W28=0," ",VLOOKUP(W28,[1]Inschr!$B$1:$K$65536,4,FALSE))</f>
        <v xml:space="preserve"> </v>
      </c>
      <c r="Z28" s="31">
        <f>Z157</f>
        <v>0</v>
      </c>
      <c r="AB28" s="32" t="s">
        <v>11</v>
      </c>
      <c r="AC28" s="32"/>
    </row>
    <row r="29" spans="2:29" ht="13.5" customHeight="1" x14ac:dyDescent="0.25"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V29" s="40"/>
      <c r="W29" s="42">
        <f>C84</f>
        <v>0</v>
      </c>
      <c r="X29" s="42" t="str">
        <f>IF(W29=0," ",VLOOKUP(W29,[1]Inschr!$B$1:$K$65536,3,FALSE))</f>
        <v xml:space="preserve"> </v>
      </c>
      <c r="Y29" s="43" t="str">
        <f>IF(W29=0," ",VLOOKUP(W29,[1]Inschr!$B$1:$K$65536,4,FALSE))</f>
        <v xml:space="preserve"> </v>
      </c>
      <c r="Z29" s="44">
        <f>Z158</f>
        <v>0</v>
      </c>
      <c r="AB29" s="45"/>
      <c r="AC29" s="46"/>
    </row>
    <row r="30" spans="2:29" ht="12.75" customHeight="1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V30" s="40"/>
      <c r="W30" s="42">
        <f>C112</f>
        <v>0</v>
      </c>
      <c r="X30" s="42" t="str">
        <f>IF(W30=0," ",VLOOKUP(W30,[1]Inschr!$B$1:$K$65536,3,FALSE))</f>
        <v xml:space="preserve"> </v>
      </c>
      <c r="Y30" s="43" t="str">
        <f>IF(W30=0," ",VLOOKUP(W30,[1]Inschr!$B$1:$K$65536,4,FALSE))</f>
        <v xml:space="preserve"> </v>
      </c>
      <c r="Z30" s="44">
        <f>Z159</f>
        <v>0</v>
      </c>
      <c r="AB30" s="48"/>
      <c r="AC30" s="49"/>
    </row>
    <row r="31" spans="2:29" ht="13.5" customHeight="1" thickBot="1" x14ac:dyDescent="0.3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V31" s="40"/>
      <c r="W31" s="42">
        <f>C140</f>
        <v>0</v>
      </c>
      <c r="X31" s="42" t="str">
        <f>IF(W31=0," ",VLOOKUP(W31,[1]Inschr!$B$1:$K$65536,3,FALSE))</f>
        <v xml:space="preserve"> </v>
      </c>
      <c r="Y31" s="43" t="str">
        <f>IF(W31=0," ",VLOOKUP(W31,[1]Inschr!$B$1:$K$65536,4,FALSE))</f>
        <v xml:space="preserve"> </v>
      </c>
      <c r="Z31" s="44">
        <f>Z160</f>
        <v>0</v>
      </c>
      <c r="AB31" s="52"/>
      <c r="AC31" s="53"/>
    </row>
    <row r="32" spans="2:29" ht="12.75" customHeight="1" thickBot="1" x14ac:dyDescent="0.3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V32" s="60"/>
      <c r="W32" s="61">
        <v>0</v>
      </c>
      <c r="X32" s="62" t="str">
        <f>IF(W32=0," ",VLOOKUP(W32,[1]Inschr!$B$1:$K$65536,3,FALSE))</f>
        <v xml:space="preserve"> </v>
      </c>
      <c r="Y32" s="63" t="str">
        <f>IF(W32=0," ",VLOOKUP(W32,[1]Inschr!$B$1:$K$65536,4,FALSE))</f>
        <v xml:space="preserve"> </v>
      </c>
      <c r="Z32" s="64">
        <f>Z161</f>
        <v>0</v>
      </c>
    </row>
    <row r="33" spans="1:43" ht="12.75" customHeight="1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W33" s="5"/>
      <c r="Y33" s="66"/>
      <c r="AB33" s="19"/>
      <c r="AC33" s="19"/>
      <c r="AD33" s="19"/>
      <c r="AE33" s="19"/>
    </row>
    <row r="34" spans="1:43" ht="13.5" customHeight="1" x14ac:dyDescent="0.25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W34" s="5"/>
      <c r="Y34" s="66"/>
    </row>
    <row r="35" spans="1:43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W35" s="65"/>
      <c r="X35" s="65"/>
      <c r="Y35" s="66"/>
    </row>
    <row r="36" spans="1:43" ht="12.75" customHeight="1" thickBot="1" x14ac:dyDescent="0.3">
      <c r="C36" s="65"/>
      <c r="D36" s="65"/>
      <c r="E36" s="66"/>
      <c r="V36" s="50"/>
      <c r="W36" s="50"/>
      <c r="X36" s="50"/>
      <c r="Y36" s="50"/>
    </row>
    <row r="37" spans="1:43" ht="25.5" customHeight="1" thickTop="1" x14ac:dyDescent="0.4">
      <c r="A37" s="70" t="s">
        <v>0</v>
      </c>
      <c r="C37" s="3" t="s">
        <v>1</v>
      </c>
      <c r="D37" s="2"/>
      <c r="E37" s="10" t="str">
        <f>IF($E$1=0," ",$E$1)</f>
        <v xml:space="preserve"> </v>
      </c>
      <c r="F37" s="2"/>
      <c r="G37" s="2"/>
      <c r="H37" s="2" t="s">
        <v>2</v>
      </c>
      <c r="I37" s="2"/>
      <c r="J37" s="2"/>
      <c r="K37" s="2"/>
      <c r="L37" s="2"/>
      <c r="O37" s="71" t="str">
        <f>IF($M$1=0," ",$M$1)</f>
        <v xml:space="preserve"> </v>
      </c>
      <c r="P37" s="72"/>
      <c r="Q37" s="73"/>
      <c r="R37" s="74" t="s">
        <v>3</v>
      </c>
      <c r="S37" s="75">
        <v>1</v>
      </c>
      <c r="U37" s="70" t="s">
        <v>0</v>
      </c>
      <c r="W37" s="3" t="s">
        <v>1</v>
      </c>
      <c r="X37" s="2"/>
      <c r="Y37" s="10" t="str">
        <f>IF($E$1=0," ",$E$1)</f>
        <v xml:space="preserve"> </v>
      </c>
      <c r="Z37" s="2"/>
      <c r="AA37" s="2"/>
      <c r="AB37" s="2" t="s">
        <v>2</v>
      </c>
      <c r="AC37" s="2"/>
      <c r="AD37" s="2"/>
      <c r="AE37" s="2"/>
      <c r="AI37" s="71" t="str">
        <f>IF($M$1=0," ",$M$1)</f>
        <v xml:space="preserve"> </v>
      </c>
      <c r="AJ37" s="72"/>
      <c r="AK37" s="73"/>
      <c r="AL37" s="74" t="s">
        <v>3</v>
      </c>
      <c r="AM37" s="75" t="s">
        <v>12</v>
      </c>
      <c r="AP37" s="15"/>
      <c r="AQ37" s="15"/>
    </row>
    <row r="38" spans="1:43" x14ac:dyDescent="0.25">
      <c r="A38" s="19"/>
      <c r="O38" s="76"/>
      <c r="P38" s="77"/>
      <c r="Q38" s="78"/>
      <c r="R38" s="79"/>
      <c r="S38" s="80"/>
      <c r="U38" s="19"/>
      <c r="AI38" s="76"/>
      <c r="AJ38" s="77"/>
      <c r="AK38" s="78"/>
      <c r="AL38" s="79"/>
      <c r="AM38" s="80"/>
    </row>
    <row r="39" spans="1:43" x14ac:dyDescent="0.25">
      <c r="B39" s="81" t="s">
        <v>17</v>
      </c>
      <c r="O39" s="76"/>
      <c r="P39" s="77"/>
      <c r="Q39" s="78"/>
      <c r="R39" s="82"/>
      <c r="S39" s="83"/>
      <c r="V39" s="81" t="s">
        <v>17</v>
      </c>
      <c r="AI39" s="76"/>
      <c r="AJ39" s="77"/>
      <c r="AK39" s="78"/>
      <c r="AL39" s="82"/>
      <c r="AM39" s="83"/>
    </row>
    <row r="40" spans="1:43" x14ac:dyDescent="0.25">
      <c r="B40" s="81" t="s">
        <v>18</v>
      </c>
      <c r="O40" s="76"/>
      <c r="P40" s="77"/>
      <c r="Q40" s="78"/>
      <c r="R40" s="84" t="s">
        <v>11</v>
      </c>
      <c r="S40" s="85" t="str">
        <f>IF($J$9=0," ",$J$9)</f>
        <v xml:space="preserve"> </v>
      </c>
      <c r="V40" s="81" t="s">
        <v>18</v>
      </c>
      <c r="AI40" s="76"/>
      <c r="AJ40" s="77"/>
      <c r="AK40" s="78"/>
      <c r="AL40" s="84" t="s">
        <v>11</v>
      </c>
      <c r="AM40" s="86" t="str">
        <f>IF($AB$9=0," ",$AB$9)</f>
        <v xml:space="preserve"> </v>
      </c>
    </row>
    <row r="41" spans="1:43" x14ac:dyDescent="0.25">
      <c r="B41" s="81" t="s">
        <v>19</v>
      </c>
      <c r="C41" s="50"/>
      <c r="D41" s="50"/>
      <c r="E41" s="50"/>
      <c r="O41" s="76"/>
      <c r="P41" s="77"/>
      <c r="Q41" s="78"/>
      <c r="R41" s="79"/>
      <c r="S41" s="87"/>
      <c r="V41" s="81" t="s">
        <v>19</v>
      </c>
      <c r="W41" s="50"/>
      <c r="X41" s="50"/>
      <c r="Y41" s="50"/>
      <c r="AI41" s="76"/>
      <c r="AJ41" s="77"/>
      <c r="AK41" s="78"/>
      <c r="AL41" s="79"/>
      <c r="AM41" s="80"/>
    </row>
    <row r="42" spans="1:43" ht="13.8" thickBot="1" x14ac:dyDescent="0.3">
      <c r="B42" s="50"/>
      <c r="G42" s="5"/>
      <c r="H42" s="5"/>
      <c r="I42" s="5"/>
      <c r="J42" s="5"/>
      <c r="K42" s="5"/>
      <c r="L42" s="5"/>
      <c r="M42" s="5"/>
      <c r="O42" s="88"/>
      <c r="P42" s="89"/>
      <c r="Q42" s="90"/>
      <c r="R42" s="91"/>
      <c r="S42" s="92"/>
      <c r="T42" s="5"/>
      <c r="V42" s="50"/>
      <c r="AA42" s="5"/>
      <c r="AB42" s="5"/>
      <c r="AC42" s="5"/>
      <c r="AD42" s="5"/>
      <c r="AE42" s="5"/>
      <c r="AF42" s="5"/>
      <c r="AG42" s="5"/>
      <c r="AI42" s="88"/>
      <c r="AJ42" s="89"/>
      <c r="AK42" s="90"/>
      <c r="AL42" s="91"/>
      <c r="AM42" s="93"/>
      <c r="AO42" s="5"/>
    </row>
    <row r="43" spans="1:43" ht="14.4" thickTop="1" thickBot="1" x14ac:dyDescent="0.3">
      <c r="A43" s="19"/>
      <c r="O43" s="5"/>
      <c r="P43" s="5"/>
      <c r="Q43" s="5"/>
      <c r="R43" s="5"/>
      <c r="S43" s="5"/>
      <c r="AI43" s="5"/>
      <c r="AJ43" s="5"/>
      <c r="AK43" s="5"/>
      <c r="AL43" s="5"/>
      <c r="AM43" s="5"/>
    </row>
    <row r="44" spans="1:43" ht="14.4" x14ac:dyDescent="0.3">
      <c r="A44" s="19"/>
      <c r="B44" s="42" t="s">
        <v>20</v>
      </c>
      <c r="C44" s="67" t="s">
        <v>4</v>
      </c>
      <c r="D44" s="68" t="s">
        <v>5</v>
      </c>
      <c r="E44" s="68" t="s">
        <v>6</v>
      </c>
      <c r="F44" s="42" t="s">
        <v>21</v>
      </c>
      <c r="G44" s="94">
        <v>1</v>
      </c>
      <c r="H44" s="94">
        <v>2</v>
      </c>
      <c r="I44" s="94">
        <v>3</v>
      </c>
      <c r="J44" s="94">
        <v>4</v>
      </c>
      <c r="K44" s="95">
        <v>5</v>
      </c>
      <c r="L44" s="96" t="s">
        <v>22</v>
      </c>
      <c r="M44" s="128" t="s">
        <v>23</v>
      </c>
      <c r="N44" s="128" t="s">
        <v>24</v>
      </c>
      <c r="O44" s="129" t="s">
        <v>25</v>
      </c>
      <c r="P44" s="130"/>
      <c r="Q44" s="5"/>
      <c r="R44" s="5"/>
      <c r="S44" s="5"/>
      <c r="V44" s="42" t="s">
        <v>20</v>
      </c>
      <c r="W44" s="67" t="s">
        <v>4</v>
      </c>
      <c r="X44" s="68" t="s">
        <v>5</v>
      </c>
      <c r="Y44" s="68" t="s">
        <v>6</v>
      </c>
      <c r="Z44" s="42" t="s">
        <v>21</v>
      </c>
      <c r="AA44" s="94">
        <v>1</v>
      </c>
      <c r="AB44" s="94">
        <v>2</v>
      </c>
      <c r="AC44" s="94">
        <v>3</v>
      </c>
      <c r="AD44" s="94">
        <v>4</v>
      </c>
      <c r="AE44" s="95">
        <v>5</v>
      </c>
      <c r="AF44" s="96" t="s">
        <v>22</v>
      </c>
      <c r="AG44" s="128" t="s">
        <v>23</v>
      </c>
      <c r="AH44" s="128" t="s">
        <v>24</v>
      </c>
      <c r="AI44" s="129" t="s">
        <v>25</v>
      </c>
      <c r="AJ44" s="130"/>
      <c r="AK44" s="5"/>
      <c r="AL44" s="5"/>
      <c r="AM44" s="5"/>
    </row>
    <row r="45" spans="1:43" x14ac:dyDescent="0.25">
      <c r="A45" s="19"/>
      <c r="B45" s="42">
        <v>1</v>
      </c>
      <c r="C45" s="67">
        <f>$C8</f>
        <v>0</v>
      </c>
      <c r="D45" s="68" t="str">
        <f>IF(C45=0," ",VLOOKUP(C45,[1]Inschr!B$1:K$65536,3,FALSE))</f>
        <v xml:space="preserve"> </v>
      </c>
      <c r="E45" s="68" t="str">
        <f>IF(C45=0," ",VLOOKUP(C45,[1]Inschr!B$1:K$65536,4,FALSE))</f>
        <v xml:space="preserve"> </v>
      </c>
      <c r="F45" s="42">
        <f>L45*2</f>
        <v>0</v>
      </c>
      <c r="G45" s="100" t="s">
        <v>26</v>
      </c>
      <c r="H45" s="42">
        <f>IF(R54-S54&gt;0,1,0)</f>
        <v>0</v>
      </c>
      <c r="I45" s="42">
        <f>IF(R57-S57&gt;0,1,0)</f>
        <v>0</v>
      </c>
      <c r="J45" s="42">
        <f>IF(R60-S60&gt;0,1,0)</f>
        <v>0</v>
      </c>
      <c r="K45" s="67">
        <f>IF(R62-S62&gt;0,1,0)</f>
        <v>0</v>
      </c>
      <c r="L45" s="101">
        <f>SUM(G45:K45)</f>
        <v>0</v>
      </c>
      <c r="M45" s="102">
        <f>IF(L45=0,0,IF(2&lt;IF(L45=L45,1,0)+IF(L45=L46,1,0)+IF(L45=L47,1,0)+IF(L45=L48,1,0)+IF(L45=L49,1,0),R54+R57+R60+R62-S54-S57-S60-S62,IF(2=IF(L45=L45,1,0)+IF(L45=L46,1,0)+IF(L45=L47,1,0)+IF(L45=L48,1,0)+IF(L45=L49,1,0),"-","_")))</f>
        <v>0</v>
      </c>
      <c r="N45" s="102">
        <f>IF(OR(M45=0,M45="-",M45="_"),M45,IF(2&lt;IF(M45=M45,1,0)+IF(M45=M46,1,0)+IF(M45=M47,1,0)+IF(M45=M48,1,0)+IF(M45=M49,1,0),L54+N54+P54+L57+N57+P57+L60+N60+P60+L62+N62+P62-M54-O54-Q54-M57-O57-Q57-M60-O60-Q60-M62-O62-Q62,IF(2=IF(M45=M45,1,0)+IF(M45=M46,1,0)+IF(M45=M47,1,0)+IF(M45=M48,1,0)+IF(M45=M49,1,0),"-","_")))</f>
        <v>0</v>
      </c>
      <c r="O45" s="103">
        <f>IF(L45=0,0,IF(M45="-",IF(L45=L46,IF(R54&lt;S54,"Verliezer","Winnaar"),IF(L45=L47,IF(R57&lt;S57,"Verliezer","Winnaar"),IF(L45=L48,IF(R60&lt;S60,"Verliezer","Winnaar"),IF(L45=L49,IF(R62&lt;S62,"Verliezer","Winnaar"))))),IF(N45="-",IF(M45=M46,IF(R54&lt;S54,"Verliezer","Winnaar"),IF(M45=M47,IF(R57&lt;S57,"Verliezer","Winnaar"),IF(M45=M48,IF(R60&lt;S60,"Verliezer","Winnaar"),IF(M45=M49,IF(R62&lt;S62,"Verliezer","Winnaar"))))),"_")))</f>
        <v>0</v>
      </c>
      <c r="P45" s="104"/>
      <c r="Q45" s="5"/>
      <c r="R45" s="5"/>
      <c r="S45" s="5"/>
      <c r="V45" s="42">
        <v>1</v>
      </c>
      <c r="W45" s="67">
        <f>$W8</f>
        <v>0</v>
      </c>
      <c r="X45" s="68" t="str">
        <f>IF(W45=0," ",VLOOKUP(W45,[1]Inschr!B$1:K$65536,3,FALSE))</f>
        <v xml:space="preserve"> </v>
      </c>
      <c r="Y45" s="68" t="str">
        <f>IF(W45=0," ",VLOOKUP(W45,[1]Inschr!B$1:K$65536,4,FALSE))</f>
        <v xml:space="preserve"> </v>
      </c>
      <c r="Z45" s="42">
        <f>AF45*2</f>
        <v>0</v>
      </c>
      <c r="AA45" s="100" t="s">
        <v>26</v>
      </c>
      <c r="AB45" s="42">
        <f>IF(AL54-AM54&gt;0,1,0)</f>
        <v>0</v>
      </c>
      <c r="AC45" s="42">
        <f>IF(AL57-AM57&gt;0,1,0)</f>
        <v>0</v>
      </c>
      <c r="AD45" s="42">
        <f>IF(AL60-AM60&gt;0,1,0)</f>
        <v>0</v>
      </c>
      <c r="AE45" s="67">
        <f>IF(AL62-AM62&gt;0,1,0)</f>
        <v>0</v>
      </c>
      <c r="AF45" s="101">
        <f>SUM(AA45:AE45)</f>
        <v>0</v>
      </c>
      <c r="AG45" s="102">
        <f>IF(AF45=0,0,IF(2&lt;IF(AF45=$AF$45,1,0)+IF(AF45=$AF$46,1,0)+IF(AF45=$AF$47,1,0)+IF(AF45=$AF$48,1,0)+IF(AF45=$AF$49,1,0),AL54+AL57+AL60+AL62-AM54-AM57-AM60-AM62,IF(2=IF(AF45=$AF$45,1,0)+IF(AF45=$AF$46,1,0)+IF(AF45=$AF$47,1,0)+IF(AF45=$AF$48,1,0)+IF(AF45=$AF$49,1,0),"-","_")))</f>
        <v>0</v>
      </c>
      <c r="AH45" s="102">
        <f>IF(OR(AG45=0,AG45="-",AG45="_"),AG45,IF(2&lt;IF(AG45=$AG$45,1,0)+IF(AG45=$AG$46,1,0)+IF(AG45=$AG$47,1,0)+IF(AG45=$AG$48,1,0)+IF(AG45=$AG$49,1,0),AF54+AH54+AJ54+AF57+AH57+AJ57+AF60+AH60+AJ60+AF62+AH62+AJ62-AG54-AI54-AK54-AG57-AI57-AK57-AG60-AI60-AK60-AG62-AI62-AK62,IF(2=IF(AG45=$AG$45,1,0)+IF(AG45=$AG$46,1,0)+IF(AG45=$AG$47,1,0)+IF(AG45=$AG$48,1,0)+IF(AG45=$AG$49,1,0),"-","_")))</f>
        <v>0</v>
      </c>
      <c r="AI45" s="103">
        <f>IF(AF45=0,0,IF(AG45="-",IF(AF45=AF46,IF(AL54&lt;AM54,"Verliezer","Winnaar"),IF(AF45=AF47,IF(AL57&lt;AM57,"Verliezer","Winnaar"),IF(AF45=AF48,IF(AL60&lt;AM60,"Verliezer","Winnaar"),IF(AF45=AF49,IF(AL62&lt;AM62,"Verliezer","Winnaar"))))),IF(AH45="-",IF(AG45=AG46,IF(AL54&lt;AM54,"Verliezer","Winnaar"),IF(AG45=AG47,IF(AL57&lt;AM57,"Verliezer","Winnaar"),IF(AG45=AG48,IF(AL60&lt;AM60,"Verliezer","Winnaar"),IF(AG45=AG49,IF(AL62&lt;AM62,"Verliezer","Winnaar"))))),"_")))</f>
        <v>0</v>
      </c>
      <c r="AJ45" s="104"/>
      <c r="AK45" s="5"/>
      <c r="AL45" s="5"/>
      <c r="AM45" s="5"/>
    </row>
    <row r="46" spans="1:43" x14ac:dyDescent="0.25">
      <c r="A46" s="19"/>
      <c r="B46" s="42">
        <v>2</v>
      </c>
      <c r="C46" s="67">
        <f>$C9</f>
        <v>0</v>
      </c>
      <c r="D46" s="68" t="str">
        <f>IF(C46=0," ",VLOOKUP(C46,[1]Inschr!B$1:K$65536,3,FALSE))</f>
        <v xml:space="preserve"> </v>
      </c>
      <c r="E46" s="68" t="str">
        <f>IF(C46=0," ",VLOOKUP(C46,[1]Inschr!B$1:K$65536,4,FALSE))</f>
        <v xml:space="preserve"> </v>
      </c>
      <c r="F46" s="42">
        <f>L46*2</f>
        <v>0</v>
      </c>
      <c r="G46" s="42">
        <f>IF(S54-R54&gt;0,1,0)</f>
        <v>0</v>
      </c>
      <c r="H46" s="100" t="s">
        <v>26</v>
      </c>
      <c r="I46" s="42">
        <f>IF(R61-S61&gt;0,1,0)</f>
        <v>0</v>
      </c>
      <c r="J46" s="42">
        <f>IF(R58-S58&gt;0,1,0)</f>
        <v>0</v>
      </c>
      <c r="K46" s="67">
        <f>IF(R56-S56&gt;0,1,0)</f>
        <v>0</v>
      </c>
      <c r="L46" s="101">
        <f>SUM(G46:K46)</f>
        <v>0</v>
      </c>
      <c r="M46" s="102">
        <f>IF(L46=0,0,IF(2&lt;IF(L46=L45,1,0)+IF(L46=L46,1,0)+IF(L46=L47,1,0)+IF(L46=L48,1,0)+IF(L46=L49,1,0),S54+R56+R58+R61-R54-S56-S58-S61,IF(2=IF(L46=L45,1,0)+IF(L46=L46,1,0)+IF(L46=L47,1,0)+IF(L46=L48,1,0)+IF(L46=L49,1,0),"-","_")))</f>
        <v>0</v>
      </c>
      <c r="N46" s="102">
        <f>IF(OR(M46=0,M46="-",M46="_"),M46,IF(2&lt;IF(M46=M45,1,0)+IF(M46=M46,1,0)+IF(M46=M47,1,0)+IF(M46=M48,1,0)+IF(M46=M49,1,0),M54+O54+Q54+L56+N56+P56+L58+N58+P58+L61+N61+P61-L54-N54-P54-M56-O56-Q56-M58-O58-Q58-M61-O61-Q61,IF(2=IF(M46=M45,1,0)+IF(M46=M46,1,0)+IF(M46=M47,1,0)+IF(M46=M48,1,0)+IF(M46=M49,1,0),"-","_")))</f>
        <v>0</v>
      </c>
      <c r="O46" s="105">
        <f>IF(L46=0,0,IF(M46="-",IF(L46=L47,IF(R61&lt;S61,"Verliezer","Winnaar"),IF(L46=L48,IF(R58&lt;S58,"Verliezer","Winnaar"),IF(L46=L49,IF(R56&lt;S56,"Verliezer","Winnaar"),IF(S54&lt;R54,"Verliezer","Winnaar")))),IF(N46="-",IF(M46=M47,IF(R61&lt;S61,"Verliezer","Winnaar"),IF(M46=M48,IF(R58&lt;S58,"Verliezer","Winnaar"),IF(M46=M49,IF(R56&lt;S56,"Verliezer","Winnaar"),IF(S54&lt;R54,"Verliezer","Winnaar")))),"_")))</f>
        <v>0</v>
      </c>
      <c r="P46" s="106"/>
      <c r="Q46" s="5"/>
      <c r="R46" s="5"/>
      <c r="S46" s="5"/>
      <c r="V46" s="42">
        <v>2</v>
      </c>
      <c r="W46" s="67">
        <f>$W9</f>
        <v>0</v>
      </c>
      <c r="X46" s="68" t="str">
        <f>IF(W46=0," ",VLOOKUP(W46,[1]Inschr!B$1:K$65536,3,FALSE))</f>
        <v xml:space="preserve"> </v>
      </c>
      <c r="Y46" s="68" t="str">
        <f>IF(W46=0," ",VLOOKUP(W46,[1]Inschr!B$1:K$65536,4,FALSE))</f>
        <v xml:space="preserve"> </v>
      </c>
      <c r="Z46" s="42">
        <f>AF46*2</f>
        <v>0</v>
      </c>
      <c r="AA46" s="42">
        <f>IF(AM54-AL54&gt;0,1,0)</f>
        <v>0</v>
      </c>
      <c r="AB46" s="100" t="s">
        <v>26</v>
      </c>
      <c r="AC46" s="42">
        <f>IF(AL61-AM61&gt;0,1,0)</f>
        <v>0</v>
      </c>
      <c r="AD46" s="42">
        <f>IF(AL58-AM58&gt;0,1,0)</f>
        <v>0</v>
      </c>
      <c r="AE46" s="67">
        <f>IF(AL56-AM56&gt;0,1,0)</f>
        <v>0</v>
      </c>
      <c r="AF46" s="101">
        <f>SUM(AA46:AE46)</f>
        <v>0</v>
      </c>
      <c r="AG46" s="102">
        <f>IF(AF46=0,0,IF(2&lt;IF(AF46=$AF$45,1,0)+IF(AF46=$AF$46,1,0)+IF(AF46=$AF$47,1,0)+IF(AF46=$AF$48,1,0)+IF(AF46=$AF$49,1,0),AM54+AL56+AL58+AL61-AL54-AM56-AM58-AM61,IF(2=IF(AF46=$AF$45,1,0)+IF(AF46=$AF$46,1,0)+IF(AF46=$AF$47,1,0)+IF(AF46=$AF$48,1,0)+IF(AF46=$AF$49,1,0),"-","_")))</f>
        <v>0</v>
      </c>
      <c r="AH46" s="102">
        <f>IF(OR(AG46=0,AG46="-",AG46="_"),AG46,IF(2&lt;IF(AG46=$AG$45,1,0)+IF(AG46=$AG$46,1,0)+IF(AG46=$AG$47,1,0)+IF(AG46=$AG$48,1,0)+IF(AG46=$AG$49,1,0),AG54+AI54+AK54+AF56+AH56+AJ56+AF58+AH58+AJ58+AF61+AH61+AJ61-AF54-AH54-AJ54-AG56-AI56-AK56-AG58-AI58-AK58-AG61-AI61-AK61,IF(2=IF(AG46=$AG$45,1,0)+IF(AG46=$AG$46,1,0)+IF(AG46=$AG$47,1,0)+IF(AG46=$AG$48,1,0)+IF(AG46=$AG$49,1,0),"-","_")))</f>
        <v>0</v>
      </c>
      <c r="AI46" s="105">
        <f>IF(AF46=0,0,IF(AG46="-",IF(AF46=AF47,IF(AL61&lt;AM61,"Verliezer","Winnaar"),IF(AF46=AF48,IF(AL58&lt;AM58,"Verliezer","Winnaar"),IF(AF46=AF49,IF(AL56&lt;AM56,"Verliezer","Winnaar"),IF(AM54&lt;AL54,"Verliezer","Winnaar")))),IF(AH46="-",IF(AG46=AG47,IF(AL61&lt;AM61,"Verliezer","Winnaar"),IF(AG46=AG48,IF(AL58&lt;AM58,"Verliezer","Winnaar"),IF(AG46=AG49,IF(AL56&lt;AM56,"Verliezer","Winnaar"),IF(AM54&lt;AL54,"Verliezer","Winnaar")))),"_")))</f>
        <v>0</v>
      </c>
      <c r="AJ46" s="106"/>
      <c r="AK46" s="5"/>
      <c r="AL46" s="5"/>
      <c r="AM46" s="5"/>
    </row>
    <row r="47" spans="1:43" x14ac:dyDescent="0.25">
      <c r="A47" s="19"/>
      <c r="B47" s="42">
        <v>3</v>
      </c>
      <c r="C47" s="67">
        <f>$C10</f>
        <v>0</v>
      </c>
      <c r="D47" s="68" t="str">
        <f>IF(C47=0," ",VLOOKUP(C47,[1]Inschr!B$1:K$65536,3,FALSE))</f>
        <v xml:space="preserve"> </v>
      </c>
      <c r="E47" s="68" t="str">
        <f>IF(C47=0," ",VLOOKUP(C47,[1]Inschr!B$1:K$65536,4,FALSE))</f>
        <v xml:space="preserve"> </v>
      </c>
      <c r="F47" s="42">
        <f>L47*2</f>
        <v>0</v>
      </c>
      <c r="G47" s="42">
        <f>IF(S57-R57&gt;0,1,0)</f>
        <v>0</v>
      </c>
      <c r="H47" s="42">
        <f>IF(S61-R61&gt;0,1,0)</f>
        <v>0</v>
      </c>
      <c r="I47" s="100" t="s">
        <v>26</v>
      </c>
      <c r="J47" s="42">
        <f>IF(R55-S55&gt;0,1,0)</f>
        <v>0</v>
      </c>
      <c r="K47" s="67">
        <f>IF(R59-S59&gt;0,1,0)</f>
        <v>0</v>
      </c>
      <c r="L47" s="101">
        <f>SUM(G47:K47)</f>
        <v>0</v>
      </c>
      <c r="M47" s="102">
        <f>IF(L47=0,0,IF(2&lt;IF(L47=L45,1,0)+IF(L47=L46,1,0)+IF(L47=L47,1,0)+IF(L47=L48,1,0)+IF(L47=L49,1,0),R55+S57+R59+S61-S55-R57-S59-R61,IF(2=IF(L47=L45,1,0)+IF(L47=L46,1,0)+IF(L47=L47,1,0)+IF(L47=L48,1,0)+IF(L47=L49,1,0),"-","_")))</f>
        <v>0</v>
      </c>
      <c r="N47" s="102">
        <f>IF(OR(M47=0,M47="-",M47="_"),M47,IF(2&lt;IF(M47=M45,1,0)+IF(M47=M46,1,0)+IF(M47=M47,1,0)+IF(M47=M48,1,0)+IF(M47=M49,1,0),L55+N55+P55+M57+O57+Q57+L59+N59+P59+M61+O61+Q61-M55-O55-Q55-L57-N57-P57-M59-O59-Q59-L61-N61-P61,IF(2=IF(M47=M45,1,0)+IF(M47=M46,1,0)+IF(M47=M47,1,0)+IF(M47=M48,1,0)+IF(M47=M49,1,0),"-","_")))</f>
        <v>0</v>
      </c>
      <c r="O47" s="103">
        <f>IF(L47=0,0,IF(M47="-",IF(L47=L48,IF(R55&lt;S55,"Verliezer","Winnaar"),IF(L47=L49,IF(R59&lt;S59,"Verliezer","Winnaar"),IF(L47=L45,IF(S57&lt;R57,"Verliezer","Winnaar"),IF(S61&lt;R61,"Verliezer","Winnaar")))),IF(N47="-",IF(M47=M48,IF(R55&lt;S55,"Verliezer","Winnaar"),IF(M47=M49,IF(R59&lt;S59,"Verliezer","Winnaar"),IF(M47=M45,IF(S57&lt;R57,"Verliezer","Winnaar"),IF(S61&lt;R61,"Verliezer","Winnaar")))),"_")))</f>
        <v>0</v>
      </c>
      <c r="P47" s="104"/>
      <c r="Q47" s="5"/>
      <c r="R47" s="5"/>
      <c r="S47" s="5"/>
      <c r="V47" s="42">
        <v>3</v>
      </c>
      <c r="W47" s="67">
        <f>$W10</f>
        <v>0</v>
      </c>
      <c r="X47" s="68" t="str">
        <f>IF(W47=0," ",VLOOKUP(W47,[1]Inschr!B$1:K$65536,3,FALSE))</f>
        <v xml:space="preserve"> </v>
      </c>
      <c r="Y47" s="68" t="str">
        <f>IF(W47=0," ",VLOOKUP(W47,[1]Inschr!B$1:K$65536,4,FALSE))</f>
        <v xml:space="preserve"> </v>
      </c>
      <c r="Z47" s="42">
        <f>AF47*2</f>
        <v>0</v>
      </c>
      <c r="AA47" s="42">
        <f>IF(AM57-AL57&gt;0,1,0)</f>
        <v>0</v>
      </c>
      <c r="AB47" s="42">
        <f>IF(AM61-AL61&gt;0,1,0)</f>
        <v>0</v>
      </c>
      <c r="AC47" s="100" t="s">
        <v>26</v>
      </c>
      <c r="AD47" s="42">
        <f>IF(AL55-AM55&gt;0,1,0)</f>
        <v>0</v>
      </c>
      <c r="AE47" s="67">
        <f>IF(AL59-AM59&gt;0,1,0)</f>
        <v>0</v>
      </c>
      <c r="AF47" s="101">
        <f>SUM(AA47:AE47)</f>
        <v>0</v>
      </c>
      <c r="AG47" s="102">
        <f>IF(AF47=0,0,IF(2&lt;IF(AF47=$AF$45,1,0)+IF(AF47=$AF$46,1,0)+IF(AF47=$AF$47,1,0)+IF(AF47=$AF$48,1,0)+IF(AF47=$AF$49,1,0),AL55+AM57+AL59+AM61-AM55-AL57-AM59-AL61,IF(2=IF(AF47=$AF$45,1,0)+IF(AF47=$AF$46,1,0)+IF(AF47=$AF$47,1,0)+IF(AF47=$AF$48,1,0)+IF(AF47=$AF$49,1,0),"-","_")))</f>
        <v>0</v>
      </c>
      <c r="AH47" s="102">
        <f>IF(OR(AG47=0,AG47="-",AG47="_"),AG47,IF(2&lt;IF(AG47=$AG$45,1,0)+IF(AG47=$AG$46,1,0)+IF(AG47=$AG$47,1,0)+IF(AG47=$AG$48,1,0)+IF(AG47=$AG$49,1,0),AF55+AH55+AJ55+AG57+AI57+AK57+AF59+AH59+AJ59+AG61+AI61+AK61-AG55-AI55-AK55-AF57-AH57-AJ57-AG59-AI59-AK59-AF61-AH61-AJ61,IF(2=IF(AG47=$AG$45,1,0)+IF(AG47=$AG$46,1,0)+IF(AG47=$AG$47,1,0)+IF(AG47=$AG$48,1,0)+IF(AG47=$AG$49,1,0),"-","_")))</f>
        <v>0</v>
      </c>
      <c r="AI47" s="103">
        <f>IF(AF47=0,0,IF(AG47="-",IF(AF47=AF48,IF(AL55&lt;AM55,"Verliezer","Winnaar"),IF(AF47=AF49,IF(AL59&lt;AM59,"Verliezer","Winnaar"),IF(AF47=AF45,IF(AM57&lt;AL57,"Verliezer","Winnaar"),IF(AM61&lt;AL61,"Verliezer","Winnaar")))),IF(AH47="-",IF(AG47=AG48,IF(AL55&lt;AM55,"Verliezer","Winnaar"),IF(AG47=AG49,IF(AL59&lt;AM59,"Verliezer","Winnaar"),IF(AG47=AG45,IF(AM57&lt;AL57,"Verliezer","Winnaar"),IF(AM61&lt;AL61,"Verliezer","Winnaar")))),"_")))</f>
        <v>0</v>
      </c>
      <c r="AJ47" s="104"/>
      <c r="AK47" s="5"/>
      <c r="AL47" s="5"/>
      <c r="AM47" s="5"/>
    </row>
    <row r="48" spans="1:43" x14ac:dyDescent="0.25">
      <c r="A48" s="19"/>
      <c r="B48" s="42">
        <v>4</v>
      </c>
      <c r="C48" s="67">
        <f>$C11</f>
        <v>0</v>
      </c>
      <c r="D48" s="68" t="str">
        <f>IF(C48=0," ",VLOOKUP(C48,[1]Inschr!B$1:K$65536,3,FALSE))</f>
        <v xml:space="preserve"> </v>
      </c>
      <c r="E48" s="68" t="str">
        <f>IF(C48=0," ",VLOOKUP(C48,[1]Inschr!B$1:K$65536,4,FALSE))</f>
        <v xml:space="preserve"> </v>
      </c>
      <c r="F48" s="42">
        <f>L48*2</f>
        <v>0</v>
      </c>
      <c r="G48" s="42">
        <f>IF(S60-R60&gt;0,1,0)</f>
        <v>0</v>
      </c>
      <c r="H48" s="42">
        <f>IF(S58-R58&gt;0,1,0)</f>
        <v>0</v>
      </c>
      <c r="I48" s="42">
        <f>IF(S55-R55&gt;0,1,0)</f>
        <v>0</v>
      </c>
      <c r="J48" s="100" t="s">
        <v>26</v>
      </c>
      <c r="K48" s="67">
        <f>IF(R53-S53&gt;0,1,0)</f>
        <v>0</v>
      </c>
      <c r="L48" s="101">
        <f>SUM(G48:K48)</f>
        <v>0</v>
      </c>
      <c r="M48" s="102">
        <f>IF(L48=0,0,IF(2&lt;IF(L48=L45,1,0)+IF(L48=L46,1,0)+IF(L48=L47,1,0)+IF(L48=L48,1,0)+IF(L48=L49,1,0),R53+S55+S58+S60-S53-R55-R58-R60,IF(2=IF(L48=L45,1,0)+IF(L48=L46,1,0)+IF(L48=L47,1,0)+IF(L48=L48,1,0)+IF(L48=L49,1,0),"-","_")))</f>
        <v>0</v>
      </c>
      <c r="N48" s="102">
        <f>IF(OR(M48=0,M48="-",M48="_"),M48,IF(2&lt;IF(M48=M45,1,0)+IF(M48=M46,1,0)+IF(M48=M47,1,0)+IF(M48=M48,1,0)+IF(M48=M49,1,0),L53+N53+P53+M55+O55+Q55+M58+O58+Q58+M60+O60+Q60-M53-O53-Q53-L55-N55-P55-L58-N58-P58-L60-N60-P60,IF(2=IF(M48=M45,1,0)+IF(M48=M46,1,0)+IF(M48=M47,1,0)+IF(M48=M48,1,0)+IF(M48=M49,1,0),"-","_")))</f>
        <v>0</v>
      </c>
      <c r="O48" s="103">
        <f>IF(L48=0,0,IF(M48="-",IF(L48=L49,IF(R53&lt;S53,"Verliezer","Winnaar"),IF(L48=L45,IF(S60&lt;R60,"Verliezer","Winnaar"),IF(L48=L46,IF(S58&lt;R58,"Verliezer","Winnaar"),IF(S55&lt;R55,"Verliezer","Winnaar")))),IF(N48="-",IF(M48=M49,IF(R53&lt;S53,"Verliezer","Winnaar"),IF(M48=M45,IF(S60&lt;R60,"Verliezer","Winnaar"),IF(M48=M46,IF(S58&lt;R58,"Verliezer","Winnaar"),IF(S55&lt;R55,"Verliezer","Winnaar")))),"_")))</f>
        <v>0</v>
      </c>
      <c r="P48" s="104"/>
      <c r="Q48" s="5"/>
      <c r="R48" s="5"/>
      <c r="S48" s="5"/>
      <c r="V48" s="42">
        <v>4</v>
      </c>
      <c r="W48" s="67">
        <f>$W11</f>
        <v>0</v>
      </c>
      <c r="X48" s="68" t="str">
        <f>IF(W48=0," ",VLOOKUP(W48,[1]Inschr!B$1:K$65536,3,FALSE))</f>
        <v xml:space="preserve"> </v>
      </c>
      <c r="Y48" s="68" t="str">
        <f>IF(W48=0," ",VLOOKUP(W48,[1]Inschr!B$1:K$65536,4,FALSE))</f>
        <v xml:space="preserve"> </v>
      </c>
      <c r="Z48" s="42">
        <f>AF48*2</f>
        <v>0</v>
      </c>
      <c r="AA48" s="42">
        <f>IF(AM60-AL60&gt;0,1,0)</f>
        <v>0</v>
      </c>
      <c r="AB48" s="42">
        <f>IF(AM58-AL58&gt;0,1,0)</f>
        <v>0</v>
      </c>
      <c r="AC48" s="42">
        <f>IF(AM55-AL55&gt;0,1,0)</f>
        <v>0</v>
      </c>
      <c r="AD48" s="100" t="s">
        <v>26</v>
      </c>
      <c r="AE48" s="67">
        <f>IF(AL53-AM53&gt;0,1,0)</f>
        <v>0</v>
      </c>
      <c r="AF48" s="101">
        <f>SUM(AA48:AE48)</f>
        <v>0</v>
      </c>
      <c r="AG48" s="102">
        <f>IF(AF48=0,0,IF(2&lt;IF(AF48=$AF$45,1,0)+IF(AF48=$AF$46,1,0)+IF(AF48=$AF$47,1,0)+IF(AF48=$AF$48,1,0)+IF(AF48=$AF$49,1,0),AL53+AM55+AM58+AM60-AM53-AL55-AL58-AL60,IF(2=IF(AF48=$AF$45,1,0)+IF(AF48=$AF$46,1,0)+IF(AF48=$AF$47,1,0)+IF(AF48=$AF$48,1,0)+IF(AF48=$AF$49,1,0),"-","_")))</f>
        <v>0</v>
      </c>
      <c r="AH48" s="102">
        <f>IF(OR(AG48=0,AG48="-",AG48="_"),AG48,IF(2&lt;IF(AG48=$AG$45,1,0)+IF(AG48=$AG$46,1,0)+IF(AG48=$AG$47,1,0)+IF(AG48=$AG$48,1,0)+IF(AG48=$AG$49,1,0),AF53+AH53+AJ53+AG55+AI55+AK55+AG58+AI58+AK58+AG60+AI60+AK60-AG53-AI53-AK53-AF55-AH55-AJ55-AF58-AH58-AJ58-AF60-AH60-AJ60,IF(2=IF(AG48=$AG$45,1,0)+IF(AG48=$AG$46,1,0)+IF(AG48=$AG$47,1,0)+IF(AG48=$AG$48,1,0)+IF(AG48=$AG$49,1,0),"-","_")))</f>
        <v>0</v>
      </c>
      <c r="AI48" s="103">
        <f>IF(AF48=0,0,IF(AG48="-",IF(AF48=AF49,IF(AL53&lt;AM53,"Verliezer","Winnaar"),IF(AF48=AF45,IF(AM60&lt;AL60,"Verliezer","Winnaar"),IF(AF48=AF46,IF(AM58&lt;AL58,"Verliezer","Winnaar"),IF(AM55&lt;AL55,"Verliezer","Winnaar")))),IF(AH48="-",IF(AG48=AG49,IF(AL53&lt;AM53,"Verliezer","Winnaar"),IF(AG48=AG45,IF(AM60&lt;AL60,"Verliezer","Winnaar"),IF(AG48=AG46,IF(AM58&lt;AL58,"Verliezer","Winnaar"),IF(AM55&lt;AL55,"Verliezer","Winnaar")))),"_")))</f>
        <v>0</v>
      </c>
      <c r="AJ48" s="104"/>
      <c r="AK48" s="5"/>
      <c r="AL48" s="5"/>
      <c r="AM48" s="5"/>
    </row>
    <row r="49" spans="1:39" ht="12.75" customHeight="1" x14ac:dyDescent="0.25">
      <c r="B49" s="42">
        <v>5</v>
      </c>
      <c r="C49" s="67">
        <f>$C12</f>
        <v>0</v>
      </c>
      <c r="D49" s="68" t="str">
        <f>IF(C49=0," ",VLOOKUP(C49,[1]Inschr!B$1:K$65536,3,FALSE))</f>
        <v xml:space="preserve"> </v>
      </c>
      <c r="E49" s="68" t="str">
        <f>IF(C49=0," ",VLOOKUP(C49,[1]Inschr!B$1:K$65536,4,FALSE))</f>
        <v xml:space="preserve"> </v>
      </c>
      <c r="F49" s="42">
        <f>L49*2</f>
        <v>0</v>
      </c>
      <c r="G49" s="42">
        <f>IF(S62-R62&gt;0,1,0)</f>
        <v>0</v>
      </c>
      <c r="H49" s="42">
        <f>IF(S56-R56&gt;0,1,0)</f>
        <v>0</v>
      </c>
      <c r="I49" s="42">
        <f>IF(S59-R59&gt;0,1,0)</f>
        <v>0</v>
      </c>
      <c r="J49" s="42">
        <f>IF(S53-R53&gt;0,1,0)</f>
        <v>0</v>
      </c>
      <c r="K49" s="107" t="s">
        <v>26</v>
      </c>
      <c r="L49" s="101">
        <f>SUM(G49:K49)</f>
        <v>0</v>
      </c>
      <c r="M49" s="102">
        <f>IF(L49=0,0,IF(2&lt;IF(L49=L45,1,0)+IF(L49=L46,1,0)+IF(L49=L47,1,0)+IF(L49=L48,1,0)+IF(L49=L49,1,0),S53+S56+S59+S62-R53-R56-R59-R62,IF(2=IF(L49=L45,1,0)+IF(L49=L46,1,0)+IF(L49=L47,1,0)+IF(L49=L48,1,0)+IF(L49=L49,1,0),"-","_")))</f>
        <v>0</v>
      </c>
      <c r="N49" s="102">
        <f>IF(OR(M49=0,M49="-",M49="_"),M49,IF(2&lt;IF(M49=M45,1,0)+IF(M49=M46,1,0)+IF(M49=M47,1,0)+IF(M49=M48,1,0)+IF(M49=M49,1,0),M53+O53+Q53+M56+O56+Q56+M59+O59+Q59+M62+O62+Q62-L53-N53-P53-L56-N56-P56-L59-N59-P59-L62-N62-P62,IF(2=IF(M49=M45,1,0)+IF(M49=M46,1,0)+IF(M49=M47,1,0)+IF(M49=M48,1,0)+IF(M49=M49,1,0),"-","_")))</f>
        <v>0</v>
      </c>
      <c r="O49" s="103">
        <f>IF(L49=0,0,IF(M49="-",IF(L49=L45,IF(S62&lt;R62,"Verliezer","Winnaar"),IF(L49=L46,IF(S56&lt;R56,"Verliezer","Winnaar"),IF(L49=L47,IF(S59&lt;R59,"Verliezer","Winnaar"),IF(S53&lt;R53,"Verliezer","Winnaar")))),IF(N49="-",IF(M49=M45,IF(S62&lt;R62,"Verliezer","Winnaar"),IF(M49=M46,IF(S56&lt;R56,"Verliezer","Winnaar"),IF(M49=M47,IF(S59&lt;R59,"Verliezer","Winnaar"),IF(S53&lt;R53,"Verliezer","Winnaar")))),"_")))</f>
        <v>0</v>
      </c>
      <c r="P49" s="104"/>
      <c r="Q49" s="5"/>
      <c r="R49" s="5"/>
      <c r="S49" s="5"/>
      <c r="V49" s="42">
        <v>5</v>
      </c>
      <c r="W49" s="67">
        <f>$W12</f>
        <v>0</v>
      </c>
      <c r="X49" s="68" t="str">
        <f>IF(W49=0," ",VLOOKUP(W49,[1]Inschr!B$1:K$65536,3,FALSE))</f>
        <v xml:space="preserve"> </v>
      </c>
      <c r="Y49" s="68" t="str">
        <f>IF(W49=0," ",VLOOKUP(W49,[1]Inschr!B$1:K$65536,4,FALSE))</f>
        <v xml:space="preserve"> </v>
      </c>
      <c r="Z49" s="42">
        <f>AF49*2</f>
        <v>0</v>
      </c>
      <c r="AA49" s="42">
        <f>IF(AM62-AL62&gt;0,1,0)</f>
        <v>0</v>
      </c>
      <c r="AB49" s="42">
        <f>IF(AM56-AL56&gt;0,1,0)</f>
        <v>0</v>
      </c>
      <c r="AC49" s="42">
        <f>IF(AM59-AL59&gt;0,1,0)</f>
        <v>0</v>
      </c>
      <c r="AD49" s="42">
        <f>IF(AM53-AL53&gt;0,1,0)</f>
        <v>0</v>
      </c>
      <c r="AE49" s="107" t="s">
        <v>26</v>
      </c>
      <c r="AF49" s="101">
        <f>SUM(AA49:AE49)</f>
        <v>0</v>
      </c>
      <c r="AG49" s="102">
        <f>IF(AF49=0,0,IF(2&lt;IF(AF49=$AF$45,1,0)+IF(AF49=$AF$46,1,0)+IF(AF49=$AF$47,1,0)+IF(AF49=$AF$48,1,0)+IF(AF49=$AF$49,1,0),AM53+AM56+AM59+AM62-AL53-AL56-AL59-AL62,IF(2=IF(AF49=$AF$45,1,0)+IF(AF49=$AF$46,1,0)+IF(AF49=$AF$47,1,0)+IF(AF49=$AF$48,1,0)+IF(AF49=$AF$49,1,0),"-","_")))</f>
        <v>0</v>
      </c>
      <c r="AH49" s="102">
        <f>IF(OR(AG49=0,AG49="-",AG49="_"),AG49,IF(2&lt;IF(AG49=$AG$45,1,0)+IF(AG49=$AG$46,1,0)+IF(AG49=$AG$47,1,0)+IF(AG49=$AG$48,1,0)+IF(AG49=$AG$49,1,0),AG53+AI53+AK53+AG56+AI56+AK56+AG59+AI59+AK59+AG62+AI62+AK62-AF53-AH53-AJ53-AF56-AH56-AJ56-AF59-AH59-AJ59-AF62-AH62-AJ62,IF(2=IF(AG49=$AG$45,1,0)+IF(AG49=$AG$46,1,0)+IF(AG49=$AG$47,1,0)+IF(AG49=$AG$48,1,0)+IF(AG49=$AG$49,1,0),"-","_")))</f>
        <v>0</v>
      </c>
      <c r="AI49" s="103">
        <f>IF(AF49=0,0,IF(AG49="-",IF(AF49=AF45,IF(AM62&lt;AL62,"Verliezer","Winnaar"),IF(AF49=AF46,IF(AM56&lt;AL56,"Verliezer","Winnaar"),IF(AF49=AF47,IF(AM59&lt;AL59,"Verliezer","Winnaar"),IF(AM53&lt;AL53,"Verliezer","Winnaar")))),IF(AH49="-",IF(AG49=AG45,IF(AM62&lt;AL62,"Verliezer","Winnaar"),IF(AG49=AG46,IF(AM56&lt;AL56,"Verliezer","Winnaar"),IF(AG49=AG47,IF(AM59&lt;AL59,"Verliezer","Winnaar"),IF(AM53&lt;AL53,"Verliezer","Winnaar")))),"_")))</f>
        <v>0</v>
      </c>
      <c r="AJ49" s="104"/>
      <c r="AK49" s="5"/>
      <c r="AL49" s="5"/>
      <c r="AM49" s="5"/>
    </row>
    <row r="50" spans="1:39" ht="12.75" customHeight="1" x14ac:dyDescent="0.25">
      <c r="D50" s="19"/>
      <c r="E50" s="19"/>
      <c r="L50" s="19"/>
      <c r="M50" s="19"/>
      <c r="N50" s="65"/>
      <c r="O50" s="65"/>
      <c r="P50" s="5"/>
      <c r="Q50" s="5"/>
      <c r="R50" s="5"/>
      <c r="W50" s="19"/>
      <c r="X50" s="19"/>
      <c r="AE50" s="108"/>
      <c r="AF50" s="108"/>
      <c r="AG50" s="5"/>
      <c r="AH50" s="5"/>
      <c r="AI50" s="5"/>
      <c r="AJ50" s="5"/>
      <c r="AK50" s="5"/>
    </row>
    <row r="51" spans="1:39" ht="21.75" customHeight="1" thickBot="1" x14ac:dyDescent="0.3">
      <c r="A51" s="19"/>
      <c r="C51" s="66"/>
      <c r="D51" s="66"/>
      <c r="E51" s="19"/>
      <c r="G51" s="109"/>
      <c r="H51" s="5"/>
      <c r="I51" s="110" t="s">
        <v>27</v>
      </c>
      <c r="J51" s="5"/>
      <c r="K51" s="5"/>
      <c r="L51" s="5"/>
      <c r="M51" s="5"/>
      <c r="N51" s="5"/>
      <c r="O51" s="5"/>
      <c r="P51" s="5"/>
      <c r="Q51" s="5"/>
      <c r="R51" s="5"/>
      <c r="S51" s="5"/>
      <c r="W51" s="66"/>
      <c r="X51" s="66" t="s">
        <v>28</v>
      </c>
      <c r="Y51" s="19"/>
      <c r="AA51" s="109"/>
      <c r="AB51" s="5"/>
      <c r="AC51" s="110" t="s">
        <v>27</v>
      </c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ht="21.75" customHeight="1" x14ac:dyDescent="0.25">
      <c r="A52" s="19"/>
      <c r="B52" s="14" t="s">
        <v>12</v>
      </c>
      <c r="C52" s="111"/>
      <c r="D52" s="68" t="str">
        <f>IF(C52=0," ",VLOOKUP(C52,[1]Inschr!B$1:K$65536,3,FALSE))</f>
        <v xml:space="preserve"> </v>
      </c>
      <c r="E52" s="102" t="str">
        <f>IF(C52=0," ",VLOOKUP(C52,[1]Inschr!B$1:K$65536,4,FALSE))</f>
        <v xml:space="preserve"> </v>
      </c>
      <c r="G52" s="109"/>
      <c r="H52" s="5"/>
      <c r="I52" s="112" t="s">
        <v>29</v>
      </c>
      <c r="J52" s="112" t="s">
        <v>30</v>
      </c>
      <c r="K52" s="113" t="s">
        <v>31</v>
      </c>
      <c r="L52" s="114" t="s">
        <v>32</v>
      </c>
      <c r="M52" s="115"/>
      <c r="N52" s="114" t="s">
        <v>33</v>
      </c>
      <c r="O52" s="115"/>
      <c r="P52" s="114" t="s">
        <v>34</v>
      </c>
      <c r="Q52" s="115"/>
      <c r="R52" s="114" t="s">
        <v>35</v>
      </c>
      <c r="S52" s="115"/>
      <c r="W52" s="41"/>
      <c r="X52" s="102" t="str">
        <f>IF(W52=0," ",VLOOKUP(W52,[1]Inschr!B$1:K$65536,3,FALSE))</f>
        <v xml:space="preserve"> </v>
      </c>
      <c r="Y52" s="102" t="str">
        <f>IF(W52=0," ",VLOOKUP(W52,[1]Inschr!B$1:K$65536,4,FALSE))</f>
        <v xml:space="preserve"> </v>
      </c>
      <c r="AA52" s="109"/>
      <c r="AB52" s="5"/>
      <c r="AC52" s="112" t="s">
        <v>29</v>
      </c>
      <c r="AD52" s="112" t="s">
        <v>30</v>
      </c>
      <c r="AE52" s="113" t="s">
        <v>31</v>
      </c>
      <c r="AF52" s="114" t="s">
        <v>32</v>
      </c>
      <c r="AG52" s="115"/>
      <c r="AH52" s="114" t="s">
        <v>33</v>
      </c>
      <c r="AI52" s="115"/>
      <c r="AJ52" s="114" t="s">
        <v>34</v>
      </c>
      <c r="AK52" s="115"/>
      <c r="AL52" s="114" t="s">
        <v>35</v>
      </c>
      <c r="AM52" s="115"/>
    </row>
    <row r="53" spans="1:39" ht="21.75" customHeight="1" x14ac:dyDescent="0.25">
      <c r="A53" s="19"/>
      <c r="B53" s="14" t="s">
        <v>13</v>
      </c>
      <c r="C53" s="111"/>
      <c r="D53" s="68" t="str">
        <f>IF(C53=0," ",VLOOKUP(C53,[1]Inschr!B$1:K$65536,3,FALSE))</f>
        <v xml:space="preserve"> </v>
      </c>
      <c r="E53" s="102" t="str">
        <f>IF(C53=0," ",VLOOKUP(C53,[1]Inschr!B$1:K$65536,4,FALSE))</f>
        <v xml:space="preserve"> </v>
      </c>
      <c r="G53" s="109"/>
      <c r="H53" s="5"/>
      <c r="I53" s="116"/>
      <c r="J53" s="116"/>
      <c r="K53" s="117" t="s">
        <v>36</v>
      </c>
      <c r="L53" s="118"/>
      <c r="M53" s="119"/>
      <c r="N53" s="118"/>
      <c r="O53" s="119"/>
      <c r="P53" s="118"/>
      <c r="Q53" s="119"/>
      <c r="R53" s="118">
        <f t="shared" ref="R53:R62" si="2">IF(L53&gt;M53,1,0)+IF(N53&gt;O53,1,0)+IF(P53&gt;Q53,1,0)</f>
        <v>0</v>
      </c>
      <c r="S53" s="119">
        <f t="shared" ref="S53:S61" si="3">IF(M53&gt;L53,1,0)+IF(O53&gt;N53,1,0)+IF(Q53&gt;P53,1,0)</f>
        <v>0</v>
      </c>
      <c r="X53" s="19"/>
      <c r="Y53" s="19"/>
      <c r="AA53" s="19"/>
      <c r="AC53" s="120"/>
      <c r="AD53" s="120"/>
      <c r="AE53" s="121" t="s">
        <v>36</v>
      </c>
      <c r="AF53" s="118"/>
      <c r="AG53" s="119"/>
      <c r="AH53" s="118"/>
      <c r="AI53" s="119"/>
      <c r="AJ53" s="118"/>
      <c r="AK53" s="119"/>
      <c r="AL53" s="118">
        <f t="shared" ref="AL53:AL62" si="4">IF(AF53&gt;AG53,1,0)+IF(AH53&gt;AI53,1,0)+IF(AJ53&gt;AK53,1,0)</f>
        <v>0</v>
      </c>
      <c r="AM53" s="119">
        <f t="shared" ref="AM53:AM62" si="5">IF(AG53&gt;AF53,1,0)+IF(AI53&gt;AH53,1,0)+IF(AK53&gt;AJ53,1,0)</f>
        <v>0</v>
      </c>
    </row>
    <row r="54" spans="1:39" ht="21.75" customHeight="1" x14ac:dyDescent="0.25">
      <c r="A54" s="19"/>
      <c r="B54" s="14" t="s">
        <v>14</v>
      </c>
      <c r="C54" s="111"/>
      <c r="D54" s="68" t="str">
        <f>IF(C54=0," ",VLOOKUP(C54,[1]Inschr!B$1:K$65536,3,FALSE))</f>
        <v xml:space="preserve"> </v>
      </c>
      <c r="E54" s="102" t="str">
        <f>IF(C54=0," ",VLOOKUP(C54,[1]Inschr!B$1:K$65536,4,FALSE))</f>
        <v xml:space="preserve"> </v>
      </c>
      <c r="G54" s="109"/>
      <c r="H54" s="5"/>
      <c r="I54" s="122" t="s">
        <v>37</v>
      </c>
      <c r="J54" s="117" t="s">
        <v>37</v>
      </c>
      <c r="K54" s="117" t="s">
        <v>37</v>
      </c>
      <c r="L54" s="118"/>
      <c r="M54" s="119"/>
      <c r="N54" s="118"/>
      <c r="O54" s="119"/>
      <c r="P54" s="118"/>
      <c r="Q54" s="119"/>
      <c r="R54" s="118">
        <f t="shared" si="2"/>
        <v>0</v>
      </c>
      <c r="S54" s="119">
        <f t="shared" si="3"/>
        <v>0</v>
      </c>
      <c r="W54" s="66"/>
      <c r="X54" s="66"/>
      <c r="Y54" s="19"/>
      <c r="AA54" s="19"/>
      <c r="AC54" s="112" t="s">
        <v>37</v>
      </c>
      <c r="AD54" s="121" t="s">
        <v>37</v>
      </c>
      <c r="AE54" s="121" t="s">
        <v>37</v>
      </c>
      <c r="AF54" s="118"/>
      <c r="AG54" s="119"/>
      <c r="AH54" s="118"/>
      <c r="AI54" s="119"/>
      <c r="AJ54" s="118"/>
      <c r="AK54" s="119"/>
      <c r="AL54" s="118">
        <f t="shared" si="4"/>
        <v>0</v>
      </c>
      <c r="AM54" s="119">
        <f t="shared" si="5"/>
        <v>0</v>
      </c>
    </row>
    <row r="55" spans="1:39" ht="21.75" customHeight="1" x14ac:dyDescent="0.25">
      <c r="A55" s="19"/>
      <c r="B55" s="14" t="s">
        <v>15</v>
      </c>
      <c r="C55" s="111"/>
      <c r="D55" s="68" t="str">
        <f>IF(C55=0," ",VLOOKUP(C55,[1]Inschr!B$1:K$65536,3,FALSE))</f>
        <v xml:space="preserve"> </v>
      </c>
      <c r="E55" s="102" t="str">
        <f>IF(C55=0," ",VLOOKUP(C55,[1]Inschr!B$1:K$65536,4,FALSE))</f>
        <v xml:space="preserve"> </v>
      </c>
      <c r="G55" s="109"/>
      <c r="H55" s="5"/>
      <c r="I55" s="116"/>
      <c r="J55" s="117" t="s">
        <v>38</v>
      </c>
      <c r="K55" s="117" t="s">
        <v>38</v>
      </c>
      <c r="L55" s="118"/>
      <c r="M55" s="119"/>
      <c r="N55" s="118"/>
      <c r="O55" s="119"/>
      <c r="P55" s="118"/>
      <c r="Q55" s="119"/>
      <c r="R55" s="118">
        <f t="shared" si="2"/>
        <v>0</v>
      </c>
      <c r="S55" s="119">
        <f t="shared" si="3"/>
        <v>0</v>
      </c>
      <c r="X55" s="19"/>
      <c r="Y55" s="19"/>
      <c r="AA55" s="19"/>
      <c r="AC55" s="120"/>
      <c r="AD55" s="121" t="s">
        <v>38</v>
      </c>
      <c r="AE55" s="121" t="s">
        <v>38</v>
      </c>
      <c r="AF55" s="118"/>
      <c r="AG55" s="119"/>
      <c r="AH55" s="118"/>
      <c r="AI55" s="119"/>
      <c r="AJ55" s="118"/>
      <c r="AK55" s="119"/>
      <c r="AL55" s="118">
        <f t="shared" si="4"/>
        <v>0</v>
      </c>
      <c r="AM55" s="119">
        <f t="shared" si="5"/>
        <v>0</v>
      </c>
    </row>
    <row r="56" spans="1:39" ht="21.75" customHeight="1" x14ac:dyDescent="0.25">
      <c r="A56" s="19"/>
      <c r="B56" s="14" t="s">
        <v>16</v>
      </c>
      <c r="C56" s="111"/>
      <c r="D56" s="68" t="str">
        <f>IF(C56=0," ",VLOOKUP(C56,[1]Inschr!B$1:K$65536,3,FALSE))</f>
        <v xml:space="preserve"> </v>
      </c>
      <c r="E56" s="102" t="str">
        <f>IF(C56=0," ",VLOOKUP(C56,[1]Inschr!B$1:K$65536,4,FALSE))</f>
        <v xml:space="preserve"> </v>
      </c>
      <c r="G56" s="109"/>
      <c r="H56" s="5"/>
      <c r="I56" s="116"/>
      <c r="J56" s="5"/>
      <c r="K56" s="117" t="s">
        <v>39</v>
      </c>
      <c r="L56" s="118"/>
      <c r="M56" s="119"/>
      <c r="N56" s="118"/>
      <c r="O56" s="119"/>
      <c r="P56" s="118"/>
      <c r="Q56" s="119"/>
      <c r="R56" s="118">
        <f t="shared" si="2"/>
        <v>0</v>
      </c>
      <c r="S56" s="119">
        <f t="shared" si="3"/>
        <v>0</v>
      </c>
      <c r="X56" s="19"/>
      <c r="Y56" s="19"/>
      <c r="AA56" s="19"/>
      <c r="AC56" s="120"/>
      <c r="AE56" s="121" t="s">
        <v>39</v>
      </c>
      <c r="AF56" s="118"/>
      <c r="AG56" s="119"/>
      <c r="AH56" s="118"/>
      <c r="AI56" s="119"/>
      <c r="AJ56" s="118"/>
      <c r="AK56" s="119"/>
      <c r="AL56" s="118">
        <f t="shared" si="4"/>
        <v>0</v>
      </c>
      <c r="AM56" s="119">
        <f t="shared" si="5"/>
        <v>0</v>
      </c>
    </row>
    <row r="57" spans="1:39" ht="21.75" customHeight="1" x14ac:dyDescent="0.25">
      <c r="A57" s="19"/>
      <c r="G57" s="109"/>
      <c r="H57" s="5"/>
      <c r="I57" s="122" t="s">
        <v>40</v>
      </c>
      <c r="J57" s="117" t="s">
        <v>40</v>
      </c>
      <c r="K57" s="117" t="s">
        <v>40</v>
      </c>
      <c r="L57" s="118"/>
      <c r="M57" s="119"/>
      <c r="N57" s="118"/>
      <c r="O57" s="119"/>
      <c r="P57" s="118"/>
      <c r="Q57" s="119"/>
      <c r="R57" s="118">
        <f t="shared" si="2"/>
        <v>0</v>
      </c>
      <c r="S57" s="119">
        <f t="shared" si="3"/>
        <v>0</v>
      </c>
      <c r="X57" s="19"/>
      <c r="Y57" s="19"/>
      <c r="AA57" s="19"/>
      <c r="AC57" s="112" t="s">
        <v>40</v>
      </c>
      <c r="AD57" s="121" t="s">
        <v>40</v>
      </c>
      <c r="AE57" s="121" t="s">
        <v>40</v>
      </c>
      <c r="AF57" s="118"/>
      <c r="AG57" s="119"/>
      <c r="AH57" s="118"/>
      <c r="AI57" s="119"/>
      <c r="AJ57" s="118"/>
      <c r="AK57" s="119"/>
      <c r="AL57" s="118">
        <f t="shared" si="4"/>
        <v>0</v>
      </c>
      <c r="AM57" s="119">
        <f t="shared" si="5"/>
        <v>0</v>
      </c>
    </row>
    <row r="58" spans="1:39" ht="21.75" customHeight="1" x14ac:dyDescent="0.25">
      <c r="C58" s="123"/>
      <c r="D58" s="66"/>
      <c r="E58" s="19"/>
      <c r="G58" s="109"/>
      <c r="H58" s="5"/>
      <c r="I58" s="116"/>
      <c r="J58" s="117" t="s">
        <v>41</v>
      </c>
      <c r="K58" s="117" t="s">
        <v>41</v>
      </c>
      <c r="L58" s="118"/>
      <c r="M58" s="119"/>
      <c r="N58" s="118"/>
      <c r="O58" s="119"/>
      <c r="P58" s="118"/>
      <c r="Q58" s="119"/>
      <c r="R58" s="118">
        <f t="shared" si="2"/>
        <v>0</v>
      </c>
      <c r="S58" s="119">
        <f t="shared" si="3"/>
        <v>0</v>
      </c>
      <c r="AA58" s="19"/>
      <c r="AC58" s="120"/>
      <c r="AD58" s="121" t="s">
        <v>41</v>
      </c>
      <c r="AE58" s="121" t="s">
        <v>41</v>
      </c>
      <c r="AF58" s="118"/>
      <c r="AG58" s="119"/>
      <c r="AH58" s="118"/>
      <c r="AI58" s="119"/>
      <c r="AJ58" s="118"/>
      <c r="AK58" s="119"/>
      <c r="AL58" s="118">
        <f t="shared" si="4"/>
        <v>0</v>
      </c>
      <c r="AM58" s="119">
        <f t="shared" si="5"/>
        <v>0</v>
      </c>
    </row>
    <row r="59" spans="1:39" ht="21.75" customHeight="1" x14ac:dyDescent="0.25">
      <c r="G59" s="109"/>
      <c r="H59" s="5"/>
      <c r="I59" s="116"/>
      <c r="J59" s="5"/>
      <c r="K59" s="117" t="s">
        <v>42</v>
      </c>
      <c r="L59" s="118"/>
      <c r="M59" s="119"/>
      <c r="N59" s="118"/>
      <c r="O59" s="119"/>
      <c r="P59" s="118"/>
      <c r="Q59" s="119"/>
      <c r="R59" s="118">
        <f t="shared" si="2"/>
        <v>0</v>
      </c>
      <c r="S59" s="119">
        <f t="shared" si="3"/>
        <v>0</v>
      </c>
      <c r="AA59" s="19"/>
      <c r="AC59" s="120"/>
      <c r="AE59" s="121" t="s">
        <v>42</v>
      </c>
      <c r="AF59" s="118"/>
      <c r="AG59" s="119"/>
      <c r="AH59" s="118"/>
      <c r="AI59" s="119"/>
      <c r="AJ59" s="118"/>
      <c r="AK59" s="119"/>
      <c r="AL59" s="118">
        <f t="shared" si="4"/>
        <v>0</v>
      </c>
      <c r="AM59" s="119">
        <f t="shared" si="5"/>
        <v>0</v>
      </c>
    </row>
    <row r="60" spans="1:39" ht="21.75" customHeight="1" x14ac:dyDescent="0.25">
      <c r="G60" s="109"/>
      <c r="H60" s="5"/>
      <c r="I60" s="5"/>
      <c r="J60" s="117" t="s">
        <v>43</v>
      </c>
      <c r="K60" s="117" t="s">
        <v>43</v>
      </c>
      <c r="L60" s="118"/>
      <c r="M60" s="119"/>
      <c r="N60" s="118"/>
      <c r="O60" s="119"/>
      <c r="P60" s="118"/>
      <c r="Q60" s="119"/>
      <c r="R60" s="118">
        <f t="shared" si="2"/>
        <v>0</v>
      </c>
      <c r="S60" s="119">
        <f t="shared" si="3"/>
        <v>0</v>
      </c>
      <c r="AA60" s="19"/>
      <c r="AD60" s="121" t="s">
        <v>43</v>
      </c>
      <c r="AE60" s="121" t="s">
        <v>43</v>
      </c>
      <c r="AF60" s="118"/>
      <c r="AG60" s="119"/>
      <c r="AH60" s="118"/>
      <c r="AI60" s="119"/>
      <c r="AJ60" s="118"/>
      <c r="AK60" s="119"/>
      <c r="AL60" s="118">
        <f t="shared" si="4"/>
        <v>0</v>
      </c>
      <c r="AM60" s="119">
        <f t="shared" si="5"/>
        <v>0</v>
      </c>
    </row>
    <row r="61" spans="1:39" ht="21.75" customHeight="1" x14ac:dyDescent="0.25">
      <c r="G61" s="109"/>
      <c r="H61" s="5"/>
      <c r="I61" s="122" t="s">
        <v>44</v>
      </c>
      <c r="J61" s="117" t="s">
        <v>44</v>
      </c>
      <c r="K61" s="117" t="s">
        <v>44</v>
      </c>
      <c r="L61" s="118"/>
      <c r="M61" s="119"/>
      <c r="N61" s="118"/>
      <c r="O61" s="119"/>
      <c r="P61" s="118"/>
      <c r="Q61" s="119"/>
      <c r="R61" s="118">
        <f t="shared" si="2"/>
        <v>0</v>
      </c>
      <c r="S61" s="119">
        <f t="shared" si="3"/>
        <v>0</v>
      </c>
      <c r="AA61" s="19"/>
      <c r="AC61" s="112" t="s">
        <v>44</v>
      </c>
      <c r="AD61" s="121" t="s">
        <v>44</v>
      </c>
      <c r="AE61" s="121" t="s">
        <v>44</v>
      </c>
      <c r="AF61" s="118"/>
      <c r="AG61" s="119"/>
      <c r="AH61" s="118"/>
      <c r="AI61" s="119"/>
      <c r="AJ61" s="118"/>
      <c r="AK61" s="119"/>
      <c r="AL61" s="118">
        <f t="shared" si="4"/>
        <v>0</v>
      </c>
      <c r="AM61" s="119">
        <f t="shared" si="5"/>
        <v>0</v>
      </c>
    </row>
    <row r="62" spans="1:39" ht="21.75" customHeight="1" thickBot="1" x14ac:dyDescent="0.3">
      <c r="G62" s="109"/>
      <c r="H62" s="5"/>
      <c r="I62" s="116"/>
      <c r="J62" s="5"/>
      <c r="K62" s="117" t="s">
        <v>45</v>
      </c>
      <c r="L62" s="124"/>
      <c r="M62" s="125"/>
      <c r="N62" s="124"/>
      <c r="O62" s="125"/>
      <c r="P62" s="124"/>
      <c r="Q62" s="125"/>
      <c r="R62" s="124">
        <f t="shared" si="2"/>
        <v>0</v>
      </c>
      <c r="S62" s="125">
        <f>IF(M62&gt;L62,1,0)+IF(O62&gt;N62,1,0)+IF(Q62&gt;P62,1,0)</f>
        <v>0</v>
      </c>
      <c r="AA62" s="19"/>
      <c r="AC62" s="120"/>
      <c r="AE62" s="121" t="s">
        <v>45</v>
      </c>
      <c r="AF62" s="124"/>
      <c r="AG62" s="125"/>
      <c r="AH62" s="124"/>
      <c r="AI62" s="125"/>
      <c r="AJ62" s="124"/>
      <c r="AK62" s="125"/>
      <c r="AL62" s="124">
        <f t="shared" si="4"/>
        <v>0</v>
      </c>
      <c r="AM62" s="125">
        <f t="shared" si="5"/>
        <v>0</v>
      </c>
    </row>
    <row r="63" spans="1:39" ht="14.25" customHeight="1" x14ac:dyDescent="0.25">
      <c r="G63" s="109"/>
      <c r="H63" s="5"/>
      <c r="I63" s="116"/>
      <c r="J63" s="5"/>
      <c r="K63" s="126"/>
      <c r="L63" s="19"/>
      <c r="M63" s="19"/>
      <c r="N63" s="19"/>
      <c r="O63" s="19"/>
      <c r="P63" s="19"/>
      <c r="Q63" s="19"/>
      <c r="R63" s="19"/>
      <c r="S63" s="19"/>
      <c r="AA63" s="19"/>
      <c r="AC63" s="120"/>
      <c r="AE63" s="127"/>
      <c r="AF63" s="19"/>
      <c r="AG63" s="19"/>
      <c r="AH63" s="19"/>
      <c r="AI63" s="19"/>
      <c r="AJ63" s="19"/>
      <c r="AK63" s="19"/>
      <c r="AL63" s="19"/>
      <c r="AM63" s="19"/>
    </row>
    <row r="64" spans="1:39" ht="13.8" thickBot="1" x14ac:dyDescent="0.3">
      <c r="C64" s="120"/>
      <c r="V64" s="120"/>
    </row>
    <row r="65" spans="1:39" s="2" customFormat="1" ht="26.25" customHeight="1" thickTop="1" x14ac:dyDescent="0.4">
      <c r="A65" s="70" t="s">
        <v>0</v>
      </c>
      <c r="B65" s="14"/>
      <c r="C65" s="3" t="s">
        <v>1</v>
      </c>
      <c r="E65" s="10" t="str">
        <f>IF($E$1=0," ",$E$1)</f>
        <v xml:space="preserve"> </v>
      </c>
      <c r="H65" s="2" t="s">
        <v>2</v>
      </c>
      <c r="M65" s="14"/>
      <c r="N65" s="14"/>
      <c r="O65" s="71" t="str">
        <f>IF($M$1=0," ",$M$1)</f>
        <v xml:space="preserve"> </v>
      </c>
      <c r="P65" s="72"/>
      <c r="Q65" s="73"/>
      <c r="R65" s="74" t="s">
        <v>3</v>
      </c>
      <c r="S65" s="75">
        <v>2</v>
      </c>
      <c r="U65" s="70" t="s">
        <v>0</v>
      </c>
      <c r="V65" s="14"/>
      <c r="W65" s="3" t="s">
        <v>1</v>
      </c>
      <c r="Y65" s="10" t="str">
        <f>IF($E$1=0," ",$E$1)</f>
        <v xml:space="preserve"> </v>
      </c>
      <c r="AB65" s="2" t="s">
        <v>2</v>
      </c>
      <c r="AF65" s="14"/>
      <c r="AG65" s="14"/>
      <c r="AH65" s="14"/>
      <c r="AI65" s="71" t="str">
        <f>IF($M$1=0," ",$M$1)</f>
        <v xml:space="preserve"> </v>
      </c>
      <c r="AJ65" s="72"/>
      <c r="AK65" s="73"/>
      <c r="AL65" s="74" t="s">
        <v>3</v>
      </c>
      <c r="AM65" s="75" t="s">
        <v>13</v>
      </c>
    </row>
    <row r="66" spans="1:39" ht="12.75" customHeight="1" x14ac:dyDescent="0.25">
      <c r="A66" s="19"/>
      <c r="O66" s="76"/>
      <c r="P66" s="77"/>
      <c r="Q66" s="78"/>
      <c r="R66" s="79"/>
      <c r="S66" s="80"/>
      <c r="U66" s="19"/>
      <c r="AI66" s="76"/>
      <c r="AJ66" s="77"/>
      <c r="AK66" s="78"/>
      <c r="AL66" s="79"/>
      <c r="AM66" s="80"/>
    </row>
    <row r="67" spans="1:39" ht="12.75" customHeight="1" x14ac:dyDescent="0.25">
      <c r="B67" s="81" t="s">
        <v>17</v>
      </c>
      <c r="O67" s="76"/>
      <c r="P67" s="77"/>
      <c r="Q67" s="78"/>
      <c r="R67" s="82"/>
      <c r="S67" s="83"/>
      <c r="V67" s="81" t="s">
        <v>17</v>
      </c>
      <c r="AI67" s="76"/>
      <c r="AJ67" s="77"/>
      <c r="AK67" s="78"/>
      <c r="AL67" s="82"/>
      <c r="AM67" s="83"/>
    </row>
    <row r="68" spans="1:39" ht="12.75" customHeight="1" x14ac:dyDescent="0.25">
      <c r="B68" s="81" t="s">
        <v>18</v>
      </c>
      <c r="O68" s="76"/>
      <c r="P68" s="77"/>
      <c r="Q68" s="78"/>
      <c r="R68" s="84" t="s">
        <v>11</v>
      </c>
      <c r="S68" s="86" t="str">
        <f>IF($J$14=0," ",$J$14)</f>
        <v xml:space="preserve"> </v>
      </c>
      <c r="V68" s="81" t="s">
        <v>18</v>
      </c>
      <c r="AI68" s="76"/>
      <c r="AJ68" s="77"/>
      <c r="AK68" s="78"/>
      <c r="AL68" s="84" t="s">
        <v>11</v>
      </c>
      <c r="AM68" s="86" t="str">
        <f>IF($AB$14=0," ",$AB$14)</f>
        <v xml:space="preserve"> </v>
      </c>
    </row>
    <row r="69" spans="1:39" ht="12.75" customHeight="1" x14ac:dyDescent="0.25">
      <c r="B69" s="81" t="s">
        <v>19</v>
      </c>
      <c r="C69" s="50"/>
      <c r="D69" s="50"/>
      <c r="E69" s="50"/>
      <c r="O69" s="76"/>
      <c r="P69" s="77"/>
      <c r="Q69" s="78"/>
      <c r="R69" s="79"/>
      <c r="S69" s="80"/>
      <c r="V69" s="81" t="s">
        <v>19</v>
      </c>
      <c r="W69" s="50"/>
      <c r="X69" s="50"/>
      <c r="Y69" s="50"/>
      <c r="AI69" s="76"/>
      <c r="AJ69" s="77"/>
      <c r="AK69" s="78"/>
      <c r="AL69" s="79"/>
      <c r="AM69" s="80"/>
    </row>
    <row r="70" spans="1:39" ht="12.75" customHeight="1" thickBot="1" x14ac:dyDescent="0.3">
      <c r="B70" s="50"/>
      <c r="G70" s="5"/>
      <c r="H70" s="5"/>
      <c r="I70" s="5"/>
      <c r="J70" s="5"/>
      <c r="K70" s="5"/>
      <c r="L70" s="5"/>
      <c r="M70" s="5"/>
      <c r="O70" s="88"/>
      <c r="P70" s="89"/>
      <c r="Q70" s="90"/>
      <c r="R70" s="91"/>
      <c r="S70" s="93"/>
      <c r="T70" s="5"/>
      <c r="V70" s="50"/>
      <c r="AA70" s="5"/>
      <c r="AB70" s="5"/>
      <c r="AC70" s="5"/>
      <c r="AD70" s="5"/>
      <c r="AE70" s="5"/>
      <c r="AF70" s="5"/>
      <c r="AG70" s="5"/>
      <c r="AI70" s="88"/>
      <c r="AJ70" s="89"/>
      <c r="AK70" s="90"/>
      <c r="AL70" s="91"/>
      <c r="AM70" s="93"/>
    </row>
    <row r="71" spans="1:39" ht="12.75" customHeight="1" thickTop="1" thickBot="1" x14ac:dyDescent="0.3">
      <c r="A71" s="19"/>
      <c r="O71" s="5"/>
      <c r="P71" s="5"/>
      <c r="Q71" s="5"/>
      <c r="R71" s="5"/>
      <c r="S71" s="5"/>
      <c r="AI71" s="5"/>
      <c r="AJ71" s="5"/>
      <c r="AK71" s="5"/>
      <c r="AL71" s="5"/>
      <c r="AM71" s="5"/>
    </row>
    <row r="72" spans="1:39" ht="12.75" customHeight="1" x14ac:dyDescent="0.3">
      <c r="A72" s="19"/>
      <c r="B72" s="42" t="s">
        <v>20</v>
      </c>
      <c r="C72" s="67" t="s">
        <v>4</v>
      </c>
      <c r="D72" s="68" t="s">
        <v>5</v>
      </c>
      <c r="E72" s="68" t="s">
        <v>6</v>
      </c>
      <c r="F72" s="42" t="s">
        <v>21</v>
      </c>
      <c r="G72" s="94">
        <v>1</v>
      </c>
      <c r="H72" s="94">
        <v>2</v>
      </c>
      <c r="I72" s="94">
        <v>3</v>
      </c>
      <c r="J72" s="94">
        <v>4</v>
      </c>
      <c r="K72" s="95">
        <v>5</v>
      </c>
      <c r="L72" s="96" t="s">
        <v>22</v>
      </c>
      <c r="M72" s="128" t="s">
        <v>23</v>
      </c>
      <c r="N72" s="128" t="s">
        <v>24</v>
      </c>
      <c r="O72" s="129" t="s">
        <v>25</v>
      </c>
      <c r="P72" s="130"/>
      <c r="Q72" s="5"/>
      <c r="R72" s="5"/>
      <c r="S72" s="5"/>
      <c r="V72" s="42" t="s">
        <v>20</v>
      </c>
      <c r="W72" s="67" t="s">
        <v>4</v>
      </c>
      <c r="X72" s="68" t="s">
        <v>5</v>
      </c>
      <c r="Y72" s="68" t="s">
        <v>6</v>
      </c>
      <c r="Z72" s="42" t="s">
        <v>21</v>
      </c>
      <c r="AA72" s="94">
        <v>1</v>
      </c>
      <c r="AB72" s="94">
        <v>2</v>
      </c>
      <c r="AC72" s="94">
        <v>3</v>
      </c>
      <c r="AD72" s="94">
        <v>4</v>
      </c>
      <c r="AE72" s="95">
        <v>5</v>
      </c>
      <c r="AF72" s="96" t="s">
        <v>22</v>
      </c>
      <c r="AG72" s="128" t="s">
        <v>23</v>
      </c>
      <c r="AH72" s="128" t="s">
        <v>24</v>
      </c>
      <c r="AI72" s="129" t="s">
        <v>25</v>
      </c>
      <c r="AJ72" s="130"/>
      <c r="AK72" s="5"/>
      <c r="AL72" s="5"/>
      <c r="AM72" s="5"/>
    </row>
    <row r="73" spans="1:39" ht="12.75" customHeight="1" x14ac:dyDescent="0.25">
      <c r="A73" s="19"/>
      <c r="B73" s="42">
        <v>1</v>
      </c>
      <c r="C73" s="67">
        <f>$C13</f>
        <v>0</v>
      </c>
      <c r="D73" s="68" t="str">
        <f>IF(C73=0," ",VLOOKUP(C73,[1]Inschr!B$1:K$65536,3,FALSE))</f>
        <v xml:space="preserve"> </v>
      </c>
      <c r="E73" s="68" t="str">
        <f>IF(C73=0," ",VLOOKUP(C73,[1]Inschr!B$1:K$65536,4,FALSE))</f>
        <v xml:space="preserve"> </v>
      </c>
      <c r="F73" s="42">
        <f>L73*2</f>
        <v>0</v>
      </c>
      <c r="G73" s="100" t="s">
        <v>26</v>
      </c>
      <c r="H73" s="42">
        <f>IF(R82-S82&gt;0,1,0)</f>
        <v>0</v>
      </c>
      <c r="I73" s="42">
        <f>IF(R85-S85&gt;0,1,0)</f>
        <v>0</v>
      </c>
      <c r="J73" s="42">
        <f>IF(R88-S88&gt;0,1,0)</f>
        <v>0</v>
      </c>
      <c r="K73" s="67">
        <f>IF(R90-S90&gt;0,1,0)</f>
        <v>0</v>
      </c>
      <c r="L73" s="101">
        <f>SUM(G73:K73)</f>
        <v>0</v>
      </c>
      <c r="M73" s="102">
        <f>IF(L73=0,0,IF(2&lt;IF(L73=L73,1,0)+IF(L73=L74,1,0)+IF(L73=L75,1,0)+IF(L73=L76,1,0)+IF(L73=L77,1,0),R82+R85+R88+R90-S82-S85-S88-S90,IF(2=IF(L73=L73,1,0)+IF(L73=L74,1,0)+IF(L73=L75,1,0)+IF(L73=L76,1,0)+IF(L73=L77,1,0),"-","_")))</f>
        <v>0</v>
      </c>
      <c r="N73" s="102">
        <f>IF(OR(M73=0,M73="-",M73="_"),M73,IF(2&lt;IF(M73=M73,1,0)+IF(M73=M74,1,0)+IF(M73=M75,1,0)+IF(M73=M76,1,0)+IF(M73=M77,1,0),L82+N82+P82+L85+N85+P85+L88+N88+P88+L90+N90+P90-M82-O82-Q82-M85-O85-Q85-M88-O88-Q88-M90-O90-Q90,IF(2=IF(M73=M73,1,0)+IF(M73=M74,1,0)+IF(M73=M75,1,0)+IF(M73=M76,1,0)+IF(M73=M77,1,0),"-","_")))</f>
        <v>0</v>
      </c>
      <c r="O73" s="103">
        <f>IF(L73=0,0,IF(M73="-",IF(L73=L74,IF(R82&lt;S82,"Verliezer","Winnaar"),IF(L73=L75,IF(R85&lt;S85,"Verliezer","Winnaar"),IF(L73=L76,IF(R88&lt;S88,"Verliezer","Winnaar"),IF(L73=L77,IF(R90&lt;S90,"Verliezer","Winnaar"))))),IF(N73="-",IF(M73=M74,IF(R82&lt;S82,"Verliezer","Winnaar"),IF(M73=M75,IF(R85&lt;S85,"Verliezer","Winnaar"),IF(M73=M76,IF(R88&lt;S88,"Verliezer","Winnaar"),IF(M73=M77,IF(R90&lt;S90,"Verliezer","Winnaar"))))),"_")))</f>
        <v>0</v>
      </c>
      <c r="P73" s="104"/>
      <c r="Q73" s="5"/>
      <c r="S73" s="5"/>
      <c r="V73" s="42">
        <v>1</v>
      </c>
      <c r="W73" s="67">
        <f>$W13</f>
        <v>0</v>
      </c>
      <c r="X73" s="68" t="str">
        <f>IF(W73=0," ",VLOOKUP(W73,[1]Inschr!B$1:K$65536,3,FALSE))</f>
        <v xml:space="preserve"> </v>
      </c>
      <c r="Y73" s="68" t="str">
        <f>IF(W73=0," ",VLOOKUP(W73,[1]Inschr!B$1:K$65536,4,FALSE))</f>
        <v xml:space="preserve"> </v>
      </c>
      <c r="Z73" s="42">
        <f>AF73*2</f>
        <v>0</v>
      </c>
      <c r="AA73" s="100" t="s">
        <v>26</v>
      </c>
      <c r="AB73" s="42">
        <f>IF(AL82-AM82&gt;0,1,0)</f>
        <v>0</v>
      </c>
      <c r="AC73" s="42">
        <f>IF(AL85-AM85&gt;0,1,0)</f>
        <v>0</v>
      </c>
      <c r="AD73" s="42">
        <f>IF(AL88-AM88&gt;0,1,0)</f>
        <v>0</v>
      </c>
      <c r="AE73" s="67">
        <f>IF(AL90-AM90&gt;0,1,0)</f>
        <v>0</v>
      </c>
      <c r="AF73" s="101">
        <f>SUM(AA73:AE73)</f>
        <v>0</v>
      </c>
      <c r="AG73" s="102">
        <f>IF(AF73=0,0,IF(2&lt;IF(AF73=AF73,1,0)+IF(AF73=AF74,1,0)+IF(AF73=AF75,1,0)+IF(AF73=AF76,1,0)+IF(AF73=AF77,1,0),AL82+AL85+AL88+AL90-AM82-AM85-AM88-AM90,IF(2=IF(AF73=AF73,1,0)+IF(AF73=AF74,1,0)+IF(AF73=AF75,1,0)+IF(AF73=AF76,1,0)+IF(AF73=AF77,1,0),"-","_")))</f>
        <v>0</v>
      </c>
      <c r="AH73" s="102">
        <f>IF(OR(AG73=0,AG73="-",AG73="_"),AG73,IF(2&lt;IF(AG73=AG73,1,0)+IF(AG73=AG74,1,0)+IF(AG73=AG75,1,0)+IF(AG73=AG76,1,0)+IF(AG73=AG77,1,0),AF82+AH82+AJ82+AF85+AH85+AJ85+AF88+AH88+AJ88+AF90+AH90+AJ90-AG82-AI82-AK82-AG85-AI85-AK85-AG88-AI88-AK88-AG90-AI90-AK90,IF(2=IF(AG73=AG73,1,0)+IF(AG73=AG74,1,0)+IF(AG73=AG75,1,0)+IF(AG73=AG76,1,0)+IF(AG73=AG77,1,0),"-","_")))</f>
        <v>0</v>
      </c>
      <c r="AI73" s="103">
        <f>IF(AF73=0,0,IF(AG73="-",IF(AF73=AF74,IF(AL82&lt;AM82,"Verliezer","Winnaar"),IF(AF73=AF75,IF(AL85&lt;AM85,"Verliezer","Winnaar"),IF(AF73=AF76,IF(AL88&lt;AM88,"Verliezer","Winnaar"),IF(AF73=AF77,IF(AL90&lt;AM90,"Verliezer","Winnaar"))))),IF(AH73="-",IF(AG73=AG74,IF(AL82&lt;AM82,"Verliezer","Winnaar"),IF(AG73=AG75,IF(AL85&lt;AM85,"Verliezer","Winnaar"),IF(AG73=AG76,IF(AL88&lt;AM88,"Verliezer","Winnaar"),IF(AG73=AG77,IF(AL90&lt;AM90,"Verliezer","Winnaar"))))),"_")))</f>
        <v>0</v>
      </c>
      <c r="AJ73" s="104"/>
      <c r="AK73" s="5"/>
      <c r="AL73" s="5"/>
      <c r="AM73" s="5"/>
    </row>
    <row r="74" spans="1:39" ht="12.75" customHeight="1" x14ac:dyDescent="0.25">
      <c r="A74" s="19"/>
      <c r="B74" s="42">
        <v>2</v>
      </c>
      <c r="C74" s="67">
        <f>$C14</f>
        <v>0</v>
      </c>
      <c r="D74" s="68" t="str">
        <f>IF(C74=0," ",VLOOKUP(C74,[1]Inschr!B$1:K$65536,3,FALSE))</f>
        <v xml:space="preserve"> </v>
      </c>
      <c r="E74" s="68" t="str">
        <f>IF(C74=0," ",VLOOKUP(C74,[1]Inschr!B$1:K$65536,4,FALSE))</f>
        <v xml:space="preserve"> </v>
      </c>
      <c r="F74" s="42">
        <f>L74*2</f>
        <v>0</v>
      </c>
      <c r="G74" s="42">
        <f>IF(S82-R82&gt;0,1,0)</f>
        <v>0</v>
      </c>
      <c r="H74" s="100" t="s">
        <v>26</v>
      </c>
      <c r="I74" s="42">
        <f>IF(R89-S89&gt;0,1,0)</f>
        <v>0</v>
      </c>
      <c r="J74" s="42">
        <f>IF(R86-S86&gt;0,1,0)</f>
        <v>0</v>
      </c>
      <c r="K74" s="67">
        <f>IF(R84-S84&gt;0,1,0)</f>
        <v>0</v>
      </c>
      <c r="L74" s="101">
        <f>SUM(G74:K74)</f>
        <v>0</v>
      </c>
      <c r="M74" s="102">
        <f>IF(L74=0,0,IF(2&lt;IF(L74=L73,1,0)+IF(L74=L74,1,0)+IF(L74=L75,1,0)+IF(L74=L76,1,0)+IF(L74=L77,1,0),S82+R84+R86+R89-R82-S84-S86-S89,IF(2=IF(L74=L73,1,0)+IF(L74=L74,1,0)+IF(L74=L75,1,0)+IF(L74=L76,1,0)+IF(L74=L77,1,0),"-","_")))</f>
        <v>0</v>
      </c>
      <c r="N74" s="102">
        <f>IF(OR(M74=0,M74="-",M74="_"),M74,IF(2&lt;IF(M74=M73,1,0)+IF(M74=M74,1,0)+IF(M74=M75,1,0)+IF(M74=M76,1,0)+IF(M74=M77,1,0),M82+O82+Q82+L84+N84+P84+L86+N86+P86+L89+N89+P89-L82-N82-P82-M84-O84-Q84-M86-O86-Q86-M89-O89-Q89,IF(2=IF(M74=M73,1,0)+IF(M74=M74,1,0)+IF(M74=M75,1,0)+IF(M74=M76,1,0)+IF(M74=M77,1,0),"-","_")))</f>
        <v>0</v>
      </c>
      <c r="O74" s="105">
        <f>IF(L74=0,0,IF(M74="-",IF(L74=L75,IF(R89&lt;S89,"Verliezer","Winnaar"),IF(L74=L76,IF(R86&lt;S86,"Verliezer","Winnaar"),IF(L74=L77,IF(R84&lt;S84,"Verliezer","Winnaar"),IF(S82&lt;R82,"Verliezer","Winnaar")))),IF(N74="-",IF(M74=M75,IF(R89&lt;S89,"Verliezer","Winnaar"),IF(M74=M76,IF(R86&lt;S86,"Verliezer","Winnaar"),IF(M74=M77,IF(R84&lt;S84,"Verliezer","Winnaar"),IF(S82&lt;R82,"Verliezer","Winnaar")))),"_")))</f>
        <v>0</v>
      </c>
      <c r="P74" s="106"/>
      <c r="Q74" s="5"/>
      <c r="R74" s="5"/>
      <c r="S74" s="5"/>
      <c r="V74" s="42">
        <v>2</v>
      </c>
      <c r="W74" s="67">
        <f>$W14</f>
        <v>0</v>
      </c>
      <c r="X74" s="68" t="str">
        <f>IF(W74=0," ",VLOOKUP(W74,[1]Inschr!B$1:K$65536,3,FALSE))</f>
        <v xml:space="preserve"> </v>
      </c>
      <c r="Y74" s="68" t="str">
        <f>IF(W74=0," ",VLOOKUP(W74,[1]Inschr!B$1:K$65536,4,FALSE))</f>
        <v xml:space="preserve"> </v>
      </c>
      <c r="Z74" s="42">
        <f>AF74*2</f>
        <v>0</v>
      </c>
      <c r="AA74" s="42">
        <f>IF(AM82-AL82&gt;0,1,0)</f>
        <v>0</v>
      </c>
      <c r="AB74" s="100" t="s">
        <v>26</v>
      </c>
      <c r="AC74" s="42">
        <f>IF(AL89-AM89&gt;0,1,0)</f>
        <v>0</v>
      </c>
      <c r="AD74" s="42">
        <f>IF(AL86-AM86&gt;0,1,0)</f>
        <v>0</v>
      </c>
      <c r="AE74" s="67">
        <f>IF(AL84-AM84&gt;0,1,0)</f>
        <v>0</v>
      </c>
      <c r="AF74" s="101">
        <f>SUM(AA74:AE74)</f>
        <v>0</v>
      </c>
      <c r="AG74" s="102">
        <f>IF(AF74=0,0,IF(2&lt;IF(AF74=AF73,1,0)+IF(AF74=AF74,1,0)+IF(AF74=AF75,1,0)+IF(AF74=AF76,1,0)+IF(AF74=AF77,1,0),AM82+AL84+AL86+AL89-AL82-AM84-AM86-AM89,IF(2=IF(AF74=AF73,1,0)+IF(AF74=AF74,1,0)+IF(AF74=AF75,1,0)+IF(AF74=AF76,1,0)+IF(AF74=AF77,1,0),"-","_")))</f>
        <v>0</v>
      </c>
      <c r="AH74" s="102">
        <f>IF(OR(AG74=0,AG74="-",AG74="_"),AG74,IF(2&lt;IF(AG74=AG73,1,0)+IF(AG74=AG74,1,0)+IF(AG74=AG75,1,0)+IF(AG74=AG76,1,0)+IF(AG74=AG77,1,0),AG82+AI82+AK82+AF84+AH84+AJ84+AF86+AH86+AJ86+AF89+AH89+AJ89-AF82-AH82-AJ82-AG84-AI84-AK84-AG86-AI86-AK86-AG89-AI89-AK89,IF(2=IF(AG74=AG73,1,0)+IF(AG74=AG74,1,0)+IF(AG74=AG75,1,0)+IF(AG74=AG76,1,0)+IF(AG74=AG77,1,0),"-","_")))</f>
        <v>0</v>
      </c>
      <c r="AI74" s="105">
        <f>IF(AF74=0,0,IF(AG74="-",IF(AF74=AF75,IF(AL89&lt;AM89,"Verliezer","Winnaar"),IF(AF74=AF76,IF(AL86&lt;AM86,"Verliezer","Winnaar"),IF(AF74=AF77,IF(AL84&lt;AM84,"Verliezer","Winnaar"),IF(AM82&lt;AL82,"Verliezer","Winnaar")))),IF(AH74="-",IF(AG74=AG75,IF(AL89&lt;AM89,"Verliezer","Winnaar"),IF(AG74=AG76,IF(AL86&lt;AM86,"Verliezer","Winnaar"),IF(AG74=AG77,IF(AL84&lt;AM84,"Verliezer","Winnaar"),IF(AM82&lt;AL82,"Verliezer","Winnaar")))),"_")))</f>
        <v>0</v>
      </c>
      <c r="AJ74" s="106"/>
      <c r="AK74" s="5"/>
      <c r="AL74" s="5"/>
      <c r="AM74" s="5"/>
    </row>
    <row r="75" spans="1:39" ht="12.75" customHeight="1" x14ac:dyDescent="0.25">
      <c r="A75" s="19"/>
      <c r="B75" s="42">
        <v>3</v>
      </c>
      <c r="C75" s="67">
        <f>$C15</f>
        <v>0</v>
      </c>
      <c r="D75" s="68" t="str">
        <f>IF(C75=0," ",VLOOKUP(C75,[1]Inschr!B$1:K$65536,3,FALSE))</f>
        <v xml:space="preserve"> </v>
      </c>
      <c r="E75" s="68" t="str">
        <f>IF(C75=0," ",VLOOKUP(C75,[1]Inschr!B$1:K$65536,4,FALSE))</f>
        <v xml:space="preserve"> </v>
      </c>
      <c r="F75" s="42">
        <f>L75*2</f>
        <v>0</v>
      </c>
      <c r="G75" s="42">
        <f>IF(S85-R85&gt;0,1,0)</f>
        <v>0</v>
      </c>
      <c r="H75" s="42">
        <f>IF(S89-R89&gt;0,1,0)</f>
        <v>0</v>
      </c>
      <c r="I75" s="100" t="s">
        <v>26</v>
      </c>
      <c r="J75" s="42">
        <f>IF(R83-S83&gt;0,1,0)</f>
        <v>0</v>
      </c>
      <c r="K75" s="67">
        <f>IF(R87-S87&gt;0,1,0)</f>
        <v>0</v>
      </c>
      <c r="L75" s="101">
        <f>SUM(G75:K75)</f>
        <v>0</v>
      </c>
      <c r="M75" s="102">
        <f>IF(L75=0,0,IF(2&lt;IF(L75=L73,1,0)+IF(L75=L74,1,0)+IF(L75=L75,1,0)+IF(L75=L76,1,0)+IF(L75=L77,1,0),R83+S85+R87+S89-S83-R85-S87-R89,IF(2=IF(L75=L73,1,0)+IF(L75=L74,1,0)+IF(L75=L75,1,0)+IF(L75=L76,1,0)+IF(L75=L77,1,0),"-","_")))</f>
        <v>0</v>
      </c>
      <c r="N75" s="102">
        <f>IF(OR(M75=0,M75="-",M75="_"),M75,IF(2&lt;IF(M75=M73,1,0)+IF(M75=M74,1,0)+IF(M75=M75,1,0)+IF(M75=M76,1,0)+IF(M75=M77,1,0),L83+N83+P83+M85+O85+Q85+L87+N87+P87+M89+O89+Q89-M83-O83-Q83-L85-N85-P85-M87-O87-Q87-L89-N89-P89,IF(2=IF(M75=M73,1,0)+IF(M75=M74,1,0)+IF(M75=M75,1,0)+IF(M75=M76,1,0)+IF(M75=M77,1,0),"-","_")))</f>
        <v>0</v>
      </c>
      <c r="O75" s="103">
        <f>IF(L75=0,0,IF(M75="-",IF(L75=L76,IF(R83&lt;S83,"Verliezer","Winnaar"),IF(L75=L77,IF(R87&lt;S87,"Verliezer","Winnaar"),IF(L75=L73,IF(S85&lt;R85,"Verliezer","Winnaar"),IF(S89&lt;R89,"Verliezer","Winnaar")))),IF(N75="-",IF(M75=M76,IF(R83&lt;S83,"Verliezer","Winnaar"),IF(M75=M77,IF(R87&lt;S87,"Verliezer","Winnaar"),IF(M75=M73,IF(S85&lt;R85,"Verliezer","Winnaar"),IF(S89&lt;R89,"Verliezer","Winnaar")))),"_")))</f>
        <v>0</v>
      </c>
      <c r="P75" s="104"/>
      <c r="Q75" s="5"/>
      <c r="R75" s="5"/>
      <c r="S75" s="5"/>
      <c r="V75" s="42">
        <v>3</v>
      </c>
      <c r="W75" s="67">
        <f>$W15</f>
        <v>0</v>
      </c>
      <c r="X75" s="68" t="str">
        <f>IF(W75=0," ",VLOOKUP(W75,[1]Inschr!B$1:K$65536,3,FALSE))</f>
        <v xml:space="preserve"> </v>
      </c>
      <c r="Y75" s="68" t="str">
        <f>IF(W75=0," ",VLOOKUP(W75,[1]Inschr!B$1:K$65536,4,FALSE))</f>
        <v xml:space="preserve"> </v>
      </c>
      <c r="Z75" s="42">
        <f>AF75*2</f>
        <v>0</v>
      </c>
      <c r="AA75" s="42">
        <f>IF(AM85-AL85&gt;0,1,0)</f>
        <v>0</v>
      </c>
      <c r="AB75" s="42">
        <f>IF(AM89-AL89&gt;0,1,0)</f>
        <v>0</v>
      </c>
      <c r="AC75" s="100" t="s">
        <v>26</v>
      </c>
      <c r="AD75" s="42">
        <f>IF(AL83-AM83&gt;0,1,0)</f>
        <v>0</v>
      </c>
      <c r="AE75" s="67">
        <f>IF(AL87-AM87&gt;0,1,0)</f>
        <v>0</v>
      </c>
      <c r="AF75" s="101">
        <f>SUM(AA75:AE75)</f>
        <v>0</v>
      </c>
      <c r="AG75" s="102">
        <f>IF(AF75=0,0,IF(2&lt;IF(AF75=AF73,1,0)+IF(AF75=AF74,1,0)+IF(AF75=AF75,1,0)+IF(AF75=AF76,1,0)+IF(AF75=AF77,1,0),AL83+AM85+AL87+AM89-AM83-AL85-AM87-AL89,IF(2=IF(AF75=AF73,1,0)+IF(AF75=AF74,1,0)+IF(AF75=AF75,1,0)+IF(AF75=AF76,1,0)+IF(AF75=AF77,1,0),"-","_")))</f>
        <v>0</v>
      </c>
      <c r="AH75" s="102">
        <f>IF(OR(AG75=0,AG75="-",AG75="_"),AG75,IF(2&lt;IF(AG75=AG73,1,0)+IF(AG75=AG74,1,0)+IF(AG75=AG75,1,0)+IF(AG75=AG76,1,0)+IF(AG75=AG77,1,0),AF83+AH83+AJ83+AG85+AI85+AK85+AF87+AH87+AJ87+AG89+AI89+AK89-AG83-AI83-AK83-AF85-AH85-AJ85-AG87-AI87-AK87-AF89-AH89-AJ89,IF(2=IF(AG75=AG73,1,0)+IF(AG75=AG74,1,0)+IF(AG75=AG75,1,0)+IF(AG75=AG76,1,0)+IF(AG75=AG77,1,0),"-","_")))</f>
        <v>0</v>
      </c>
      <c r="AI75" s="103">
        <f>IF(AF75=0,0,IF(AG75="-",IF(AF75=AF76,IF(AL83&lt;AM83,"Verliezer","Winnaar"),IF(AF75=AF77,IF(AL87&lt;AM87,"Verliezer","Winnaar"),IF(AF75=AF73,IF(AM85&lt;AL85,"Verliezer","Winnaar"),IF(AM89&lt;AL89,"Verliezer","Winnaar")))),IF(AH75="-",IF(AG75=AG76,IF(AL83&lt;AM83,"Verliezer","Winnaar"),IF(AG75=AG77,IF(AL87&lt;AM87,"Verliezer","Winnaar"),IF(AG75=AG73,IF(AM85&lt;AL85,"Verliezer","Winnaar"),IF(AM89&lt;AL89,"Verliezer","Winnaar")))),"_")))</f>
        <v>0</v>
      </c>
      <c r="AJ75" s="104"/>
      <c r="AK75" s="5"/>
      <c r="AL75" s="5"/>
      <c r="AM75" s="5"/>
    </row>
    <row r="76" spans="1:39" ht="12.75" customHeight="1" x14ac:dyDescent="0.25">
      <c r="A76" s="19"/>
      <c r="B76" s="42">
        <v>4</v>
      </c>
      <c r="C76" s="67">
        <f>$C16</f>
        <v>0</v>
      </c>
      <c r="D76" s="68" t="str">
        <f>IF(C76=0," ",VLOOKUP(C76,[1]Inschr!B$1:K$65536,3,FALSE))</f>
        <v xml:space="preserve"> </v>
      </c>
      <c r="E76" s="68" t="str">
        <f>IF(C76=0," ",VLOOKUP(C76,[1]Inschr!B$1:K$65536,4,FALSE))</f>
        <v xml:space="preserve"> </v>
      </c>
      <c r="F76" s="42">
        <f>L76*2</f>
        <v>0</v>
      </c>
      <c r="G76" s="42">
        <f>IF(S88-R88&gt;0,1,0)</f>
        <v>0</v>
      </c>
      <c r="H76" s="42">
        <f>IF(S86-R86&gt;0,1,0)</f>
        <v>0</v>
      </c>
      <c r="I76" s="42">
        <f>IF(S83-R83&gt;0,1,0)</f>
        <v>0</v>
      </c>
      <c r="J76" s="100" t="s">
        <v>26</v>
      </c>
      <c r="K76" s="67">
        <f>IF(R81-S81&gt;0,1,0)</f>
        <v>0</v>
      </c>
      <c r="L76" s="101">
        <f>SUM(G76:K76)</f>
        <v>0</v>
      </c>
      <c r="M76" s="102">
        <f>IF(L76=0,0,IF(2&lt;IF(L76=L73,1,0)+IF(L76=L74,1,0)+IF(L76=L75,1,0)+IF(L76=L76,1,0)+IF(L76=L77,1,0),R81+S83+S86+S88-S81-R83-R86-R88,IF(2=IF(L76=L73,1,0)+IF(L76=L74,1,0)+IF(L76=L75,1,0)+IF(L76=L76,1,0)+IF(L76=L77,1,0),"-","_")))</f>
        <v>0</v>
      </c>
      <c r="N76" s="102">
        <f>IF(OR(M76=0,M76="-",M76="_"),M76,IF(2&lt;IF(M76=M73,1,0)+IF(M76=M74,1,0)+IF(M76=M75,1,0)+IF(M76=M76,1,0)+IF(M76=M77,1,0),L81+N81+P81+M83+O83+Q83+M86+O86+Q86+M88+O88+Q88-M81-O81-Q81-L83-N83-P83-L86-N86-P86-L88-N88-P88,IF(2=IF(M76=M73,1,0)+IF(M76=M74,1,0)+IF(M76=M75,1,0)+IF(M76=M76,1,0)+IF(M76=M77,1,0),"-","_")))</f>
        <v>0</v>
      </c>
      <c r="O76" s="103">
        <f>IF(L76=0,0,IF(M76="-",IF(L76=L77,IF(R81&lt;S81,"Verliezer","Winnaar"),IF(L76=L73,IF(S88&lt;R88,"Verliezer","Winnaar"),IF(L76=L74,IF(S86&lt;R86,"Verliezer","Winnaar"),IF(S83&lt;R83,"Verliezer","Winnaar")))),IF(N76="-",IF(M76=M77,IF(R81&lt;S81,"Verliezer","Winnaar"),IF(M76=M73,IF(S88&lt;R88,"Verliezer","Winnaar"),IF(M76=M74,IF(S86&lt;R86,"Verliezer","Winnaar"),IF(S83&lt;R83,"Verliezer","Winnaar")))),"_")))</f>
        <v>0</v>
      </c>
      <c r="P76" s="104"/>
      <c r="Q76" s="5"/>
      <c r="R76" s="5"/>
      <c r="S76" s="5"/>
      <c r="V76" s="42">
        <v>4</v>
      </c>
      <c r="W76" s="67">
        <f>$W16</f>
        <v>0</v>
      </c>
      <c r="X76" s="68" t="str">
        <f>IF(W76=0," ",VLOOKUP(W76,[1]Inschr!B$1:K$65536,3,FALSE))</f>
        <v xml:space="preserve"> </v>
      </c>
      <c r="Y76" s="68" t="str">
        <f>IF(W76=0," ",VLOOKUP(W76,[1]Inschr!B$1:K$65536,4,FALSE))</f>
        <v xml:space="preserve"> </v>
      </c>
      <c r="Z76" s="42">
        <f>AF76*2</f>
        <v>0</v>
      </c>
      <c r="AA76" s="42">
        <f>IF(AM88-AL88&gt;0,1,0)</f>
        <v>0</v>
      </c>
      <c r="AB76" s="42">
        <f>IF(AM86-AL86&gt;0,1,0)</f>
        <v>0</v>
      </c>
      <c r="AC76" s="42">
        <f>IF(AM83-AL83&gt;0,1,0)</f>
        <v>0</v>
      </c>
      <c r="AD76" s="100" t="s">
        <v>26</v>
      </c>
      <c r="AE76" s="67">
        <f>IF(AL81-AM81&gt;0,1,0)</f>
        <v>0</v>
      </c>
      <c r="AF76" s="101">
        <f>SUM(AA76:AE76)</f>
        <v>0</v>
      </c>
      <c r="AG76" s="102">
        <f>IF(AF76=0,0,IF(2&lt;IF(AF76=AF73,1,0)+IF(AF76=AF74,1,0)+IF(AF76=AF75,1,0)+IF(AF76=AF76,1,0)+IF(AF76=AF77,1,0),AL81+AM83+AM86+AM88-AM81-AL83-AL86-AL88,IF(2=IF(AF76=AF73,1,0)+IF(AF76=AF74,1,0)+IF(AF76=AF75,1,0)+IF(AF76=AF76,1,0)+IF(AF76=AF77,1,0),"-","_")))</f>
        <v>0</v>
      </c>
      <c r="AH76" s="102">
        <f>IF(OR(AG76=0,AG76="-",AG76="_"),AG76,IF(2&lt;IF(AG76=AG73,1,0)+IF(AG76=AG74,1,0)+IF(AG76=AG75,1,0)+IF(AG76=AG76,1,0)+IF(AG76=AG77,1,0),AF81+AH81+AJ81+AG83+AI83+AK83+AG86+AI86+AK86+AG88+AI88+AK88-AG81-AI81-AK81-AF83-AH83-AJ83-AF86-AH86-AJ86-AF88-AH88-AJ88,IF(2=IF(AG76=AG73,1,0)+IF(AG76=AG74,1,0)+IF(AG76=AG75,1,0)+IF(AG76=AG76,1,0)+IF(AG76=AG77,1,0),"-","_")))</f>
        <v>0</v>
      </c>
      <c r="AI76" s="103">
        <f>IF(AF76=0,0,IF(AG76="-",IF(AF76=AF77,IF(AL81&lt;AM81,"Verliezer","Winnaar"),IF(AF76=AF73,IF(AM88&lt;AL88,"Verliezer","Winnaar"),IF(AF76=AF74,IF(AM86&lt;AL86,"Verliezer","Winnaar"),IF(AM83&lt;AL83,"Verliezer","Winnaar")))),IF(AH76="-",IF(AG76=AG77,IF(AL81&lt;AM81,"Verliezer","Winnaar"),IF(AG76=AG73,IF(AM88&lt;AL88,"Verliezer","Winnaar"),IF(AG76=AG74,IF(AM86&lt;AL86,"Verliezer","Winnaar"),IF(AM83&lt;AL83,"Verliezer","Winnaar")))),"_")))</f>
        <v>0</v>
      </c>
      <c r="AJ76" s="104"/>
      <c r="AK76" s="5"/>
      <c r="AL76" s="5"/>
      <c r="AM76" s="5"/>
    </row>
    <row r="77" spans="1:39" ht="12.75" customHeight="1" x14ac:dyDescent="0.25">
      <c r="B77" s="42">
        <v>5</v>
      </c>
      <c r="C77" s="67">
        <f>$C17</f>
        <v>0</v>
      </c>
      <c r="D77" s="68" t="str">
        <f>IF(C77=0," ",VLOOKUP(C77,[1]Inschr!B$1:K$65536,3,FALSE))</f>
        <v xml:space="preserve"> </v>
      </c>
      <c r="E77" s="68" t="str">
        <f>IF(C77=0," ",VLOOKUP(C77,[1]Inschr!B$1:K$65536,4,FALSE))</f>
        <v xml:space="preserve"> </v>
      </c>
      <c r="F77" s="42">
        <f>L77*2</f>
        <v>0</v>
      </c>
      <c r="G77" s="42">
        <f>IF(S90-R90&gt;0,1,0)</f>
        <v>0</v>
      </c>
      <c r="H77" s="42">
        <f>IF(S84-R84&gt;0,1,0)</f>
        <v>0</v>
      </c>
      <c r="I77" s="42">
        <f>IF(S87-R87&gt;0,1,0)</f>
        <v>0</v>
      </c>
      <c r="J77" s="42">
        <f>IF(S81-R81&gt;0,1,0)</f>
        <v>0</v>
      </c>
      <c r="K77" s="107" t="s">
        <v>26</v>
      </c>
      <c r="L77" s="101">
        <f>SUM(G77:K77)</f>
        <v>0</v>
      </c>
      <c r="M77" s="102">
        <f>IF(L77=0,0,IF(2&lt;IF(L77=L73,1,0)+IF(L77=L74,1,0)+IF(L77=L75,1,0)+IF(L77=L76,1,0)+IF(L77=L77,1,0),S81+S84+S87+S90-R81-R84-R87-R90,IF(2=IF(L77=L73,1,0)+IF(L77=L74,1,0)+IF(L77=L75,1,0)+IF(L77=L76,1,0)+IF(L77=L77,1,0),"-","_")))</f>
        <v>0</v>
      </c>
      <c r="N77" s="102">
        <f>IF(OR(M77=0,M77="-",M77="_"),M77,IF(2&lt;IF(M77=M73,1,0)+IF(M77=M74,1,0)+IF(M77=M75,1,0)+IF(M77=M76,1,0)+IF(M77=M77,1,0),M81+O81+Q81+M84+O84+Q84+M87+O87+Q87+M90+O90+Q90-L81-N81-P81-L84-N84-P84-L87-N87-P87-L90-N90-P90,IF(2=IF(M77=M73,1,0)+IF(M77=M74,1,0)+IF(M77=M75,1,0)+IF(M77=M76,1,0)+IF(M77=M77,1,0),"-","_")))</f>
        <v>0</v>
      </c>
      <c r="O77" s="103">
        <f>IF(L77=0,0,IF(M77="-",IF(L77=L73,IF(S90&lt;R90,"Verliezer","Winnaar"),IF(L77=L74,IF(S84&lt;R84,"Verliezer","Winnaar"),IF(L77=L75,IF(S87&lt;R87,"Verliezer","Winnaar"),IF(S81&lt;R81,"Verliezer","Winnaar")))),IF(N77="-",IF(M77=M73,IF(S90&lt;R90,"Verliezer","Winnaar"),IF(M77=M74,IF(S84&lt;R84,"Verliezer","Winnaar"),IF(M77=M75,IF(S87&lt;R87,"Verliezer","Winnaar"),IF(S81&lt;R81,"Verliezer","Winnaar")))),"_")))</f>
        <v>0</v>
      </c>
      <c r="P77" s="104"/>
      <c r="Q77" s="5"/>
      <c r="R77" s="5"/>
      <c r="S77" s="5"/>
      <c r="V77" s="42">
        <v>5</v>
      </c>
      <c r="W77" s="67">
        <f>$W17</f>
        <v>0</v>
      </c>
      <c r="X77" s="68" t="str">
        <f>IF(W77=0," ",VLOOKUP(W77,[1]Inschr!B$1:K$65536,3,FALSE))</f>
        <v xml:space="preserve"> </v>
      </c>
      <c r="Y77" s="68" t="str">
        <f>IF(W77=0," ",VLOOKUP(W77,[1]Inschr!B$1:K$65536,4,FALSE))</f>
        <v xml:space="preserve"> </v>
      </c>
      <c r="Z77" s="42">
        <f>AF77*2</f>
        <v>0</v>
      </c>
      <c r="AA77" s="42">
        <f>IF(AM90-AL90&gt;0,1,0)</f>
        <v>0</v>
      </c>
      <c r="AB77" s="42">
        <f>IF(AM84-AL84&gt;0,1,0)</f>
        <v>0</v>
      </c>
      <c r="AC77" s="42">
        <f>IF(AM87-AL87&gt;0,1,0)</f>
        <v>0</v>
      </c>
      <c r="AD77" s="42">
        <f>IF(AM81-AL81&gt;0,1,0)</f>
        <v>0</v>
      </c>
      <c r="AE77" s="107" t="s">
        <v>26</v>
      </c>
      <c r="AF77" s="101">
        <f>SUM(AA77:AE77)</f>
        <v>0</v>
      </c>
      <c r="AG77" s="102">
        <f>IF(AF77=0,0,IF(2&lt;IF(AF77=AF73,1,0)+IF(AF77=AF74,1,0)+IF(AF77=AF75,1,0)+IF(AF77=AF76,1,0)+IF(AF77=AF77,1,0),AM81+AM84+AM87+AM90-AL81-AL84-AL87-AL90,IF(2=IF(AF77=AF73,1,0)+IF(AF77=AF74,1,0)+IF(AF77=AF75,1,0)+IF(AF77=AF76,1,0)+IF(AF77=AF77,1,0),"-","_")))</f>
        <v>0</v>
      </c>
      <c r="AH77" s="102">
        <f>IF(OR(AG77=0,AG77="-",AG77="_"),AG77,IF(2&lt;IF(AG77=AG73,1,0)+IF(AG77=AG74,1,0)+IF(AG77=AG75,1,0)+IF(AG77=AG76,1,0)+IF(AG77=AG77,1,0),AG81+AI81+AK81+AG84+AI84+AK84+AG87+AI87+AK87+AG90+AI90+AK90-AF81-AH81-AJ81-AF84-AH84-AJ84-AF87-AH87-AJ87-AF90-AH90-AJ90,IF(2=IF(AG77=AG73,1,0)+IF(AG77=AG74,1,0)+IF(AG77=AG75,1,0)+IF(AG77=AG76,1,0)+IF(AG77=AG77,1,0),"-","_")))</f>
        <v>0</v>
      </c>
      <c r="AI77" s="103">
        <f>IF(AF77=0,0,IF(AG77="-",IF(AF77=AF73,IF(AM90&lt;AL90,"Verliezer","Winnaar"),IF(AF77=AF74,IF(AM84&lt;AL84,"Verliezer","Winnaar"),IF(AF77=AF75,IF(AM87&lt;AL87,"Verliezer","Winnaar"),IF(AM81&lt;AL81,"Verliezer","Winnaar")))),IF(AH77="-",IF(AG77=AG73,IF(AM90&lt;AL90,"Verliezer","Winnaar"),IF(AG77=AG74,IF(AM84&lt;AL84,"Verliezer","Winnaar"),IF(AG77=AG75,IF(AM87&lt;AL87,"Verliezer","Winnaar"),IF(AM81&lt;AL81,"Verliezer","Winnaar")))),"_")))</f>
        <v>0</v>
      </c>
      <c r="AJ77" s="104"/>
      <c r="AK77" s="5"/>
      <c r="AL77" s="5"/>
      <c r="AM77" s="5"/>
    </row>
    <row r="78" spans="1:39" ht="12.75" customHeight="1" x14ac:dyDescent="0.25">
      <c r="D78" s="19"/>
      <c r="E78" s="19"/>
      <c r="L78" s="19"/>
      <c r="M78" s="19"/>
      <c r="N78" s="65"/>
      <c r="O78" s="65"/>
      <c r="P78" s="5"/>
      <c r="Q78" s="5"/>
      <c r="R78" s="5"/>
      <c r="W78" s="19"/>
      <c r="X78" s="19"/>
      <c r="AE78" s="108"/>
      <c r="AF78" s="108"/>
      <c r="AG78" s="5"/>
      <c r="AH78" s="5"/>
      <c r="AI78" s="5"/>
      <c r="AJ78" s="5"/>
      <c r="AK78" s="5"/>
    </row>
    <row r="79" spans="1:39" ht="21.75" customHeight="1" thickBot="1" x14ac:dyDescent="0.3">
      <c r="A79" s="19"/>
      <c r="C79" s="66"/>
      <c r="D79" s="66"/>
      <c r="E79" s="19"/>
      <c r="G79" s="109"/>
      <c r="H79" s="5"/>
      <c r="I79" s="110" t="s">
        <v>27</v>
      </c>
      <c r="J79" s="5"/>
      <c r="K79" s="5"/>
      <c r="L79" s="5"/>
      <c r="M79" s="5"/>
      <c r="N79" s="5"/>
      <c r="O79" s="5"/>
      <c r="P79" s="5"/>
      <c r="Q79" s="5"/>
      <c r="R79" s="5"/>
      <c r="S79" s="5"/>
      <c r="X79" s="19"/>
      <c r="Y79" s="19"/>
      <c r="AA79" s="109"/>
      <c r="AB79" s="5"/>
      <c r="AC79" s="110" t="s">
        <v>27</v>
      </c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ht="21.75" customHeight="1" x14ac:dyDescent="0.25">
      <c r="A80" s="19"/>
      <c r="B80" s="14" t="s">
        <v>12</v>
      </c>
      <c r="C80" s="111"/>
      <c r="D80" s="68" t="str">
        <f>IF(C80=0," ",VLOOKUP(C80,[1]Inschr!B$1:K$65536,3,FALSE))</f>
        <v xml:space="preserve"> </v>
      </c>
      <c r="E80" s="102" t="str">
        <f>IF(C80=0," ",VLOOKUP(C80,[1]Inschr!B$1:K$65536,4,FALSE))</f>
        <v xml:space="preserve"> </v>
      </c>
      <c r="G80" s="109"/>
      <c r="H80" s="5"/>
      <c r="I80" s="112" t="s">
        <v>29</v>
      </c>
      <c r="J80" s="112" t="s">
        <v>30</v>
      </c>
      <c r="K80" s="113" t="s">
        <v>31</v>
      </c>
      <c r="L80" s="114" t="s">
        <v>32</v>
      </c>
      <c r="M80" s="115"/>
      <c r="N80" s="114" t="s">
        <v>33</v>
      </c>
      <c r="O80" s="115"/>
      <c r="P80" s="114" t="s">
        <v>34</v>
      </c>
      <c r="Q80" s="115"/>
      <c r="R80" s="114" t="s">
        <v>35</v>
      </c>
      <c r="S80" s="115"/>
      <c r="X80" s="19"/>
      <c r="Y80" s="19"/>
      <c r="AA80" s="109"/>
      <c r="AB80" s="5"/>
      <c r="AC80" s="112" t="s">
        <v>29</v>
      </c>
      <c r="AD80" s="112" t="s">
        <v>30</v>
      </c>
      <c r="AE80" s="113" t="s">
        <v>31</v>
      </c>
      <c r="AF80" s="114" t="s">
        <v>32</v>
      </c>
      <c r="AG80" s="115"/>
      <c r="AH80" s="114" t="s">
        <v>33</v>
      </c>
      <c r="AI80" s="115"/>
      <c r="AJ80" s="114" t="s">
        <v>34</v>
      </c>
      <c r="AK80" s="115"/>
      <c r="AL80" s="114" t="s">
        <v>35</v>
      </c>
      <c r="AM80" s="115"/>
    </row>
    <row r="81" spans="1:39" ht="21.75" customHeight="1" x14ac:dyDescent="0.25">
      <c r="A81" s="19"/>
      <c r="B81" s="14" t="s">
        <v>13</v>
      </c>
      <c r="C81" s="111"/>
      <c r="D81" s="68" t="str">
        <f>IF(C81=0," ",VLOOKUP(C81,[1]Inschr!B$1:K$65536,3,FALSE))</f>
        <v xml:space="preserve"> </v>
      </c>
      <c r="E81" s="102" t="str">
        <f>IF(C81=0," ",VLOOKUP(C81,[1]Inschr!B$1:K$65536,4,FALSE))</f>
        <v xml:space="preserve"> </v>
      </c>
      <c r="G81" s="109"/>
      <c r="H81" s="5"/>
      <c r="I81" s="116"/>
      <c r="J81" s="116"/>
      <c r="K81" s="117" t="s">
        <v>36</v>
      </c>
      <c r="L81" s="118"/>
      <c r="M81" s="119"/>
      <c r="N81" s="118"/>
      <c r="O81" s="119"/>
      <c r="P81" s="118"/>
      <c r="Q81" s="119"/>
      <c r="R81" s="118">
        <f t="shared" ref="R81:R90" si="6">IF(L81&gt;M81,1,0)+IF(N81&gt;O81,1,0)+IF(P81&gt;Q81,1,0)</f>
        <v>0</v>
      </c>
      <c r="S81" s="119">
        <f t="shared" ref="S81:S90" si="7">IF(M81&gt;L81,1,0)+IF(O81&gt;N81,1,0)+IF(Q81&gt;P81,1,0)</f>
        <v>0</v>
      </c>
      <c r="X81" s="19"/>
      <c r="Y81" s="19"/>
      <c r="AA81" s="19"/>
      <c r="AC81" s="120"/>
      <c r="AD81" s="120"/>
      <c r="AE81" s="121" t="s">
        <v>36</v>
      </c>
      <c r="AF81" s="118"/>
      <c r="AG81" s="119"/>
      <c r="AH81" s="118"/>
      <c r="AI81" s="119"/>
      <c r="AJ81" s="118"/>
      <c r="AK81" s="119"/>
      <c r="AL81" s="118">
        <f t="shared" ref="AL81:AL90" si="8">IF(AF81&gt;AG81,1,0)+IF(AH81&gt;AI81,1,0)+IF(AJ81&gt;AK81,1,0)</f>
        <v>0</v>
      </c>
      <c r="AM81" s="119">
        <f t="shared" ref="AM81:AM90" si="9">IF(AG81&gt;AF81,1,0)+IF(AI81&gt;AH81,1,0)+IF(AK81&gt;AJ81,1,0)</f>
        <v>0</v>
      </c>
    </row>
    <row r="82" spans="1:39" ht="21.75" customHeight="1" x14ac:dyDescent="0.25">
      <c r="A82" s="19"/>
      <c r="B82" s="14" t="s">
        <v>14</v>
      </c>
      <c r="C82" s="111"/>
      <c r="D82" s="68" t="str">
        <f>IF(C82=0," ",VLOOKUP(C82,[1]Inschr!B$1:K$65536,3,FALSE))</f>
        <v xml:space="preserve"> </v>
      </c>
      <c r="E82" s="102" t="str">
        <f>IF(C82=0," ",VLOOKUP(C82,[1]Inschr!B$1:K$65536,4,FALSE))</f>
        <v xml:space="preserve"> </v>
      </c>
      <c r="G82" s="109"/>
      <c r="H82" s="5"/>
      <c r="I82" s="122" t="s">
        <v>37</v>
      </c>
      <c r="J82" s="117" t="s">
        <v>37</v>
      </c>
      <c r="K82" s="117" t="s">
        <v>37</v>
      </c>
      <c r="L82" s="118"/>
      <c r="M82" s="119"/>
      <c r="N82" s="118"/>
      <c r="O82" s="119"/>
      <c r="P82" s="118"/>
      <c r="Q82" s="119"/>
      <c r="R82" s="118">
        <f t="shared" si="6"/>
        <v>0</v>
      </c>
      <c r="S82" s="119">
        <f t="shared" si="7"/>
        <v>0</v>
      </c>
      <c r="W82" s="66"/>
      <c r="X82" s="66"/>
      <c r="Y82" s="19"/>
      <c r="AA82" s="19"/>
      <c r="AC82" s="112" t="s">
        <v>37</v>
      </c>
      <c r="AD82" s="121" t="s">
        <v>37</v>
      </c>
      <c r="AE82" s="121" t="s">
        <v>37</v>
      </c>
      <c r="AF82" s="118"/>
      <c r="AG82" s="119"/>
      <c r="AH82" s="118"/>
      <c r="AI82" s="119"/>
      <c r="AJ82" s="118"/>
      <c r="AK82" s="119"/>
      <c r="AL82" s="118">
        <f t="shared" si="8"/>
        <v>0</v>
      </c>
      <c r="AM82" s="119">
        <f t="shared" si="9"/>
        <v>0</v>
      </c>
    </row>
    <row r="83" spans="1:39" ht="21.75" customHeight="1" x14ac:dyDescent="0.25">
      <c r="A83" s="19"/>
      <c r="B83" s="14" t="s">
        <v>15</v>
      </c>
      <c r="C83" s="111"/>
      <c r="D83" s="68" t="str">
        <f>IF(C83=0," ",VLOOKUP(C83,[1]Inschr!B$1:K$65536,3,FALSE))</f>
        <v xml:space="preserve"> </v>
      </c>
      <c r="E83" s="102" t="str">
        <f>IF(C83=0," ",VLOOKUP(C83,[1]Inschr!B$1:K$65536,4,FALSE))</f>
        <v xml:space="preserve"> </v>
      </c>
      <c r="G83" s="109"/>
      <c r="H83" s="5"/>
      <c r="I83" s="116"/>
      <c r="J83" s="117" t="s">
        <v>38</v>
      </c>
      <c r="K83" s="117" t="s">
        <v>38</v>
      </c>
      <c r="L83" s="118"/>
      <c r="M83" s="119"/>
      <c r="N83" s="118"/>
      <c r="O83" s="119"/>
      <c r="P83" s="118"/>
      <c r="Q83" s="119"/>
      <c r="R83" s="118">
        <f t="shared" si="6"/>
        <v>0</v>
      </c>
      <c r="S83" s="119">
        <f t="shared" si="7"/>
        <v>0</v>
      </c>
      <c r="X83" s="19"/>
      <c r="Y83" s="19"/>
      <c r="AA83" s="19"/>
      <c r="AC83" s="120"/>
      <c r="AD83" s="121" t="s">
        <v>38</v>
      </c>
      <c r="AE83" s="121" t="s">
        <v>38</v>
      </c>
      <c r="AF83" s="118"/>
      <c r="AG83" s="119"/>
      <c r="AH83" s="118"/>
      <c r="AI83" s="119"/>
      <c r="AJ83" s="118"/>
      <c r="AK83" s="119"/>
      <c r="AL83" s="118">
        <f t="shared" si="8"/>
        <v>0</v>
      </c>
      <c r="AM83" s="119">
        <f t="shared" si="9"/>
        <v>0</v>
      </c>
    </row>
    <row r="84" spans="1:39" ht="21.75" customHeight="1" x14ac:dyDescent="0.25">
      <c r="A84" s="19"/>
      <c r="B84" s="14" t="s">
        <v>16</v>
      </c>
      <c r="C84" s="111"/>
      <c r="D84" s="68" t="str">
        <f>IF(C84=0," ",VLOOKUP(C84,[1]Inschr!B$1:K$65536,3,FALSE))</f>
        <v xml:space="preserve"> </v>
      </c>
      <c r="E84" s="102" t="str">
        <f>IF(C84=0," ",VLOOKUP(C84,[1]Inschr!B$1:K$65536,4,FALSE))</f>
        <v xml:space="preserve"> </v>
      </c>
      <c r="G84" s="109"/>
      <c r="H84" s="5"/>
      <c r="I84" s="116"/>
      <c r="J84" s="5"/>
      <c r="K84" s="117" t="s">
        <v>39</v>
      </c>
      <c r="L84" s="118"/>
      <c r="M84" s="119"/>
      <c r="N84" s="118"/>
      <c r="O84" s="119"/>
      <c r="P84" s="118"/>
      <c r="Q84" s="119"/>
      <c r="R84" s="118">
        <f t="shared" si="6"/>
        <v>0</v>
      </c>
      <c r="S84" s="119">
        <f t="shared" si="7"/>
        <v>0</v>
      </c>
      <c r="X84" s="19"/>
      <c r="Y84" s="19"/>
      <c r="AA84" s="19"/>
      <c r="AC84" s="120"/>
      <c r="AE84" s="121" t="s">
        <v>39</v>
      </c>
      <c r="AF84" s="118"/>
      <c r="AG84" s="119"/>
      <c r="AH84" s="118"/>
      <c r="AI84" s="119"/>
      <c r="AJ84" s="118"/>
      <c r="AK84" s="119"/>
      <c r="AL84" s="118">
        <f t="shared" si="8"/>
        <v>0</v>
      </c>
      <c r="AM84" s="119">
        <f t="shared" si="9"/>
        <v>0</v>
      </c>
    </row>
    <row r="85" spans="1:39" ht="21.75" customHeight="1" x14ac:dyDescent="0.25">
      <c r="A85" s="19"/>
      <c r="G85" s="109"/>
      <c r="H85" s="5"/>
      <c r="I85" s="122" t="s">
        <v>40</v>
      </c>
      <c r="J85" s="117" t="s">
        <v>40</v>
      </c>
      <c r="K85" s="117" t="s">
        <v>40</v>
      </c>
      <c r="L85" s="118"/>
      <c r="M85" s="119"/>
      <c r="N85" s="118"/>
      <c r="O85" s="119"/>
      <c r="P85" s="118"/>
      <c r="Q85" s="119"/>
      <c r="R85" s="118">
        <f t="shared" si="6"/>
        <v>0</v>
      </c>
      <c r="S85" s="119">
        <f t="shared" si="7"/>
        <v>0</v>
      </c>
      <c r="X85" s="19"/>
      <c r="Y85" s="19"/>
      <c r="AA85" s="19"/>
      <c r="AC85" s="112" t="s">
        <v>40</v>
      </c>
      <c r="AD85" s="121" t="s">
        <v>40</v>
      </c>
      <c r="AE85" s="121" t="s">
        <v>40</v>
      </c>
      <c r="AF85" s="118"/>
      <c r="AG85" s="119"/>
      <c r="AH85" s="118"/>
      <c r="AI85" s="119"/>
      <c r="AJ85" s="118"/>
      <c r="AK85" s="119"/>
      <c r="AL85" s="118">
        <f t="shared" si="8"/>
        <v>0</v>
      </c>
      <c r="AM85" s="119">
        <f t="shared" si="9"/>
        <v>0</v>
      </c>
    </row>
    <row r="86" spans="1:39" ht="21.75" customHeight="1" x14ac:dyDescent="0.25">
      <c r="C86" s="123"/>
      <c r="D86" s="66"/>
      <c r="E86" s="19"/>
      <c r="G86" s="109"/>
      <c r="H86" s="5"/>
      <c r="I86" s="116"/>
      <c r="J86" s="117" t="s">
        <v>41</v>
      </c>
      <c r="K86" s="117" t="s">
        <v>41</v>
      </c>
      <c r="L86" s="118"/>
      <c r="M86" s="119"/>
      <c r="N86" s="118"/>
      <c r="O86" s="119"/>
      <c r="P86" s="118"/>
      <c r="Q86" s="119"/>
      <c r="R86" s="118">
        <f t="shared" si="6"/>
        <v>0</v>
      </c>
      <c r="S86" s="119">
        <f t="shared" si="7"/>
        <v>0</v>
      </c>
      <c r="AA86" s="19"/>
      <c r="AC86" s="120"/>
      <c r="AD86" s="121" t="s">
        <v>41</v>
      </c>
      <c r="AE86" s="121" t="s">
        <v>41</v>
      </c>
      <c r="AF86" s="118"/>
      <c r="AG86" s="119"/>
      <c r="AH86" s="118"/>
      <c r="AI86" s="119"/>
      <c r="AJ86" s="118"/>
      <c r="AK86" s="119"/>
      <c r="AL86" s="118">
        <f t="shared" si="8"/>
        <v>0</v>
      </c>
      <c r="AM86" s="119">
        <f t="shared" si="9"/>
        <v>0</v>
      </c>
    </row>
    <row r="87" spans="1:39" ht="21.75" customHeight="1" x14ac:dyDescent="0.25">
      <c r="G87" s="109"/>
      <c r="H87" s="5"/>
      <c r="I87" s="116"/>
      <c r="J87" s="5"/>
      <c r="K87" s="117" t="s">
        <v>42</v>
      </c>
      <c r="L87" s="118"/>
      <c r="M87" s="119"/>
      <c r="N87" s="118"/>
      <c r="O87" s="119"/>
      <c r="P87" s="118"/>
      <c r="Q87" s="119"/>
      <c r="R87" s="118">
        <f t="shared" si="6"/>
        <v>0</v>
      </c>
      <c r="S87" s="119">
        <f t="shared" si="7"/>
        <v>0</v>
      </c>
      <c r="AA87" s="19"/>
      <c r="AC87" s="120"/>
      <c r="AE87" s="121" t="s">
        <v>42</v>
      </c>
      <c r="AF87" s="118"/>
      <c r="AG87" s="119"/>
      <c r="AH87" s="118"/>
      <c r="AI87" s="119"/>
      <c r="AJ87" s="118"/>
      <c r="AK87" s="119"/>
      <c r="AL87" s="118">
        <f t="shared" si="8"/>
        <v>0</v>
      </c>
      <c r="AM87" s="119">
        <f t="shared" si="9"/>
        <v>0</v>
      </c>
    </row>
    <row r="88" spans="1:39" ht="21.75" customHeight="1" x14ac:dyDescent="0.25">
      <c r="G88" s="109"/>
      <c r="H88" s="5"/>
      <c r="I88" s="5"/>
      <c r="J88" s="117" t="s">
        <v>43</v>
      </c>
      <c r="K88" s="117" t="s">
        <v>43</v>
      </c>
      <c r="L88" s="118"/>
      <c r="M88" s="119"/>
      <c r="N88" s="118"/>
      <c r="O88" s="119"/>
      <c r="P88" s="118"/>
      <c r="Q88" s="119"/>
      <c r="R88" s="118">
        <f t="shared" si="6"/>
        <v>0</v>
      </c>
      <c r="S88" s="119">
        <f t="shared" si="7"/>
        <v>0</v>
      </c>
      <c r="AA88" s="19"/>
      <c r="AD88" s="121" t="s">
        <v>43</v>
      </c>
      <c r="AE88" s="121" t="s">
        <v>43</v>
      </c>
      <c r="AF88" s="118"/>
      <c r="AG88" s="119"/>
      <c r="AH88" s="118"/>
      <c r="AI88" s="119"/>
      <c r="AJ88" s="118"/>
      <c r="AK88" s="119"/>
      <c r="AL88" s="118">
        <f t="shared" si="8"/>
        <v>0</v>
      </c>
      <c r="AM88" s="119">
        <f t="shared" si="9"/>
        <v>0</v>
      </c>
    </row>
    <row r="89" spans="1:39" ht="21.75" customHeight="1" x14ac:dyDescent="0.25">
      <c r="G89" s="109"/>
      <c r="H89" s="5"/>
      <c r="I89" s="122" t="s">
        <v>44</v>
      </c>
      <c r="J89" s="117" t="s">
        <v>44</v>
      </c>
      <c r="K89" s="117" t="s">
        <v>44</v>
      </c>
      <c r="L89" s="118"/>
      <c r="M89" s="119"/>
      <c r="N89" s="118"/>
      <c r="O89" s="119"/>
      <c r="P89" s="118"/>
      <c r="Q89" s="119"/>
      <c r="R89" s="118">
        <f t="shared" si="6"/>
        <v>0</v>
      </c>
      <c r="S89" s="119">
        <f t="shared" si="7"/>
        <v>0</v>
      </c>
      <c r="AA89" s="19"/>
      <c r="AC89" s="112" t="s">
        <v>44</v>
      </c>
      <c r="AD89" s="121" t="s">
        <v>44</v>
      </c>
      <c r="AE89" s="121" t="s">
        <v>44</v>
      </c>
      <c r="AF89" s="118"/>
      <c r="AG89" s="119"/>
      <c r="AH89" s="118"/>
      <c r="AI89" s="119"/>
      <c r="AJ89" s="118"/>
      <c r="AK89" s="119"/>
      <c r="AL89" s="118">
        <f t="shared" si="8"/>
        <v>0</v>
      </c>
      <c r="AM89" s="119">
        <f t="shared" si="9"/>
        <v>0</v>
      </c>
    </row>
    <row r="90" spans="1:39" ht="21.75" customHeight="1" thickBot="1" x14ac:dyDescent="0.3">
      <c r="G90" s="109"/>
      <c r="H90" s="5"/>
      <c r="I90" s="116"/>
      <c r="J90" s="5"/>
      <c r="K90" s="117" t="s">
        <v>45</v>
      </c>
      <c r="L90" s="124"/>
      <c r="M90" s="125"/>
      <c r="N90" s="124"/>
      <c r="O90" s="125"/>
      <c r="P90" s="124"/>
      <c r="Q90" s="125"/>
      <c r="R90" s="124">
        <f t="shared" si="6"/>
        <v>0</v>
      </c>
      <c r="S90" s="125">
        <f t="shared" si="7"/>
        <v>0</v>
      </c>
      <c r="AA90" s="19"/>
      <c r="AC90" s="120"/>
      <c r="AE90" s="121" t="s">
        <v>45</v>
      </c>
      <c r="AF90" s="124"/>
      <c r="AG90" s="125"/>
      <c r="AH90" s="124"/>
      <c r="AI90" s="125"/>
      <c r="AJ90" s="124"/>
      <c r="AK90" s="125"/>
      <c r="AL90" s="124">
        <f t="shared" si="8"/>
        <v>0</v>
      </c>
      <c r="AM90" s="125">
        <f t="shared" si="9"/>
        <v>0</v>
      </c>
    </row>
    <row r="91" spans="1:39" ht="12.75" customHeight="1" x14ac:dyDescent="0.25">
      <c r="C91" s="120"/>
      <c r="V91" s="120"/>
    </row>
    <row r="92" spans="1:39" ht="12.75" customHeight="1" thickBot="1" x14ac:dyDescent="0.3">
      <c r="C92" s="120"/>
      <c r="V92" s="120"/>
    </row>
    <row r="93" spans="1:39" ht="19.5" customHeight="1" thickTop="1" x14ac:dyDescent="0.4">
      <c r="A93" s="70" t="s">
        <v>0</v>
      </c>
      <c r="C93" s="3" t="s">
        <v>1</v>
      </c>
      <c r="D93" s="2"/>
      <c r="E93" s="10" t="str">
        <f>IF($E$1=0," ",$E$1)</f>
        <v xml:space="preserve"> </v>
      </c>
      <c r="F93" s="2"/>
      <c r="G93" s="2"/>
      <c r="H93" s="2" t="s">
        <v>2</v>
      </c>
      <c r="I93" s="2"/>
      <c r="J93" s="2"/>
      <c r="K93" s="2"/>
      <c r="L93" s="2"/>
      <c r="O93" s="71" t="str">
        <f>IF($M$1=0," ",$M$1)</f>
        <v xml:space="preserve"> </v>
      </c>
      <c r="P93" s="72"/>
      <c r="Q93" s="73"/>
      <c r="R93" s="74" t="s">
        <v>3</v>
      </c>
      <c r="S93" s="75">
        <v>3</v>
      </c>
      <c r="U93" s="70" t="s">
        <v>0</v>
      </c>
      <c r="W93" s="3" t="s">
        <v>1</v>
      </c>
      <c r="X93" s="2"/>
      <c r="Y93" s="10" t="str">
        <f>IF($E$1=0," ",$E$1)</f>
        <v xml:space="preserve"> </v>
      </c>
      <c r="Z93" s="2"/>
      <c r="AA93" s="2"/>
      <c r="AB93" s="2" t="s">
        <v>2</v>
      </c>
      <c r="AC93" s="2"/>
      <c r="AD93" s="2"/>
      <c r="AE93" s="2"/>
      <c r="AI93" s="71" t="str">
        <f>IF($M$1=0," ",$M$1)</f>
        <v xml:space="preserve"> </v>
      </c>
      <c r="AJ93" s="72"/>
      <c r="AK93" s="73"/>
      <c r="AL93" s="74" t="s">
        <v>3</v>
      </c>
      <c r="AM93" s="75" t="s">
        <v>14</v>
      </c>
    </row>
    <row r="94" spans="1:39" ht="12.75" customHeight="1" x14ac:dyDescent="0.25">
      <c r="A94" s="19"/>
      <c r="O94" s="76"/>
      <c r="P94" s="77"/>
      <c r="Q94" s="78"/>
      <c r="R94" s="79"/>
      <c r="S94" s="80"/>
      <c r="U94" s="19"/>
      <c r="AI94" s="76"/>
      <c r="AJ94" s="77"/>
      <c r="AK94" s="78"/>
      <c r="AL94" s="79"/>
      <c r="AM94" s="80"/>
    </row>
    <row r="95" spans="1:39" ht="12.75" customHeight="1" x14ac:dyDescent="0.25">
      <c r="B95" s="81" t="s">
        <v>17</v>
      </c>
      <c r="O95" s="76"/>
      <c r="P95" s="77"/>
      <c r="Q95" s="78"/>
      <c r="R95" s="82"/>
      <c r="S95" s="83"/>
      <c r="V95" s="81" t="s">
        <v>17</v>
      </c>
      <c r="AI95" s="76"/>
      <c r="AJ95" s="77"/>
      <c r="AK95" s="78"/>
      <c r="AL95" s="82"/>
      <c r="AM95" s="83"/>
    </row>
    <row r="96" spans="1:39" ht="12.75" customHeight="1" x14ac:dyDescent="0.25">
      <c r="B96" s="81" t="s">
        <v>18</v>
      </c>
      <c r="O96" s="76"/>
      <c r="P96" s="77"/>
      <c r="Q96" s="78"/>
      <c r="R96" s="84" t="s">
        <v>11</v>
      </c>
      <c r="S96" s="86" t="str">
        <f>IF($J$19=0," ",$J$19)</f>
        <v xml:space="preserve"> </v>
      </c>
      <c r="V96" s="81" t="s">
        <v>18</v>
      </c>
      <c r="AI96" s="76"/>
      <c r="AJ96" s="77"/>
      <c r="AK96" s="78"/>
      <c r="AL96" s="84" t="s">
        <v>11</v>
      </c>
      <c r="AM96" s="86" t="str">
        <f>IF($AB$19=0," ",$AB$19)</f>
        <v xml:space="preserve"> </v>
      </c>
    </row>
    <row r="97" spans="1:39" ht="12.75" customHeight="1" x14ac:dyDescent="0.25">
      <c r="B97" s="81" t="s">
        <v>19</v>
      </c>
      <c r="C97" s="50"/>
      <c r="D97" s="50"/>
      <c r="E97" s="50"/>
      <c r="O97" s="76"/>
      <c r="P97" s="77"/>
      <c r="Q97" s="78"/>
      <c r="R97" s="79"/>
      <c r="S97" s="80"/>
      <c r="V97" s="81" t="s">
        <v>19</v>
      </c>
      <c r="W97" s="50"/>
      <c r="X97" s="50"/>
      <c r="Y97" s="50"/>
      <c r="AI97" s="76"/>
      <c r="AJ97" s="77"/>
      <c r="AK97" s="78"/>
      <c r="AL97" s="79"/>
      <c r="AM97" s="80"/>
    </row>
    <row r="98" spans="1:39" ht="12.75" customHeight="1" thickBot="1" x14ac:dyDescent="0.3">
      <c r="B98" s="50"/>
      <c r="G98" s="5"/>
      <c r="H98" s="5"/>
      <c r="I98" s="5"/>
      <c r="J98" s="5"/>
      <c r="K98" s="5"/>
      <c r="L98" s="5"/>
      <c r="M98" s="5"/>
      <c r="O98" s="88"/>
      <c r="P98" s="89"/>
      <c r="Q98" s="90"/>
      <c r="R98" s="91"/>
      <c r="S98" s="93"/>
      <c r="T98" s="5"/>
      <c r="V98" s="50"/>
      <c r="AA98" s="5"/>
      <c r="AB98" s="5"/>
      <c r="AC98" s="5"/>
      <c r="AD98" s="5"/>
      <c r="AE98" s="5"/>
      <c r="AF98" s="5"/>
      <c r="AG98" s="5"/>
      <c r="AI98" s="88"/>
      <c r="AJ98" s="89"/>
      <c r="AK98" s="90"/>
      <c r="AL98" s="91"/>
      <c r="AM98" s="93"/>
    </row>
    <row r="99" spans="1:39" ht="12.75" customHeight="1" thickTop="1" thickBot="1" x14ac:dyDescent="0.3">
      <c r="A99" s="19"/>
      <c r="O99" s="5"/>
      <c r="P99" s="5"/>
      <c r="Q99" s="5"/>
      <c r="R99" s="5"/>
      <c r="S99" s="5"/>
      <c r="AI99" s="5"/>
      <c r="AJ99" s="5"/>
      <c r="AK99" s="5"/>
      <c r="AL99" s="5"/>
      <c r="AM99" s="5"/>
    </row>
    <row r="100" spans="1:39" ht="12.75" customHeight="1" x14ac:dyDescent="0.3">
      <c r="A100" s="19"/>
      <c r="B100" s="42" t="s">
        <v>20</v>
      </c>
      <c r="C100" s="67" t="s">
        <v>4</v>
      </c>
      <c r="D100" s="68" t="s">
        <v>5</v>
      </c>
      <c r="E100" s="68" t="s">
        <v>6</v>
      </c>
      <c r="F100" s="42" t="s">
        <v>21</v>
      </c>
      <c r="G100" s="94">
        <v>1</v>
      </c>
      <c r="H100" s="94">
        <v>2</v>
      </c>
      <c r="I100" s="94">
        <v>3</v>
      </c>
      <c r="J100" s="94">
        <v>4</v>
      </c>
      <c r="K100" s="95">
        <v>5</v>
      </c>
      <c r="L100" s="96" t="s">
        <v>22</v>
      </c>
      <c r="M100" s="128" t="s">
        <v>23</v>
      </c>
      <c r="N100" s="128" t="s">
        <v>24</v>
      </c>
      <c r="O100" s="129" t="s">
        <v>25</v>
      </c>
      <c r="P100" s="130"/>
      <c r="Q100" s="5"/>
      <c r="R100" s="5"/>
      <c r="S100" s="5"/>
      <c r="V100" s="42" t="s">
        <v>20</v>
      </c>
      <c r="W100" s="67" t="s">
        <v>4</v>
      </c>
      <c r="X100" s="68" t="s">
        <v>5</v>
      </c>
      <c r="Y100" s="68" t="s">
        <v>6</v>
      </c>
      <c r="Z100" s="42" t="s">
        <v>21</v>
      </c>
      <c r="AA100" s="94">
        <v>1</v>
      </c>
      <c r="AB100" s="94">
        <v>2</v>
      </c>
      <c r="AC100" s="94">
        <v>3</v>
      </c>
      <c r="AD100" s="94">
        <v>4</v>
      </c>
      <c r="AE100" s="95">
        <v>5</v>
      </c>
      <c r="AF100" s="96" t="s">
        <v>22</v>
      </c>
      <c r="AG100" s="128" t="s">
        <v>23</v>
      </c>
      <c r="AH100" s="128" t="s">
        <v>24</v>
      </c>
      <c r="AI100" s="129" t="s">
        <v>25</v>
      </c>
      <c r="AJ100" s="130"/>
      <c r="AK100" s="5"/>
      <c r="AL100" s="5"/>
      <c r="AM100" s="5"/>
    </row>
    <row r="101" spans="1:39" ht="12.75" customHeight="1" x14ac:dyDescent="0.25">
      <c r="A101" s="19"/>
      <c r="B101" s="42">
        <v>1</v>
      </c>
      <c r="C101" s="67">
        <f>$C18</f>
        <v>0</v>
      </c>
      <c r="D101" s="68" t="str">
        <f>IF(C101=0," ",VLOOKUP(C101,[1]Inschr!B$1:K$65536,3,FALSE))</f>
        <v xml:space="preserve"> </v>
      </c>
      <c r="E101" s="68" t="str">
        <f>IF(C101=0," ",VLOOKUP(C101,[1]Inschr!B$1:K$65536,4,FALSE))</f>
        <v xml:space="preserve"> </v>
      </c>
      <c r="F101" s="42">
        <f>L101*2</f>
        <v>0</v>
      </c>
      <c r="G101" s="100" t="s">
        <v>26</v>
      </c>
      <c r="H101" s="42">
        <f>IF(R110-S110&gt;0,1,0)</f>
        <v>0</v>
      </c>
      <c r="I101" s="42">
        <f>IF(R113-S113&gt;0,1,0)</f>
        <v>0</v>
      </c>
      <c r="J101" s="42">
        <f>IF(R116-S116&gt;0,1,0)</f>
        <v>0</v>
      </c>
      <c r="K101" s="67">
        <f>IF(R118-S118&gt;0,1,0)</f>
        <v>0</v>
      </c>
      <c r="L101" s="101">
        <f>SUM(G101:K101)</f>
        <v>0</v>
      </c>
      <c r="M101" s="102">
        <f>IF(L101=0,0,IF(2&lt;IF(L101=L101,1,0)+IF(L101=L102,1,0)+IF(L101=L103,1,0)+IF(L101=L104,1,0)+IF(L101=L105,1,0),R110+R113+R116+R118-S110-S113-S116-S118,IF(2=IF(L101=L101,1,0)+IF(L101=L102,1,0)+IF(L101=L103,1,0)+IF(L101=L104,1,0)+IF(L101=L105,1,0),"-","_")))</f>
        <v>0</v>
      </c>
      <c r="N101" s="102">
        <f>IF(OR(M101=0,M101="-",M101="_"),M101,IF(2&lt;IF(M101=M101,1,0)+IF(M101=M102,1,0)+IF(M101=M103,1,0)+IF(M101=M104,1,0)+IF(M101=M105,1,0),L110+N110+P110+L113+N113+P113+L116+N116+P116+L118+N118+P118-M110-O110-Q110-M113-O113-Q113-M116-O116-Q116-M118-O118-Q118,IF(2=IF(M101=M101,1,0)+IF(M101=M102,1,0)+IF(M101=M103,1,0)+IF(M101=M104,1,0)+IF(M101=M105,1,0),"-","_")))</f>
        <v>0</v>
      </c>
      <c r="O101" s="103">
        <f>IF(L101=0,0,IF(M101="-",IF(L101=L102,IF(R110&lt;S110,"Verliezer","Winnaar"),IF(L101=L103,IF(R113&lt;S113,"Verliezer","Winnaar"),IF(L101=L104,IF(R116&lt;S116,"Verliezer","Winnaar"),IF(L101=L105,IF(R118&lt;S118,"Verliezer","Winnaar"))))),IF(N101="-",IF(M101=M102,IF(R110&lt;S110,"Verliezer","Winnaar"),IF(M101=M103,IF(R113&lt;S113,"Verliezer","Winnaar"),IF(M101=M104,IF(R116&lt;S116,"Verliezer","Winnaar"),IF(M101=M105,IF(R118&lt;S118,"Verliezer","Winnaar"))))),"_")))</f>
        <v>0</v>
      </c>
      <c r="P101" s="104"/>
      <c r="Q101" s="5"/>
      <c r="R101" s="5"/>
      <c r="S101" s="5"/>
      <c r="V101" s="42">
        <v>1</v>
      </c>
      <c r="W101" s="67">
        <f>$W18</f>
        <v>0</v>
      </c>
      <c r="X101" s="68" t="str">
        <f>IF(W101=0," ",VLOOKUP(W101,[1]Inschr!B$1:K$65536,3,FALSE))</f>
        <v xml:space="preserve"> </v>
      </c>
      <c r="Y101" s="68" t="str">
        <f>IF(W101=0," ",VLOOKUP(W101,[1]Inschr!B$1:K$65536,4,FALSE))</f>
        <v xml:space="preserve"> </v>
      </c>
      <c r="Z101" s="42">
        <f>AF101*2</f>
        <v>0</v>
      </c>
      <c r="AA101" s="100" t="s">
        <v>26</v>
      </c>
      <c r="AB101" s="42">
        <f>IF(AL110-AM110&gt;0,1,0)</f>
        <v>0</v>
      </c>
      <c r="AC101" s="42">
        <f>IF(AL113-AM113&gt;0,1,0)</f>
        <v>0</v>
      </c>
      <c r="AD101" s="42">
        <f>IF(AL116-AM116&gt;0,1,0)</f>
        <v>0</v>
      </c>
      <c r="AE101" s="67">
        <f>IF(AL118-AM118&gt;0,1,0)</f>
        <v>0</v>
      </c>
      <c r="AF101" s="101">
        <f>SUM(AA101:AE101)</f>
        <v>0</v>
      </c>
      <c r="AG101" s="102">
        <f>IF(AF101=0,0,IF(2&lt;IF(AF101=AF101,1,0)+IF(AF101=AF102,1,0)+IF(AF101=AF103,1,0)+IF(AF101=AF104,1,0)+IF(AF101=AF105,1,0),AL110+AL113+AL116+AL118-AM110-AM113-AM116-AM118,IF(2=IF(AF101=AF101,1,0)+IF(AF101=AF102,1,0)+IF(AF101=AF103,1,0)+IF(AF101=AF104,1,0)+IF(AF101=AF105,1,0),"-","_")))</f>
        <v>0</v>
      </c>
      <c r="AH101" s="102">
        <f>IF(OR(AG101=0,AG101="-",AG101="_"),AG101,IF(2&lt;IF(AG101=AG101,1,0)+IF(AG101=AG102,1,0)+IF(AG101=AG103,1,0)+IF(AG101=AG104,1,0)+IF(AG101=AG105,1,0),AF110+AH110+AJ110+AF113+AH113+AJ113+AF116+AH116+AJ116+AF118+AH118+AJ118-AG110-AI110-AK110-AG113-AI113-AK113-AG116-AI116-AK116-AG118-AI118-AK118,IF(2=IF(AG101=AG101,1,0)+IF(AG101=AG102,1,0)+IF(AG101=AG103,1,0)+IF(AG101=AG104,1,0)+IF(AG101=AG105,1,0),"-","_")))</f>
        <v>0</v>
      </c>
      <c r="AI101" s="103">
        <f>IF(AF101=0,0,IF(AG101="-",IF(AF101=AF102,IF(AL110&lt;AM110,"Verliezer","Winnaar"),IF(AF101=AF103,IF(AL113&lt;AM113,"Verliezer","Winnaar"),IF(AF101=AF104,IF(AL116&lt;AM116,"Verliezer","Winnaar"),IF(AF101=AF105,IF(AL118&lt;AM118,"Verliezer","Winnaar"))))),IF(AH101="-",IF(AG101=AG102,IF(AL110&lt;AM110,"Verliezer","Winnaar"),IF(AG101=AG103,IF(AL113&lt;AM113,"Verliezer","Winnaar"),IF(AG101=AG104,IF(AL116&lt;AM116,"Verliezer","Winnaar"),IF(AG101=AG105,IF(AL118&lt;AM118,"Verliezer","Winnaar"))))),"_")))</f>
        <v>0</v>
      </c>
      <c r="AJ101" s="104"/>
      <c r="AK101" s="5"/>
      <c r="AL101" s="5"/>
      <c r="AM101" s="5"/>
    </row>
    <row r="102" spans="1:39" ht="12.75" customHeight="1" x14ac:dyDescent="0.25">
      <c r="A102" s="19"/>
      <c r="B102" s="42">
        <v>2</v>
      </c>
      <c r="C102" s="67">
        <f>$C19</f>
        <v>0</v>
      </c>
      <c r="D102" s="68" t="str">
        <f>IF(C102=0," ",VLOOKUP(C102,[1]Inschr!B$1:K$65536,3,FALSE))</f>
        <v xml:space="preserve"> </v>
      </c>
      <c r="E102" s="68" t="str">
        <f>IF(C102=0," ",VLOOKUP(C102,[1]Inschr!B$1:K$65536,4,FALSE))</f>
        <v xml:space="preserve"> </v>
      </c>
      <c r="F102" s="42">
        <f>L102*2</f>
        <v>0</v>
      </c>
      <c r="G102" s="42">
        <f>IF(S110-R110&gt;0,1,0)</f>
        <v>0</v>
      </c>
      <c r="H102" s="100" t="s">
        <v>26</v>
      </c>
      <c r="I102" s="42">
        <f>IF(R117-S117&gt;0,1,0)</f>
        <v>0</v>
      </c>
      <c r="J102" s="42">
        <f>IF(R114-S114&gt;0,1,0)</f>
        <v>0</v>
      </c>
      <c r="K102" s="67">
        <f>IF(R112-S112&gt;0,1,0)</f>
        <v>0</v>
      </c>
      <c r="L102" s="101">
        <f>SUM(G102:K102)</f>
        <v>0</v>
      </c>
      <c r="M102" s="102">
        <f>IF(L102=0,0,IF(2&lt;IF(L102=L101,1,0)+IF(L102=L102,1,0)+IF(L102=L103,1,0)+IF(L102=L104,1,0)+IF(L102=L105,1,0),S110+R112+R114+R117-R110-S112-S114-S117,IF(2=IF(L102=L101,1,0)+IF(L102=L102,1,0)+IF(L102=L103,1,0)+IF(L102=L104,1,0)+IF(L102=L105,1,0),"-","_")))</f>
        <v>0</v>
      </c>
      <c r="N102" s="102">
        <f>IF(OR(M102=0,M102="-",M102="_"),M102,IF(2&lt;IF(M102=M101,1,0)+IF(M102=M102,1,0)+IF(M102=M103,1,0)+IF(M102=M104,1,0)+IF(M102=M105,1,0),M110+O110+Q110+L112+N112+P112+L114+N114+P114+L117+N117+P117-L110-N110-P110-M112-O112-Q112-M114-O114-Q114-M117-O117-Q117,IF(2=IF(M102=M101,1,0)+IF(M102=M102,1,0)+IF(M102=M103,1,0)+IF(M102=M104,1,0)+IF(M102=M105,1,0),"-","_")))</f>
        <v>0</v>
      </c>
      <c r="O102" s="105">
        <f>IF(L102=0,0,IF(M102="-",IF(L102=L103,IF(R117&lt;S117,"Verliezer","Winnaar"),IF(L102=L104,IF(R114&lt;S114,"Verliezer","Winnaar"),IF(L102=L105,IF(R112&lt;S112,"Verliezer","Winnaar"),IF(S110&lt;R110,"Verliezer","Winnaar")))),IF(N102="-",IF(M102=M103,IF(R117&lt;S117,"Verliezer","Winnaar"),IF(M102=M104,IF(R114&lt;S114,"Verliezer","Winnaar"),IF(M102=M105,IF(R112&lt;S112,"Verliezer","Winnaar"),IF(S110&lt;R110,"Verliezer","Winnaar")))),"_")))</f>
        <v>0</v>
      </c>
      <c r="P102" s="106"/>
      <c r="Q102" s="5"/>
      <c r="R102" s="5"/>
      <c r="S102" s="5"/>
      <c r="V102" s="42">
        <v>2</v>
      </c>
      <c r="W102" s="67">
        <f>$W19</f>
        <v>0</v>
      </c>
      <c r="X102" s="68" t="str">
        <f>IF(W102=0," ",VLOOKUP(W102,[1]Inschr!B$1:K$65536,3,FALSE))</f>
        <v xml:space="preserve"> </v>
      </c>
      <c r="Y102" s="68" t="str">
        <f>IF(W102=0," ",VLOOKUP(W102,[1]Inschr!B$1:K$65536,4,FALSE))</f>
        <v xml:space="preserve"> </v>
      </c>
      <c r="Z102" s="42">
        <f>AF102*2</f>
        <v>0</v>
      </c>
      <c r="AA102" s="42">
        <f>IF(AM110-AL110&gt;0,1,0)</f>
        <v>0</v>
      </c>
      <c r="AB102" s="100" t="s">
        <v>26</v>
      </c>
      <c r="AC102" s="42">
        <f>IF(AL117-AM117&gt;0,1,0)</f>
        <v>0</v>
      </c>
      <c r="AD102" s="42">
        <f>IF(AL114-AM114&gt;0,1,0)</f>
        <v>0</v>
      </c>
      <c r="AE102" s="67">
        <f>IF(AL112-AM112&gt;0,1,0)</f>
        <v>0</v>
      </c>
      <c r="AF102" s="101">
        <f>SUM(AA102:AE102)</f>
        <v>0</v>
      </c>
      <c r="AG102" s="102">
        <f>IF(AF102=0,0,IF(2&lt;IF(AF102=AF101,1,0)+IF(AF102=AF102,1,0)+IF(AF102=AF103,1,0)+IF(AF102=AF104,1,0)+IF(AF102=AF105,1,0),AM110+AL112+AL114+AL117-AL110-AM112-AM114-AM117,IF(2=IF(AF102=AF101,1,0)+IF(AF102=AF102,1,0)+IF(AF102=AF103,1,0)+IF(AF102=AF104,1,0)+IF(AF102=AF105,1,0),"-","_")))</f>
        <v>0</v>
      </c>
      <c r="AH102" s="102">
        <f>IF(OR(AG102=0,AG102="-",AG102="_"),AG102,IF(2&lt;IF(AG102=AG101,1,0)+IF(AG102=AG102,1,0)+IF(AG102=AG103,1,0)+IF(AG102=AG104,1,0)+IF(AG102=AG105,1,0),AG110+AI110+AK110+AF112+AH112+AJ112+AF114+AH114+AJ114+AF117+AH117+AJ117-AF110-AH110-AJ110-AG112-AI112-AK112-AG114-AI114-AK114-AG117-AI117-AK117,IF(2=IF(AG102=AG101,1,0)+IF(AG102=AG102,1,0)+IF(AG102=AG103,1,0)+IF(AG102=AG104,1,0)+IF(AG102=AG105,1,0),"-","_")))</f>
        <v>0</v>
      </c>
      <c r="AI102" s="105">
        <f>IF(AF102=0,0,IF(AG102="-",IF(AF102=AF103,IF(AL117&lt;AM117,"Verliezer","Winnaar"),IF(AF102=AF104,IF(AL114&lt;AM114,"Verliezer","Winnaar"),IF(AF102=AF105,IF(AL112&lt;AM112,"Verliezer","Winnaar"),IF(AM110&lt;AL110,"Verliezer","Winnaar")))),IF(AH102="-",IF(AG102=AG103,IF(AL117&lt;AM117,"Verliezer","Winnaar"),IF(AG102=AG104,IF(AL114&lt;AM114,"Verliezer","Winnaar"),IF(AG102=AG105,IF(AL112&lt;AM112,"Verliezer","Winnaar"),IF(AM110&lt;AL110,"Verliezer","Winnaar")))),"_")))</f>
        <v>0</v>
      </c>
      <c r="AJ102" s="106"/>
      <c r="AK102" s="5"/>
      <c r="AL102" s="5"/>
      <c r="AM102" s="5"/>
    </row>
    <row r="103" spans="1:39" ht="12.75" customHeight="1" x14ac:dyDescent="0.25">
      <c r="A103" s="19"/>
      <c r="B103" s="42">
        <v>3</v>
      </c>
      <c r="C103" s="67">
        <f>$C20</f>
        <v>0</v>
      </c>
      <c r="D103" s="68" t="str">
        <f>IF(C103=0," ",VLOOKUP(C103,[1]Inschr!B$1:K$65536,3,FALSE))</f>
        <v xml:space="preserve"> </v>
      </c>
      <c r="E103" s="68" t="str">
        <f>IF(C103=0," ",VLOOKUP(C103,[1]Inschr!B$1:K$65536,4,FALSE))</f>
        <v xml:space="preserve"> </v>
      </c>
      <c r="F103" s="42">
        <f>L103*2</f>
        <v>0</v>
      </c>
      <c r="G103" s="42">
        <f>IF(S113-R113&gt;0,1,0)</f>
        <v>0</v>
      </c>
      <c r="H103" s="42">
        <f>IF(S117-R117&gt;0,1,0)</f>
        <v>0</v>
      </c>
      <c r="I103" s="100" t="s">
        <v>26</v>
      </c>
      <c r="J103" s="42">
        <f>IF(R111-S111&gt;0,1,0)</f>
        <v>0</v>
      </c>
      <c r="K103" s="67">
        <f>IF(R115-S115&gt;0,1,0)</f>
        <v>0</v>
      </c>
      <c r="L103" s="101">
        <f>SUM(G103:K103)</f>
        <v>0</v>
      </c>
      <c r="M103" s="102">
        <f>IF(L103=0,0,IF(2&lt;IF(L103=L101,1,0)+IF(L103=L102,1,0)+IF(L103=L103,1,0)+IF(L103=L104,1,0)+IF(L103=L105,1,0),R111+S113+R115+S117-S111-R113-S115-R117,IF(2=IF(L103=L101,1,0)+IF(L103=L102,1,0)+IF(L103=L103,1,0)+IF(L103=L104,1,0)+IF(L103=L105,1,0),"-","_")))</f>
        <v>0</v>
      </c>
      <c r="N103" s="102">
        <f>IF(OR(M103=0,M103="-",M103="_"),M103,IF(2&lt;IF(M103=M101,1,0)+IF(M103=M102,1,0)+IF(M103=M103,1,0)+IF(M103=M104,1,0)+IF(M103=M105,1,0),L111+N111+P111+M113+O113+Q113+L115+N115+P115+M117+O117+Q117-M111-O111-Q111-L113-N113-P113-M115-O115-Q115-L117-N117-P117,IF(2=IF(M103=M101,1,0)+IF(M103=M102,1,0)+IF(M103=M103,1,0)+IF(M103=M104,1,0)+IF(M103=M105,1,0),"-","_")))</f>
        <v>0</v>
      </c>
      <c r="O103" s="103">
        <f>IF(L103=0,0,IF(M103="-",IF(L103=L104,IF(R111&lt;S111,"Verliezer","Winnaar"),IF(L103=L105,IF(R115&lt;S115,"Verliezer","Winnaar"),IF(L103=L101,IF(S113&lt;R113,"Verliezer","Winnaar"),IF(S117&lt;R117,"Verliezer","Winnaar")))),IF(N103="-",IF(M103=M104,IF(R111&lt;S111,"Verliezer","Winnaar"),IF(M103=M105,IF(R115&lt;S115,"Verliezer","Winnaar"),IF(M103=M101,IF(S113&lt;R113,"Verliezer","Winnaar"),IF(S117&lt;R117,"Verliezer","Winnaar")))),"_")))</f>
        <v>0</v>
      </c>
      <c r="P103" s="104"/>
      <c r="Q103" s="5"/>
      <c r="R103" s="5"/>
      <c r="S103" s="5"/>
      <c r="V103" s="42">
        <v>3</v>
      </c>
      <c r="W103" s="67">
        <f>$W20</f>
        <v>0</v>
      </c>
      <c r="X103" s="68" t="str">
        <f>IF(W103=0," ",VLOOKUP(W103,[1]Inschr!B$1:K$65536,3,FALSE))</f>
        <v xml:space="preserve"> </v>
      </c>
      <c r="Y103" s="68" t="str">
        <f>IF(W103=0," ",VLOOKUP(W103,[1]Inschr!B$1:K$65536,4,FALSE))</f>
        <v xml:space="preserve"> </v>
      </c>
      <c r="Z103" s="42">
        <f>AF103*2</f>
        <v>0</v>
      </c>
      <c r="AA103" s="42">
        <f>IF(AM113-AL113&gt;0,1,0)</f>
        <v>0</v>
      </c>
      <c r="AB103" s="42">
        <f>IF(AM117-AL117&gt;0,1,0)</f>
        <v>0</v>
      </c>
      <c r="AC103" s="100" t="s">
        <v>26</v>
      </c>
      <c r="AD103" s="42">
        <f>IF(AL111-AM111&gt;0,1,0)</f>
        <v>0</v>
      </c>
      <c r="AE103" s="67">
        <f>IF(AL115-AM115&gt;0,1,0)</f>
        <v>0</v>
      </c>
      <c r="AF103" s="101">
        <f>SUM(AA103:AE103)</f>
        <v>0</v>
      </c>
      <c r="AG103" s="102">
        <f>IF(AF103=0,0,IF(2&lt;IF(AF103=AF101,1,0)+IF(AF103=AF102,1,0)+IF(AF103=AF103,1,0)+IF(AF103=AF104,1,0)+IF(AF103=AF105,1,0),AL111+AM113+AL115+AM117-AM111-AL113-AM115-AL117,IF(2=IF(AF103=AF101,1,0)+IF(AF103=AF102,1,0)+IF(AF103=AF103,1,0)+IF(AF103=AF104,1,0)+IF(AF103=AF105,1,0),"-","_")))</f>
        <v>0</v>
      </c>
      <c r="AH103" s="102">
        <f>IF(OR(AG103=0,AG103="-",AG103="_"),AG103,IF(2&lt;IF(AG103=AG101,1,0)+IF(AG103=AG102,1,0)+IF(AG103=AG103,1,0)+IF(AG103=AG104,1,0)+IF(AG103=AG105,1,0),AF111+AH111+AJ111+AG113+AI113+AK113+AF115+AH115+AJ115+AG117+AI117+AK117-AG111-AI111-AK111-AF113-AH113-AJ113-AG115-AI115-AK115-AF117-AH117-AJ117,IF(2=IF(AG103=AG101,1,0)+IF(AG103=AG102,1,0)+IF(AG103=AG103,1,0)+IF(AG103=AG104,1,0)+IF(AG103=AG105,1,0),"-","_")))</f>
        <v>0</v>
      </c>
      <c r="AI103" s="103">
        <f>IF(AF103=0,0,IF(AG103="-",IF(AF103=AF104,IF(AL111&lt;AM111,"Verliezer","Winnaar"),IF(AF103=AF105,IF(AL115&lt;AM115,"Verliezer","Winnaar"),IF(AF103=AF101,IF(AM113&lt;AL113,"Verliezer","Winnaar"),IF(AM117&lt;AL117,"Verliezer","Winnaar")))),IF(AH103="-",IF(AG103=AG104,IF(AL111&lt;AM111,"Verliezer","Winnaar"),IF(AG103=AG105,IF(AL115&lt;AM115,"Verliezer","Winnaar"),IF(AG103=AG101,IF(AM113&lt;AL113,"Verliezer","Winnaar"),IF(AM117&lt;AL117,"Verliezer","Winnaar")))),"_")))</f>
        <v>0</v>
      </c>
      <c r="AJ103" s="104"/>
      <c r="AK103" s="5"/>
      <c r="AL103" s="5"/>
      <c r="AM103" s="5"/>
    </row>
    <row r="104" spans="1:39" ht="12.75" customHeight="1" x14ac:dyDescent="0.25">
      <c r="A104" s="19"/>
      <c r="B104" s="42">
        <v>4</v>
      </c>
      <c r="C104" s="67">
        <f>$C21</f>
        <v>0</v>
      </c>
      <c r="D104" s="68" t="str">
        <f>IF(C104=0," ",VLOOKUP(C104,[1]Inschr!B$1:K$65536,3,FALSE))</f>
        <v xml:space="preserve"> </v>
      </c>
      <c r="E104" s="68" t="str">
        <f>IF(C104=0," ",VLOOKUP(C104,[1]Inschr!B$1:K$65536,4,FALSE))</f>
        <v xml:space="preserve"> </v>
      </c>
      <c r="F104" s="42">
        <f>L104*2</f>
        <v>0</v>
      </c>
      <c r="G104" s="42">
        <f>IF(S116-R116&gt;0,1,0)</f>
        <v>0</v>
      </c>
      <c r="H104" s="42">
        <f>IF(S114-R114&gt;0,1,0)</f>
        <v>0</v>
      </c>
      <c r="I104" s="42">
        <f>IF(S111-R111&gt;0,1,0)</f>
        <v>0</v>
      </c>
      <c r="J104" s="100" t="s">
        <v>26</v>
      </c>
      <c r="K104" s="67">
        <f>IF(R109-S109&gt;0,1,0)</f>
        <v>0</v>
      </c>
      <c r="L104" s="101">
        <f>SUM(G104:K104)</f>
        <v>0</v>
      </c>
      <c r="M104" s="102">
        <f>IF(L104=0,0,IF(2&lt;IF(L104=L101,1,0)+IF(L104=L102,1,0)+IF(L104=L103,1,0)+IF(L104=L104,1,0)+IF(L104=L105,1,0),R109+S111+S114+S116-S109-R111-R114-R116,IF(2=IF(L104=L101,1,0)+IF(L104=L102,1,0)+IF(L104=L103,1,0)+IF(L104=L104,1,0)+IF(L104=L105,1,0),"-","_")))</f>
        <v>0</v>
      </c>
      <c r="N104" s="102">
        <f>IF(OR(M104=0,M104="-",M104="_"),M104,IF(2&lt;IF(M104=M101,1,0)+IF(M104=M102,1,0)+IF(M104=M103,1,0)+IF(M104=M104,1,0)+IF(M104=M105,1,0),L109+N109+P109+M111+O111+Q111+M114+O114+Q114+M116+O116+Q116-M109-O109-Q109-L111-N111-P111-L114-N114-P114-L116-N116-P116,IF(2=IF(M104=M101,1,0)+IF(M104=M102,1,0)+IF(M104=M103,1,0)+IF(M104=M104,1,0)+IF(M104=M105,1,0),"-","_")))</f>
        <v>0</v>
      </c>
      <c r="O104" s="103">
        <f>IF(L104=0,0,IF(M104="-",IF(L104=L105,IF(R109&lt;S109,"Verliezer","Winnaar"),IF(L104=L101,IF(S116&lt;R116,"Verliezer","Winnaar"),IF(L104=L102,IF(S114&lt;R114,"Verliezer","Winnaar"),IF(S111&lt;R111,"Verliezer","Winnaar")))),IF(N104="-",IF(M104=M105,IF(R109&lt;S109,"Verliezer","Winnaar"),IF(M104=M101,IF(S116&lt;R116,"Verliezer","Winnaar"),IF(M104=M102,IF(S114&lt;R114,"Verliezer","Winnaar"),IF(S111&lt;R111,"Verliezer","Winnaar")))),"_")))</f>
        <v>0</v>
      </c>
      <c r="P104" s="104"/>
      <c r="Q104" s="5"/>
      <c r="R104" s="5"/>
      <c r="S104" s="5"/>
      <c r="V104" s="42">
        <v>4</v>
      </c>
      <c r="W104" s="67">
        <f>$W21</f>
        <v>0</v>
      </c>
      <c r="X104" s="68" t="str">
        <f>IF(W104=0," ",VLOOKUP(W104,[1]Inschr!B$1:K$65536,3,FALSE))</f>
        <v xml:space="preserve"> </v>
      </c>
      <c r="Y104" s="68" t="str">
        <f>IF(W104=0," ",VLOOKUP(W104,[1]Inschr!B$1:K$65536,4,FALSE))</f>
        <v xml:space="preserve"> </v>
      </c>
      <c r="Z104" s="42">
        <f>AF104*2</f>
        <v>0</v>
      </c>
      <c r="AA104" s="42">
        <f>IF(AM116-AL116&gt;0,1,0)</f>
        <v>0</v>
      </c>
      <c r="AB104" s="42">
        <f>IF(AM114-AL114&gt;0,1,0)</f>
        <v>0</v>
      </c>
      <c r="AC104" s="42">
        <f>IF(AM111-AL111&gt;0,1,0)</f>
        <v>0</v>
      </c>
      <c r="AD104" s="100" t="s">
        <v>26</v>
      </c>
      <c r="AE104" s="67">
        <f>IF(AL109-AM109&gt;0,1,0)</f>
        <v>0</v>
      </c>
      <c r="AF104" s="101">
        <f>SUM(AA104:AE104)</f>
        <v>0</v>
      </c>
      <c r="AG104" s="102">
        <f>IF(AF104=0,0,IF(2&lt;IF(AF104=AF101,1,0)+IF(AF104=AF102,1,0)+IF(AF104=AF103,1,0)+IF(AF104=AF104,1,0)+IF(AF104=AF105,1,0),AL109+AM111+AM114+AM116-AM109-AL111-AL114-AL116,IF(2=IF(AF104=AF101,1,0)+IF(AF104=AF102,1,0)+IF(AF104=AF103,1,0)+IF(AF104=AF104,1,0)+IF(AF104=AF105,1,0),"-","_")))</f>
        <v>0</v>
      </c>
      <c r="AH104" s="102">
        <f>IF(OR(AG104=0,AG104="-",AG104="_"),AG104,IF(2&lt;IF(AG104=AG101,1,0)+IF(AG104=AG102,1,0)+IF(AG104=AG103,1,0)+IF(AG104=AG104,1,0)+IF(AG104=AG105,1,0),AF109+AH109+AJ109+AG111+AI111+AK111+AG114+AI114+AK114+AG116+AI116+AK116-AG109-AI109-AK109-AF111-AH111-AJ111-AF114-AH114-AJ114-AF116-AH116-AJ116,IF(2=IF(AG104=AG101,1,0)+IF(AG104=AG102,1,0)+IF(AG104=AG103,1,0)+IF(AG104=AG104,1,0)+IF(AG104=AG105,1,0),"-","_")))</f>
        <v>0</v>
      </c>
      <c r="AI104" s="103">
        <f>IF(AF104=0,0,IF(AG104="-",IF(AF104=AF105,IF(AL109&lt;AM109,"Verliezer","Winnaar"),IF(AF104=AF101,IF(AM116&lt;AL116,"Verliezer","Winnaar"),IF(AF104=AF102,IF(AM114&lt;AL114,"Verliezer","Winnaar"),IF(AM111&lt;AL111,"Verliezer","Winnaar")))),IF(AH104="-",IF(AG104=AG105,IF(AL109&lt;AM109,"Verliezer","Winnaar"),IF(AG104=AG101,IF(AM116&lt;AL116,"Verliezer","Winnaar"),IF(AG104=AG102,IF(AM114&lt;AL114,"Verliezer","Winnaar"),IF(AM111&lt;AL111,"Verliezer","Winnaar")))),"_")))</f>
        <v>0</v>
      </c>
      <c r="AJ104" s="104"/>
      <c r="AK104" s="5"/>
      <c r="AL104" s="5"/>
      <c r="AM104" s="5"/>
    </row>
    <row r="105" spans="1:39" ht="12.75" customHeight="1" x14ac:dyDescent="0.25">
      <c r="B105" s="42">
        <v>5</v>
      </c>
      <c r="C105" s="67">
        <f>$C22</f>
        <v>0</v>
      </c>
      <c r="D105" s="68" t="str">
        <f>IF(C105=0," ",VLOOKUP(C105,[1]Inschr!B$1:K$65536,3,FALSE))</f>
        <v xml:space="preserve"> </v>
      </c>
      <c r="E105" s="68" t="str">
        <f>IF(C105=0," ",VLOOKUP(C105,[1]Inschr!B$1:K$65536,4,FALSE))</f>
        <v xml:space="preserve"> </v>
      </c>
      <c r="F105" s="42">
        <f>L105*2</f>
        <v>0</v>
      </c>
      <c r="G105" s="42">
        <f>IF(S118-R118&gt;0,1,0)</f>
        <v>0</v>
      </c>
      <c r="H105" s="42">
        <f>IF(S112-R112&gt;0,1,0)</f>
        <v>0</v>
      </c>
      <c r="I105" s="42">
        <f>IF(S115-R115&gt;0,1,0)</f>
        <v>0</v>
      </c>
      <c r="J105" s="42">
        <f>IF(S109-R109&gt;0,1,0)</f>
        <v>0</v>
      </c>
      <c r="K105" s="107" t="s">
        <v>26</v>
      </c>
      <c r="L105" s="101">
        <f>SUM(G105:K105)</f>
        <v>0</v>
      </c>
      <c r="M105" s="102">
        <f>IF(L105=0,0,IF(2&lt;IF(L105=L101,1,0)+IF(L105=L102,1,0)+IF(L105=L103,1,0)+IF(L105=L104,1,0)+IF(L105=L105,1,0),S109+S112+S115+S118-R109-R112-R115-R118,IF(2=IF(L105=L101,1,0)+IF(L105=L102,1,0)+IF(L105=L103,1,0)+IF(L105=L104,1,0)+IF(L105=L105,1,0),"-","_")))</f>
        <v>0</v>
      </c>
      <c r="N105" s="102">
        <f>IF(OR(M105=0,M105="-",M105="_"),M105,IF(2&lt;IF(M105=M101,1,0)+IF(M105=M102,1,0)+IF(M105=M103,1,0)+IF(M105=M104,1,0)+IF(M105=M105,1,0),M109+O109+Q109+M112+O112+Q112+M115+O115+Q115+M118+O118+Q118-L109-N109-P109-L112-N112-P112-L115-N115-P115-L118-N118-P118,IF(2=IF(M105=M101,1,0)+IF(M105=M102,1,0)+IF(M105=M103,1,0)+IF(M105=M104,1,0)+IF(M105=M105,1,0),"-","_")))</f>
        <v>0</v>
      </c>
      <c r="O105" s="103">
        <f>IF(L105=0,0,IF(M105="-",IF(L105=L101,IF(S118&lt;R118,"Verliezer","Winnaar"),IF(L105=L102,IF(S112&lt;R112,"Verliezer","Winnaar"),IF(L105=L103,IF(S115&lt;R115,"Verliezer","Winnaar"),IF(S109&lt;R109,"Verliezer","Winnaar")))),IF(N105="-",IF(M105=M101,IF(S118&lt;R118,"Verliezer","Winnaar"),IF(M105=M102,IF(S112&lt;R112,"Verliezer","Winnaar"),IF(M105=M103,IF(S115&lt;R115,"Verliezer","Winnaar"),IF(S109&lt;R109,"Verliezer","Winnaar")))),"_")))</f>
        <v>0</v>
      </c>
      <c r="P105" s="104"/>
      <c r="Q105" s="5"/>
      <c r="R105" s="5"/>
      <c r="S105" s="5"/>
      <c r="V105" s="42">
        <v>5</v>
      </c>
      <c r="W105" s="67">
        <f>$W22</f>
        <v>0</v>
      </c>
      <c r="X105" s="68" t="str">
        <f>IF(W105=0," ",VLOOKUP(W105,[1]Inschr!B$1:K$65536,3,FALSE))</f>
        <v xml:space="preserve"> </v>
      </c>
      <c r="Y105" s="68" t="str">
        <f>IF(W105=0," ",VLOOKUP(W105,[1]Inschr!B$1:K$65536,4,FALSE))</f>
        <v xml:space="preserve"> </v>
      </c>
      <c r="Z105" s="42">
        <f>AF105*2</f>
        <v>0</v>
      </c>
      <c r="AA105" s="42">
        <f>IF(AM118-AL118&gt;0,1,0)</f>
        <v>0</v>
      </c>
      <c r="AB105" s="42">
        <f>IF(AM112-AL112&gt;0,1,0)</f>
        <v>0</v>
      </c>
      <c r="AC105" s="42">
        <f>IF(AM115-AL115&gt;0,1,0)</f>
        <v>0</v>
      </c>
      <c r="AD105" s="42">
        <f>IF(AM109-AL109&gt;0,1,0)</f>
        <v>0</v>
      </c>
      <c r="AE105" s="107" t="s">
        <v>26</v>
      </c>
      <c r="AF105" s="101">
        <f>SUM(AA105:AE105)</f>
        <v>0</v>
      </c>
      <c r="AG105" s="102">
        <f>IF(AF105=0,0,IF(2&lt;IF(AF105=AF101,1,0)+IF(AF105=AF102,1,0)+IF(AF105=AF103,1,0)+IF(AF105=AF104,1,0)+IF(AF105=AF105,1,0),AM109+AM112+AM115+AM118-AL109-AL112-AL115-AL118,IF(2=IF(AF105=AF101,1,0)+IF(AF105=AF102,1,0)+IF(AF105=AF103,1,0)+IF(AF105=AF104,1,0)+IF(AF105=AF105,1,0),"-","_")))</f>
        <v>0</v>
      </c>
      <c r="AH105" s="102">
        <f>IF(OR(AG105=0,AG105="-",AG105="_"),AG105,IF(2&lt;IF(AG105=AG101,1,0)+IF(AG105=AG102,1,0)+IF(AG105=AG103,1,0)+IF(AG105=AG104,1,0)+IF(AG105=AG105,1,0),AG109+AI109+AK109+AG112+AI112+AK112+AG115+AI115+AK115+AG118+AI118+AK118-AF109-AH109-AJ109-AF112-AH112-AJ112-AF115-AH115-AJ115-AF118-AH118-AJ118,IF(2=IF(AG105=AG101,1,0)+IF(AG105=AG102,1,0)+IF(AG105=AG103,1,0)+IF(AG105=AG104,1,0)+IF(AG105=AG105,1,0),"-","_")))</f>
        <v>0</v>
      </c>
      <c r="AI105" s="103">
        <f>IF(AF105=0,0,IF(AG105="-",IF(AF105=AF101,IF(AM118&lt;AL118,"Verliezer","Winnaar"),IF(AF105=AF102,IF(AM112&lt;AL112,"Verliezer","Winnaar"),IF(AF105=AF103,IF(AM115&lt;AL115,"Verliezer","Winnaar"),IF(AM109&lt;AL109,"Verliezer","Winnaar")))),IF(AH105="-",IF(AG105=AG101,IF(AM118&lt;AL118,"Verliezer","Winnaar"),IF(AG105=AG102,IF(AM112&lt;AL112,"Verliezer","Winnaar"),IF(AG105=AG103,IF(AM115&lt;AL115,"Verliezer","Winnaar"),IF(AM109&lt;AL109,"Verliezer","Winnaar")))),"_")))</f>
        <v>0</v>
      </c>
      <c r="AJ105" s="104"/>
      <c r="AK105" s="5"/>
      <c r="AL105" s="5"/>
      <c r="AM105" s="5"/>
    </row>
    <row r="106" spans="1:39" ht="12.75" customHeight="1" x14ac:dyDescent="0.25">
      <c r="D106" s="19"/>
      <c r="E106" s="19"/>
      <c r="L106" s="108"/>
      <c r="M106" s="108"/>
      <c r="N106" s="5"/>
      <c r="O106" s="5"/>
      <c r="P106" s="5"/>
      <c r="Q106" s="5"/>
      <c r="R106" s="5"/>
      <c r="W106" s="19"/>
      <c r="X106" s="19"/>
      <c r="AE106" s="108"/>
      <c r="AF106" s="108"/>
      <c r="AG106" s="5"/>
      <c r="AH106" s="5"/>
      <c r="AI106" s="5"/>
      <c r="AJ106" s="5"/>
      <c r="AK106" s="5"/>
    </row>
    <row r="107" spans="1:39" ht="21.75" customHeight="1" thickBot="1" x14ac:dyDescent="0.3">
      <c r="A107" s="19"/>
      <c r="C107" s="66"/>
      <c r="D107" s="66"/>
      <c r="E107" s="19"/>
      <c r="G107" s="109"/>
      <c r="H107" s="5"/>
      <c r="I107" s="110" t="s">
        <v>27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X107" s="19"/>
      <c r="Y107" s="19"/>
      <c r="AA107" s="109"/>
      <c r="AB107" s="5"/>
      <c r="AC107" s="110" t="s">
        <v>27</v>
      </c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ht="21.75" customHeight="1" x14ac:dyDescent="0.25">
      <c r="A108" s="19"/>
      <c r="B108" s="14" t="s">
        <v>12</v>
      </c>
      <c r="C108" s="111"/>
      <c r="D108" s="68" t="str">
        <f>IF(C108=0," ",VLOOKUP(C108,[1]Inschr!B$1:K$65536,3,FALSE))</f>
        <v xml:space="preserve"> </v>
      </c>
      <c r="E108" s="102" t="str">
        <f>IF(C108=0," ",VLOOKUP(C108,[1]Inschr!B$1:K$65536,4,FALSE))</f>
        <v xml:space="preserve"> </v>
      </c>
      <c r="G108" s="109"/>
      <c r="H108" s="5"/>
      <c r="I108" s="112" t="s">
        <v>29</v>
      </c>
      <c r="J108" s="112" t="s">
        <v>30</v>
      </c>
      <c r="K108" s="113" t="s">
        <v>31</v>
      </c>
      <c r="L108" s="114" t="s">
        <v>32</v>
      </c>
      <c r="M108" s="115"/>
      <c r="N108" s="114" t="s">
        <v>33</v>
      </c>
      <c r="O108" s="115"/>
      <c r="P108" s="114" t="s">
        <v>34</v>
      </c>
      <c r="Q108" s="115"/>
      <c r="R108" s="114" t="s">
        <v>35</v>
      </c>
      <c r="S108" s="115"/>
      <c r="X108" s="19"/>
      <c r="Y108" s="19"/>
      <c r="AA108" s="109"/>
      <c r="AB108" s="5"/>
      <c r="AC108" s="112" t="s">
        <v>29</v>
      </c>
      <c r="AD108" s="112" t="s">
        <v>30</v>
      </c>
      <c r="AE108" s="113" t="s">
        <v>31</v>
      </c>
      <c r="AF108" s="114" t="s">
        <v>32</v>
      </c>
      <c r="AG108" s="115"/>
      <c r="AH108" s="114" t="s">
        <v>33</v>
      </c>
      <c r="AI108" s="115"/>
      <c r="AJ108" s="114" t="s">
        <v>34</v>
      </c>
      <c r="AK108" s="115"/>
      <c r="AL108" s="114" t="s">
        <v>35</v>
      </c>
      <c r="AM108" s="115"/>
    </row>
    <row r="109" spans="1:39" ht="21.75" customHeight="1" x14ac:dyDescent="0.25">
      <c r="A109" s="19"/>
      <c r="B109" s="14" t="s">
        <v>13</v>
      </c>
      <c r="C109" s="111"/>
      <c r="D109" s="68" t="str">
        <f>IF(C109=0," ",VLOOKUP(C109,[1]Inschr!B$1:K$65536,3,FALSE))</f>
        <v xml:space="preserve"> </v>
      </c>
      <c r="E109" s="102" t="str">
        <f>IF(C109=0," ",VLOOKUP(C109,[1]Inschr!B$1:K$65536,4,FALSE))</f>
        <v xml:space="preserve"> </v>
      </c>
      <c r="G109" s="109"/>
      <c r="H109" s="5"/>
      <c r="I109" s="116"/>
      <c r="J109" s="116"/>
      <c r="K109" s="117" t="s">
        <v>36</v>
      </c>
      <c r="L109" s="118"/>
      <c r="M109" s="119"/>
      <c r="N109" s="118"/>
      <c r="O109" s="119"/>
      <c r="P109" s="118"/>
      <c r="Q109" s="119"/>
      <c r="R109" s="118">
        <f t="shared" ref="R109:R118" si="10">IF(L109&gt;M109,1,0)+IF(N109&gt;O109,1,0)+IF(P109&gt;Q109,1,0)</f>
        <v>0</v>
      </c>
      <c r="S109" s="119">
        <f t="shared" ref="S109:S118" si="11">IF(M109&gt;L109,1,0)+IF(O109&gt;N109,1,0)+IF(Q109&gt;P109,1,0)</f>
        <v>0</v>
      </c>
      <c r="X109" s="19"/>
      <c r="Y109" s="19"/>
      <c r="AA109" s="19"/>
      <c r="AC109" s="120"/>
      <c r="AD109" s="120"/>
      <c r="AE109" s="121" t="s">
        <v>36</v>
      </c>
      <c r="AF109" s="118"/>
      <c r="AG109" s="119"/>
      <c r="AH109" s="118"/>
      <c r="AI109" s="119"/>
      <c r="AJ109" s="118"/>
      <c r="AK109" s="119"/>
      <c r="AL109" s="118">
        <f t="shared" ref="AL109:AL118" si="12">IF(AF109&gt;AG109,1,0)+IF(AH109&gt;AI109,1,0)+IF(AJ109&gt;AK109,1,0)</f>
        <v>0</v>
      </c>
      <c r="AM109" s="119">
        <f t="shared" ref="AM109:AM118" si="13">IF(AG109&gt;AF109,1,0)+IF(AI109&gt;AH109,1,0)+IF(AK109&gt;AJ109,1,0)</f>
        <v>0</v>
      </c>
    </row>
    <row r="110" spans="1:39" ht="21.75" customHeight="1" x14ac:dyDescent="0.25">
      <c r="A110" s="19"/>
      <c r="B110" s="14" t="s">
        <v>14</v>
      </c>
      <c r="C110" s="111"/>
      <c r="D110" s="68" t="str">
        <f>IF(C110=0," ",VLOOKUP(C110,[1]Inschr!B$1:K$65536,3,FALSE))</f>
        <v xml:space="preserve"> </v>
      </c>
      <c r="E110" s="102" t="str">
        <f>IF(C110=0," ",VLOOKUP(C110,[1]Inschr!B$1:K$65536,4,FALSE))</f>
        <v xml:space="preserve"> </v>
      </c>
      <c r="G110" s="109"/>
      <c r="H110" s="5"/>
      <c r="I110" s="122" t="s">
        <v>37</v>
      </c>
      <c r="J110" s="117" t="s">
        <v>37</v>
      </c>
      <c r="K110" s="117" t="s">
        <v>37</v>
      </c>
      <c r="L110" s="118"/>
      <c r="M110" s="119"/>
      <c r="N110" s="118"/>
      <c r="O110" s="119"/>
      <c r="P110" s="118"/>
      <c r="Q110" s="119"/>
      <c r="R110" s="118">
        <f t="shared" si="10"/>
        <v>0</v>
      </c>
      <c r="S110" s="119">
        <f t="shared" si="11"/>
        <v>0</v>
      </c>
      <c r="W110" s="66"/>
      <c r="X110" s="66"/>
      <c r="Y110" s="19"/>
      <c r="AA110" s="19"/>
      <c r="AC110" s="112" t="s">
        <v>37</v>
      </c>
      <c r="AD110" s="121" t="s">
        <v>37</v>
      </c>
      <c r="AE110" s="121" t="s">
        <v>37</v>
      </c>
      <c r="AF110" s="118"/>
      <c r="AG110" s="119"/>
      <c r="AH110" s="118"/>
      <c r="AI110" s="119"/>
      <c r="AJ110" s="118"/>
      <c r="AK110" s="119"/>
      <c r="AL110" s="118">
        <f t="shared" si="12"/>
        <v>0</v>
      </c>
      <c r="AM110" s="119">
        <f t="shared" si="13"/>
        <v>0</v>
      </c>
    </row>
    <row r="111" spans="1:39" ht="21.75" customHeight="1" x14ac:dyDescent="0.25">
      <c r="A111" s="19"/>
      <c r="B111" s="14" t="s">
        <v>15</v>
      </c>
      <c r="C111" s="111"/>
      <c r="D111" s="68" t="str">
        <f>IF(C111=0," ",VLOOKUP(C111,[1]Inschr!B$1:K$65536,3,FALSE))</f>
        <v xml:space="preserve"> </v>
      </c>
      <c r="E111" s="102" t="str">
        <f>IF(C111=0," ",VLOOKUP(C111,[1]Inschr!B$1:K$65536,4,FALSE))</f>
        <v xml:space="preserve"> </v>
      </c>
      <c r="G111" s="109"/>
      <c r="H111" s="5"/>
      <c r="I111" s="116"/>
      <c r="J111" s="117" t="s">
        <v>38</v>
      </c>
      <c r="K111" s="117" t="s">
        <v>38</v>
      </c>
      <c r="L111" s="118"/>
      <c r="M111" s="119"/>
      <c r="N111" s="118"/>
      <c r="O111" s="119"/>
      <c r="P111" s="118"/>
      <c r="Q111" s="119"/>
      <c r="R111" s="118">
        <f t="shared" si="10"/>
        <v>0</v>
      </c>
      <c r="S111" s="119">
        <f t="shared" si="11"/>
        <v>0</v>
      </c>
      <c r="X111" s="19"/>
      <c r="Y111" s="19"/>
      <c r="AA111" s="19"/>
      <c r="AC111" s="120"/>
      <c r="AD111" s="121" t="s">
        <v>38</v>
      </c>
      <c r="AE111" s="121" t="s">
        <v>38</v>
      </c>
      <c r="AF111" s="118"/>
      <c r="AG111" s="119"/>
      <c r="AH111" s="118"/>
      <c r="AI111" s="119"/>
      <c r="AJ111" s="118"/>
      <c r="AK111" s="119"/>
      <c r="AL111" s="118">
        <f t="shared" si="12"/>
        <v>0</v>
      </c>
      <c r="AM111" s="119">
        <f t="shared" si="13"/>
        <v>0</v>
      </c>
    </row>
    <row r="112" spans="1:39" ht="21.75" customHeight="1" x14ac:dyDescent="0.25">
      <c r="A112" s="19"/>
      <c r="B112" s="14" t="s">
        <v>16</v>
      </c>
      <c r="C112" s="111"/>
      <c r="D112" s="68" t="str">
        <f>IF(C112=0," ",VLOOKUP(C112,[1]Inschr!B$1:K$65536,3,FALSE))</f>
        <v xml:space="preserve"> </v>
      </c>
      <c r="E112" s="102" t="str">
        <f>IF(C112=0," ",VLOOKUP(C112,[1]Inschr!B$1:K$65536,4,FALSE))</f>
        <v xml:space="preserve"> </v>
      </c>
      <c r="G112" s="109"/>
      <c r="H112" s="5"/>
      <c r="I112" s="116"/>
      <c r="J112" s="5"/>
      <c r="K112" s="117" t="s">
        <v>39</v>
      </c>
      <c r="L112" s="118"/>
      <c r="M112" s="119"/>
      <c r="N112" s="118"/>
      <c r="O112" s="119"/>
      <c r="P112" s="118"/>
      <c r="Q112" s="119"/>
      <c r="R112" s="118">
        <f t="shared" si="10"/>
        <v>0</v>
      </c>
      <c r="S112" s="119">
        <f t="shared" si="11"/>
        <v>0</v>
      </c>
      <c r="X112" s="19"/>
      <c r="Y112" s="19"/>
      <c r="AA112" s="19"/>
      <c r="AC112" s="120"/>
      <c r="AE112" s="121" t="s">
        <v>39</v>
      </c>
      <c r="AF112" s="118"/>
      <c r="AG112" s="119"/>
      <c r="AH112" s="118"/>
      <c r="AI112" s="119"/>
      <c r="AJ112" s="118"/>
      <c r="AK112" s="119"/>
      <c r="AL112" s="118">
        <f t="shared" si="12"/>
        <v>0</v>
      </c>
      <c r="AM112" s="119">
        <f t="shared" si="13"/>
        <v>0</v>
      </c>
    </row>
    <row r="113" spans="1:39" ht="21.75" customHeight="1" x14ac:dyDescent="0.25">
      <c r="A113" s="19"/>
      <c r="G113" s="109"/>
      <c r="H113" s="5"/>
      <c r="I113" s="122" t="s">
        <v>40</v>
      </c>
      <c r="J113" s="117" t="s">
        <v>40</v>
      </c>
      <c r="K113" s="117" t="s">
        <v>40</v>
      </c>
      <c r="L113" s="118"/>
      <c r="M113" s="119"/>
      <c r="N113" s="118"/>
      <c r="O113" s="119"/>
      <c r="P113" s="118"/>
      <c r="Q113" s="119"/>
      <c r="R113" s="118">
        <f t="shared" si="10"/>
        <v>0</v>
      </c>
      <c r="S113" s="119">
        <f t="shared" si="11"/>
        <v>0</v>
      </c>
      <c r="X113" s="19"/>
      <c r="Y113" s="19"/>
      <c r="AA113" s="19"/>
      <c r="AC113" s="112" t="s">
        <v>40</v>
      </c>
      <c r="AD113" s="121" t="s">
        <v>40</v>
      </c>
      <c r="AE113" s="121" t="s">
        <v>40</v>
      </c>
      <c r="AF113" s="118"/>
      <c r="AG113" s="119"/>
      <c r="AH113" s="118"/>
      <c r="AI113" s="119"/>
      <c r="AJ113" s="118"/>
      <c r="AK113" s="119"/>
      <c r="AL113" s="118">
        <f t="shared" si="12"/>
        <v>0</v>
      </c>
      <c r="AM113" s="119">
        <f t="shared" si="13"/>
        <v>0</v>
      </c>
    </row>
    <row r="114" spans="1:39" ht="21.75" customHeight="1" x14ac:dyDescent="0.25">
      <c r="C114" s="123"/>
      <c r="D114" s="66"/>
      <c r="E114" s="19"/>
      <c r="G114" s="109"/>
      <c r="H114" s="5"/>
      <c r="I114" s="116"/>
      <c r="J114" s="117" t="s">
        <v>41</v>
      </c>
      <c r="K114" s="117" t="s">
        <v>41</v>
      </c>
      <c r="L114" s="118"/>
      <c r="M114" s="119"/>
      <c r="N114" s="118"/>
      <c r="O114" s="119"/>
      <c r="P114" s="118"/>
      <c r="Q114" s="119"/>
      <c r="R114" s="118">
        <f t="shared" si="10"/>
        <v>0</v>
      </c>
      <c r="S114" s="119">
        <f t="shared" si="11"/>
        <v>0</v>
      </c>
      <c r="AA114" s="19"/>
      <c r="AC114" s="120"/>
      <c r="AD114" s="121" t="s">
        <v>41</v>
      </c>
      <c r="AE114" s="121" t="s">
        <v>41</v>
      </c>
      <c r="AF114" s="118"/>
      <c r="AG114" s="119"/>
      <c r="AH114" s="118"/>
      <c r="AI114" s="119"/>
      <c r="AJ114" s="118"/>
      <c r="AK114" s="119"/>
      <c r="AL114" s="118">
        <f t="shared" si="12"/>
        <v>0</v>
      </c>
      <c r="AM114" s="119">
        <f t="shared" si="13"/>
        <v>0</v>
      </c>
    </row>
    <row r="115" spans="1:39" ht="21.75" customHeight="1" x14ac:dyDescent="0.25">
      <c r="G115" s="109"/>
      <c r="H115" s="5"/>
      <c r="I115" s="116"/>
      <c r="J115" s="5"/>
      <c r="K115" s="117" t="s">
        <v>42</v>
      </c>
      <c r="L115" s="118"/>
      <c r="M115" s="119"/>
      <c r="N115" s="118"/>
      <c r="O115" s="119"/>
      <c r="P115" s="118"/>
      <c r="Q115" s="119"/>
      <c r="R115" s="118">
        <f t="shared" si="10"/>
        <v>0</v>
      </c>
      <c r="S115" s="119">
        <f t="shared" si="11"/>
        <v>0</v>
      </c>
      <c r="AA115" s="19"/>
      <c r="AC115" s="120"/>
      <c r="AE115" s="121" t="s">
        <v>42</v>
      </c>
      <c r="AF115" s="118"/>
      <c r="AG115" s="119"/>
      <c r="AH115" s="118"/>
      <c r="AI115" s="119"/>
      <c r="AJ115" s="118"/>
      <c r="AK115" s="119"/>
      <c r="AL115" s="118">
        <f t="shared" si="12"/>
        <v>0</v>
      </c>
      <c r="AM115" s="119">
        <f t="shared" si="13"/>
        <v>0</v>
      </c>
    </row>
    <row r="116" spans="1:39" ht="21.75" customHeight="1" x14ac:dyDescent="0.25">
      <c r="G116" s="109"/>
      <c r="H116" s="5"/>
      <c r="I116" s="5"/>
      <c r="J116" s="117" t="s">
        <v>43</v>
      </c>
      <c r="K116" s="117" t="s">
        <v>43</v>
      </c>
      <c r="L116" s="118"/>
      <c r="M116" s="119"/>
      <c r="N116" s="118"/>
      <c r="O116" s="119"/>
      <c r="P116" s="118"/>
      <c r="Q116" s="119"/>
      <c r="R116" s="118">
        <f t="shared" si="10"/>
        <v>0</v>
      </c>
      <c r="S116" s="119">
        <f t="shared" si="11"/>
        <v>0</v>
      </c>
      <c r="AA116" s="19"/>
      <c r="AD116" s="121" t="s">
        <v>43</v>
      </c>
      <c r="AE116" s="121" t="s">
        <v>43</v>
      </c>
      <c r="AF116" s="118"/>
      <c r="AG116" s="119"/>
      <c r="AH116" s="118"/>
      <c r="AI116" s="119"/>
      <c r="AJ116" s="118"/>
      <c r="AK116" s="119"/>
      <c r="AL116" s="118">
        <f t="shared" si="12"/>
        <v>0</v>
      </c>
      <c r="AM116" s="119">
        <f t="shared" si="13"/>
        <v>0</v>
      </c>
    </row>
    <row r="117" spans="1:39" ht="21.75" customHeight="1" x14ac:dyDescent="0.25">
      <c r="G117" s="109"/>
      <c r="H117" s="5"/>
      <c r="I117" s="122" t="s">
        <v>44</v>
      </c>
      <c r="J117" s="117" t="s">
        <v>44</v>
      </c>
      <c r="K117" s="117" t="s">
        <v>44</v>
      </c>
      <c r="L117" s="118"/>
      <c r="M117" s="119"/>
      <c r="N117" s="118"/>
      <c r="O117" s="119"/>
      <c r="P117" s="118"/>
      <c r="Q117" s="119"/>
      <c r="R117" s="118">
        <f t="shared" si="10"/>
        <v>0</v>
      </c>
      <c r="S117" s="119">
        <f t="shared" si="11"/>
        <v>0</v>
      </c>
      <c r="AA117" s="19"/>
      <c r="AC117" s="112" t="s">
        <v>44</v>
      </c>
      <c r="AD117" s="121" t="s">
        <v>44</v>
      </c>
      <c r="AE117" s="121" t="s">
        <v>44</v>
      </c>
      <c r="AF117" s="118"/>
      <c r="AG117" s="119"/>
      <c r="AH117" s="118"/>
      <c r="AI117" s="119"/>
      <c r="AJ117" s="118"/>
      <c r="AK117" s="119"/>
      <c r="AL117" s="118">
        <f t="shared" si="12"/>
        <v>0</v>
      </c>
      <c r="AM117" s="119">
        <f t="shared" si="13"/>
        <v>0</v>
      </c>
    </row>
    <row r="118" spans="1:39" ht="21.75" customHeight="1" thickBot="1" x14ac:dyDescent="0.3">
      <c r="G118" s="109"/>
      <c r="H118" s="5"/>
      <c r="I118" s="116"/>
      <c r="J118" s="5"/>
      <c r="K118" s="117" t="s">
        <v>45</v>
      </c>
      <c r="L118" s="124"/>
      <c r="M118" s="125"/>
      <c r="N118" s="124"/>
      <c r="O118" s="125"/>
      <c r="P118" s="124"/>
      <c r="Q118" s="125"/>
      <c r="R118" s="124">
        <f t="shared" si="10"/>
        <v>0</v>
      </c>
      <c r="S118" s="125">
        <f t="shared" si="11"/>
        <v>0</v>
      </c>
      <c r="AA118" s="19"/>
      <c r="AC118" s="120"/>
      <c r="AE118" s="121" t="s">
        <v>45</v>
      </c>
      <c r="AF118" s="124"/>
      <c r="AG118" s="125"/>
      <c r="AH118" s="124"/>
      <c r="AI118" s="125"/>
      <c r="AJ118" s="124"/>
      <c r="AK118" s="125"/>
      <c r="AL118" s="124">
        <f t="shared" si="12"/>
        <v>0</v>
      </c>
      <c r="AM118" s="125">
        <f t="shared" si="13"/>
        <v>0</v>
      </c>
    </row>
    <row r="119" spans="1:39" ht="13.5" customHeight="1" x14ac:dyDescent="0.25">
      <c r="C119" s="120"/>
      <c r="V119" s="120"/>
    </row>
    <row r="120" spans="1:39" ht="13.5" customHeight="1" thickBot="1" x14ac:dyDescent="0.3">
      <c r="C120" s="120"/>
      <c r="V120" s="120"/>
    </row>
    <row r="121" spans="1:39" ht="21" customHeight="1" thickTop="1" x14ac:dyDescent="0.4">
      <c r="A121" s="70" t="s">
        <v>0</v>
      </c>
      <c r="C121" s="3" t="s">
        <v>1</v>
      </c>
      <c r="D121" s="2"/>
      <c r="E121" s="10" t="str">
        <f>IF($E$1=0," ",$E$1)</f>
        <v xml:space="preserve"> </v>
      </c>
      <c r="F121" s="2"/>
      <c r="G121" s="2"/>
      <c r="H121" s="2" t="s">
        <v>2</v>
      </c>
      <c r="I121" s="2"/>
      <c r="J121" s="2"/>
      <c r="K121" s="2"/>
      <c r="L121" s="2"/>
      <c r="O121" s="71" t="str">
        <f>IF($M$1=0," ",$M$1)</f>
        <v xml:space="preserve"> </v>
      </c>
      <c r="P121" s="72"/>
      <c r="Q121" s="73"/>
      <c r="R121" s="74" t="s">
        <v>3</v>
      </c>
      <c r="S121" s="75">
        <v>4</v>
      </c>
      <c r="T121" s="2"/>
      <c r="U121" s="70" t="s">
        <v>0</v>
      </c>
      <c r="W121" s="3" t="s">
        <v>1</v>
      </c>
      <c r="X121" s="2"/>
      <c r="Y121" s="10" t="str">
        <f>IF($E$1=0," ",$E$1)</f>
        <v xml:space="preserve"> </v>
      </c>
      <c r="Z121" s="2"/>
      <c r="AA121" s="2"/>
      <c r="AB121" s="2" t="s">
        <v>2</v>
      </c>
      <c r="AC121" s="2"/>
      <c r="AD121" s="2"/>
      <c r="AE121" s="2"/>
      <c r="AI121" s="71" t="str">
        <f>IF($M$1=0," ",$M$1)</f>
        <v xml:space="preserve"> </v>
      </c>
      <c r="AJ121" s="72"/>
      <c r="AK121" s="73"/>
      <c r="AL121" s="74" t="s">
        <v>3</v>
      </c>
      <c r="AM121" s="75" t="s">
        <v>15</v>
      </c>
    </row>
    <row r="122" spans="1:39" ht="12.75" customHeight="1" x14ac:dyDescent="0.25">
      <c r="A122" s="19"/>
      <c r="O122" s="76"/>
      <c r="P122" s="77"/>
      <c r="Q122" s="78"/>
      <c r="R122" s="79"/>
      <c r="S122" s="80"/>
      <c r="U122" s="19"/>
      <c r="AI122" s="76"/>
      <c r="AJ122" s="77"/>
      <c r="AK122" s="78"/>
      <c r="AL122" s="79"/>
      <c r="AM122" s="80"/>
    </row>
    <row r="123" spans="1:39" ht="12.75" customHeight="1" x14ac:dyDescent="0.25">
      <c r="B123" s="81" t="s">
        <v>17</v>
      </c>
      <c r="O123" s="76"/>
      <c r="P123" s="77"/>
      <c r="Q123" s="78"/>
      <c r="R123" s="82"/>
      <c r="S123" s="83"/>
      <c r="V123" s="81" t="s">
        <v>17</v>
      </c>
      <c r="AI123" s="76"/>
      <c r="AJ123" s="77"/>
      <c r="AK123" s="78"/>
      <c r="AL123" s="82"/>
      <c r="AM123" s="83"/>
    </row>
    <row r="124" spans="1:39" ht="12.75" customHeight="1" x14ac:dyDescent="0.25">
      <c r="B124" s="81" t="s">
        <v>18</v>
      </c>
      <c r="O124" s="76"/>
      <c r="P124" s="77"/>
      <c r="Q124" s="78"/>
      <c r="R124" s="84" t="s">
        <v>11</v>
      </c>
      <c r="S124" s="86" t="str">
        <f>IF($J$24=0," ",$J$24)</f>
        <v xml:space="preserve"> </v>
      </c>
      <c r="V124" s="81" t="s">
        <v>18</v>
      </c>
      <c r="AI124" s="76"/>
      <c r="AJ124" s="77"/>
      <c r="AK124" s="78"/>
      <c r="AL124" s="84" t="s">
        <v>11</v>
      </c>
      <c r="AM124" s="86" t="str">
        <f>IF($AB$24=0," ",$AB$24)</f>
        <v xml:space="preserve"> </v>
      </c>
    </row>
    <row r="125" spans="1:39" ht="12.75" customHeight="1" x14ac:dyDescent="0.25">
      <c r="B125" s="81" t="s">
        <v>19</v>
      </c>
      <c r="C125" s="50"/>
      <c r="D125" s="50"/>
      <c r="E125" s="50"/>
      <c r="O125" s="76"/>
      <c r="P125" s="77"/>
      <c r="Q125" s="78"/>
      <c r="R125" s="79"/>
      <c r="S125" s="80"/>
      <c r="V125" s="81" t="s">
        <v>19</v>
      </c>
      <c r="W125" s="50"/>
      <c r="X125" s="50"/>
      <c r="Y125" s="50"/>
      <c r="AI125" s="76"/>
      <c r="AJ125" s="77"/>
      <c r="AK125" s="78"/>
      <c r="AL125" s="79"/>
      <c r="AM125" s="80"/>
    </row>
    <row r="126" spans="1:39" ht="12.75" customHeight="1" thickBot="1" x14ac:dyDescent="0.3">
      <c r="B126" s="50"/>
      <c r="G126" s="5"/>
      <c r="H126" s="5"/>
      <c r="I126" s="5"/>
      <c r="J126" s="5"/>
      <c r="K126" s="5"/>
      <c r="L126" s="5"/>
      <c r="M126" s="5"/>
      <c r="O126" s="88"/>
      <c r="P126" s="89"/>
      <c r="Q126" s="90"/>
      <c r="R126" s="91"/>
      <c r="S126" s="93"/>
      <c r="T126" s="5"/>
      <c r="V126" s="50"/>
      <c r="AA126" s="5"/>
      <c r="AB126" s="5"/>
      <c r="AC126" s="5"/>
      <c r="AD126" s="5"/>
      <c r="AE126" s="5"/>
      <c r="AF126" s="5"/>
      <c r="AG126" s="5"/>
      <c r="AI126" s="88"/>
      <c r="AJ126" s="89"/>
      <c r="AK126" s="90"/>
      <c r="AL126" s="91"/>
      <c r="AM126" s="93"/>
    </row>
    <row r="127" spans="1:39" ht="12.75" customHeight="1" thickTop="1" thickBot="1" x14ac:dyDescent="0.3">
      <c r="A127" s="19"/>
      <c r="O127" s="5"/>
      <c r="P127" s="5"/>
      <c r="Q127" s="5"/>
      <c r="R127" s="5"/>
      <c r="S127" s="5"/>
      <c r="AI127" s="5"/>
      <c r="AJ127" s="5"/>
      <c r="AK127" s="5"/>
      <c r="AL127" s="5"/>
      <c r="AM127" s="5"/>
    </row>
    <row r="128" spans="1:39" ht="12.75" customHeight="1" x14ac:dyDescent="0.3">
      <c r="A128" s="19"/>
      <c r="B128" s="42" t="s">
        <v>20</v>
      </c>
      <c r="C128" s="67" t="s">
        <v>4</v>
      </c>
      <c r="D128" s="68" t="s">
        <v>5</v>
      </c>
      <c r="E128" s="68" t="s">
        <v>6</v>
      </c>
      <c r="F128" s="42" t="s">
        <v>21</v>
      </c>
      <c r="G128" s="94">
        <v>1</v>
      </c>
      <c r="H128" s="94">
        <v>2</v>
      </c>
      <c r="I128" s="94">
        <v>3</v>
      </c>
      <c r="J128" s="94">
        <v>4</v>
      </c>
      <c r="K128" s="95">
        <v>5</v>
      </c>
      <c r="L128" s="96" t="s">
        <v>22</v>
      </c>
      <c r="M128" s="128" t="s">
        <v>23</v>
      </c>
      <c r="N128" s="128" t="s">
        <v>24</v>
      </c>
      <c r="O128" s="129" t="s">
        <v>25</v>
      </c>
      <c r="P128" s="130"/>
      <c r="Q128" s="5"/>
      <c r="R128" s="5"/>
      <c r="S128" s="5"/>
      <c r="V128" s="42" t="s">
        <v>20</v>
      </c>
      <c r="W128" s="67" t="s">
        <v>4</v>
      </c>
      <c r="X128" s="68" t="s">
        <v>5</v>
      </c>
      <c r="Y128" s="68" t="s">
        <v>6</v>
      </c>
      <c r="Z128" s="42" t="s">
        <v>21</v>
      </c>
      <c r="AA128" s="94">
        <v>1</v>
      </c>
      <c r="AB128" s="94">
        <v>2</v>
      </c>
      <c r="AC128" s="94">
        <v>3</v>
      </c>
      <c r="AD128" s="94">
        <v>4</v>
      </c>
      <c r="AE128" s="95">
        <v>5</v>
      </c>
      <c r="AF128" s="96" t="s">
        <v>22</v>
      </c>
      <c r="AG128" s="128" t="s">
        <v>23</v>
      </c>
      <c r="AH128" s="128" t="s">
        <v>24</v>
      </c>
      <c r="AI128" s="129" t="s">
        <v>25</v>
      </c>
      <c r="AJ128" s="130"/>
      <c r="AK128" s="5"/>
      <c r="AL128" s="5"/>
      <c r="AM128" s="5"/>
    </row>
    <row r="129" spans="1:39" ht="12.75" customHeight="1" x14ac:dyDescent="0.25">
      <c r="A129" s="19"/>
      <c r="B129" s="42">
        <v>1</v>
      </c>
      <c r="C129" s="67">
        <f>$C23</f>
        <v>0</v>
      </c>
      <c r="D129" s="68" t="str">
        <f>IF(C129=0," ",VLOOKUP(C129,[1]Inschr!B$1:K$65536,3,FALSE))</f>
        <v xml:space="preserve"> </v>
      </c>
      <c r="E129" s="68" t="str">
        <f>IF(C129=0," ",VLOOKUP(C129,[1]Inschr!B$1:K$65536,4,FALSE))</f>
        <v xml:space="preserve"> </v>
      </c>
      <c r="F129" s="42">
        <f>L129*2</f>
        <v>0</v>
      </c>
      <c r="G129" s="100" t="s">
        <v>26</v>
      </c>
      <c r="H129" s="42">
        <f>IF(R138-S138&gt;0,1,0)</f>
        <v>0</v>
      </c>
      <c r="I129" s="42">
        <f>IF(R141-S141&gt;0,1,0)</f>
        <v>0</v>
      </c>
      <c r="J129" s="42">
        <f>IF(R144-S144&gt;0,1,0)</f>
        <v>0</v>
      </c>
      <c r="K129" s="67">
        <f>IF(R146-S146&gt;0,1,0)</f>
        <v>0</v>
      </c>
      <c r="L129" s="101">
        <f>SUM(G129:K129)</f>
        <v>0</v>
      </c>
      <c r="M129" s="102">
        <f>IF(L129=0,0,IF(2&lt;IF(L129=L129,1,0)+IF(L129=L130,1,0)+IF(L129=L131,1,0)+IF(L129=L132,1,0)+IF(L129=L133,1,0),R138+R141+R144+R146-S138-S141-S144-S146,IF(2=IF(L129=L129,1,0)+IF(L129=L130,1,0)+IF(L129=L131,1,0)+IF(L129=L132,1,0)+IF(L129=L133,1,0),"-","_")))</f>
        <v>0</v>
      </c>
      <c r="N129" s="102">
        <f>IF(OR(M129=0,M129="-",M129="_"),M129,IF(2&lt;IF(M129=M129,1,0)+IF(M129=M130,1,0)+IF(M129=M131,1,0)+IF(M129=M132,1,0)+IF(M129=M133,1,0),L138+N138+P138+L141+N141+P141+L144+N144+P144+L146+N146+P146-M138-O138-Q138-M141-O141-Q141-M144-O144-Q144-M146-O146-Q146,IF(2=IF(M129=M129,1,0)+IF(M129=M130,1,0)+IF(M129=M131,1,0)+IF(M129=M132,1,0)+IF(M129=M133,1,0),"-","_")))</f>
        <v>0</v>
      </c>
      <c r="O129" s="103">
        <f>IF(L129=0,0,IF(M129="-",IF(L129=L130,IF(R138&lt;S138,"Verliezer","Winnaar"),IF(L129=L131,IF(R141&lt;S141,"Verliezer","Winnaar"),IF(L129=L132,IF(R144&lt;S144,"Verliezer","Winnaar"),IF(L129=L133,IF(R146&lt;S146,"Verliezer","Winnaar"))))),IF(N129="-",IF(M129=M130,IF(R138&lt;S138,"Verliezer","Winnaar"),IF(M129=M131,IF(R141&lt;S141,"Verliezer","Winnaar"),IF(M129=M132,IF(R144&lt;S144,"Verliezer","Winnaar"),IF(M129=M133,IF(R146&lt;S146,"Verliezer","Winnaar"))))),"_")))</f>
        <v>0</v>
      </c>
      <c r="P129" s="104"/>
      <c r="Q129" s="5"/>
      <c r="R129" s="5"/>
      <c r="S129" s="5"/>
      <c r="V129" s="42">
        <v>1</v>
      </c>
      <c r="W129" s="67">
        <f>$W23</f>
        <v>0</v>
      </c>
      <c r="X129" s="68" t="str">
        <f>IF(W129=0," ",VLOOKUP(W129,[1]Inschr!B$1:K$65536,3,FALSE))</f>
        <v xml:space="preserve"> </v>
      </c>
      <c r="Y129" s="68" t="str">
        <f>IF(W129=0," ",VLOOKUP(W129,[1]Inschr!B$1:K$65536,4,FALSE))</f>
        <v xml:space="preserve"> </v>
      </c>
      <c r="Z129" s="42">
        <f>AF129*2</f>
        <v>0</v>
      </c>
      <c r="AA129" s="100" t="s">
        <v>26</v>
      </c>
      <c r="AB129" s="42">
        <f>IF(AL138-AM138&gt;0,1,0)</f>
        <v>0</v>
      </c>
      <c r="AC129" s="42">
        <f>IF(AL141-AM141&gt;0,1,0)</f>
        <v>0</v>
      </c>
      <c r="AD129" s="42">
        <f>IF(AL144-AM144&gt;0,1,0)</f>
        <v>0</v>
      </c>
      <c r="AE129" s="67">
        <f>IF(AL146-AM146&gt;0,1,0)</f>
        <v>0</v>
      </c>
      <c r="AF129" s="101">
        <f>SUM(AA129:AE129)</f>
        <v>0</v>
      </c>
      <c r="AG129" s="102">
        <f>IF(AF129=0,0,IF(2&lt;IF(AF129=AF129,1,0)+IF(AF129=AF130,1,0)+IF(AF129=AF131,1,0)+IF(AF129=AF132,1,0)+IF(AF129=AF133,1,0),AL138+AL141+AL144+AL146-AM138-AM141-AM144-AM146,IF(2=IF(AF129=AF129,1,0)+IF(AF129=AF130,1,0)+IF(AF129=AF131,1,0)+IF(AF129=AF132,1,0)+IF(AF129=AF133,1,0),"-","_")))</f>
        <v>0</v>
      </c>
      <c r="AH129" s="102">
        <f>IF(OR(AG129=0,AG129="-",AG129="_"),AG129,IF(2&lt;IF(AG129=AG129,1,0)+IF(AG129=AG130,1,0)+IF(AG129=AG131,1,0)+IF(AG129=AG132,1,0)+IF(AG129=AG133,1,0),AF138+AH138+AJ138+AF141+AH141+AJ141+AF144+AH144+AJ144+AF146+AH146+AJ146-AG138-AI138-AK138-AG141-AI141-AK141-AG144-AI144-AK144-AG146-AI146-AK146,IF(2=IF(AG129=AG129,1,0)+IF(AG129=AG130,1,0)+IF(AG129=AG131,1,0)+IF(AG129=AG132,1,0)+IF(AG129=AG133,1,0),"-","_")))</f>
        <v>0</v>
      </c>
      <c r="AI129" s="103">
        <f>IF(AF129=0,0,IF(AG129="-",IF(AF129=AF130,IF(AL138&lt;AM138,"Verliezer","Winnaar"),IF(AF129=AF131,IF(AL141&lt;AM141,"Verliezer","Winnaar"),IF(AF129=AF132,IF(AL144&lt;AM144,"Verliezer","Winnaar"),IF(AF129=AF133,IF(AL146&lt;AM146,"Verliezer","Winnaar"))))),IF(AH129="-",IF(AG129=AG130,IF(AL138&lt;AM138,"Verliezer","Winnaar"),IF(AG129=AG131,IF(AL141&lt;AM141,"Verliezer","Winnaar"),IF(AG129=AG132,IF(AL144&lt;AM144,"Verliezer","Winnaar"),IF(AG129=AG133,IF(AL146&lt;AM146,"Verliezer","Winnaar"))))),"_")))</f>
        <v>0</v>
      </c>
      <c r="AJ129" s="104"/>
      <c r="AK129" s="5"/>
      <c r="AL129" s="5"/>
      <c r="AM129" s="5"/>
    </row>
    <row r="130" spans="1:39" ht="12.75" customHeight="1" x14ac:dyDescent="0.25">
      <c r="A130" s="19"/>
      <c r="B130" s="42">
        <v>2</v>
      </c>
      <c r="C130" s="67">
        <f>$C24</f>
        <v>0</v>
      </c>
      <c r="D130" s="68" t="str">
        <f>IF(C130=0," ",VLOOKUP(C130,[1]Inschr!B$1:K$65536,3,FALSE))</f>
        <v xml:space="preserve"> </v>
      </c>
      <c r="E130" s="68" t="str">
        <f>IF(C130=0," ",VLOOKUP(C130,[1]Inschr!B$1:K$65536,4,FALSE))</f>
        <v xml:space="preserve"> </v>
      </c>
      <c r="F130" s="42">
        <f>L130*2</f>
        <v>0</v>
      </c>
      <c r="G130" s="42">
        <f>IF(S138-R138&gt;0,1,0)</f>
        <v>0</v>
      </c>
      <c r="H130" s="100" t="s">
        <v>26</v>
      </c>
      <c r="I130" s="42">
        <f>IF(R145-S145&gt;0,1,0)</f>
        <v>0</v>
      </c>
      <c r="J130" s="42">
        <f>IF(R142-S142&gt;0,1,0)</f>
        <v>0</v>
      </c>
      <c r="K130" s="67">
        <f>IF(R140-S140&gt;0,1,0)</f>
        <v>0</v>
      </c>
      <c r="L130" s="101">
        <f>SUM(G130:K130)</f>
        <v>0</v>
      </c>
      <c r="M130" s="102">
        <f>IF(L130=0,0,IF(2&lt;IF(L130=L129,1,0)+IF(L130=L130,1,0)+IF(L130=L131,1,0)+IF(L130=L132,1,0)+IF(L130=L133,1,0),S138+R140+R142+R145-R138-S140-S142-S145,IF(2=IF(L130=L129,1,0)+IF(L130=L130,1,0)+IF(L130=L131,1,0)+IF(L130=L132,1,0)+IF(L130=L133,1,0),"-","_")))</f>
        <v>0</v>
      </c>
      <c r="N130" s="102">
        <f>IF(OR(M130=0,M130="-",M130="_"),M130,IF(2&lt;IF(M130=M129,1,0)+IF(M130=M130,1,0)+IF(M130=M131,1,0)+IF(M130=M132,1,0)+IF(M130=M133,1,0),M138+O138+Q138+L140+N140+P140+L142+N142+P142+L145+N145+P145-L138-N138-P138-M140-O140-Q140-M142-O142-Q142-M145-O145-Q145,IF(2=IF(M130=M129,1,0)+IF(M130=M130,1,0)+IF(M130=M131,1,0)+IF(M130=M132,1,0)+IF(M130=M133,1,0),"-","_")))</f>
        <v>0</v>
      </c>
      <c r="O130" s="105">
        <f>IF(L130=0,0,IF(M130="-",IF(L130=L131,IF(R145&lt;S145,"Verliezer","Winnaar"),IF(L130=L132,IF(R142&lt;S142,"Verliezer","Winnaar"),IF(L130=L133,IF(R140&lt;S140,"Verliezer","Winnaar"),IF(S138&lt;R138,"Verliezer","Winnaar")))),IF(N130="-",IF(M130=M131,IF(R145&lt;S145,"Verliezer","Winnaar"),IF(M130=M132,IF(R142&lt;S142,"Verliezer","Winnaar"),IF(M130=M133,IF(R140&lt;S140,"Verliezer","Winnaar"),IF(S138&lt;R138,"Verliezer","Winnaar")))),"_")))</f>
        <v>0</v>
      </c>
      <c r="P130" s="106"/>
      <c r="Q130" s="5"/>
      <c r="R130" s="5"/>
      <c r="S130" s="5"/>
      <c r="V130" s="42">
        <v>2</v>
      </c>
      <c r="W130" s="67">
        <f>$W24</f>
        <v>0</v>
      </c>
      <c r="X130" s="68" t="str">
        <f>IF(W130=0," ",VLOOKUP(W130,[1]Inschr!B$1:K$65536,3,FALSE))</f>
        <v xml:space="preserve"> </v>
      </c>
      <c r="Y130" s="68" t="str">
        <f>IF(W130=0," ",VLOOKUP(W130,[1]Inschr!B$1:K$65536,4,FALSE))</f>
        <v xml:space="preserve"> </v>
      </c>
      <c r="Z130" s="42">
        <f>AF130*2</f>
        <v>0</v>
      </c>
      <c r="AA130" s="42">
        <f>IF(AM138-AL138&gt;0,1,0)</f>
        <v>0</v>
      </c>
      <c r="AB130" s="100" t="s">
        <v>26</v>
      </c>
      <c r="AC130" s="42">
        <f>IF(AL145-AM145&gt;0,1,0)</f>
        <v>0</v>
      </c>
      <c r="AD130" s="42">
        <f>IF(AL142-AM142&gt;0,1,0)</f>
        <v>0</v>
      </c>
      <c r="AE130" s="67">
        <f>IF(AL140-AM140&gt;0,1,0)</f>
        <v>0</v>
      </c>
      <c r="AF130" s="101">
        <f>SUM(AA130:AE130)</f>
        <v>0</v>
      </c>
      <c r="AG130" s="102">
        <f>IF(AF130=0,0,IF(2&lt;IF(AF130=AF129,1,0)+IF(AF130=AF130,1,0)+IF(AF130=AF131,1,0)+IF(AF130=AF132,1,0)+IF(AF130=AF133,1,0),AM138+AL140+AL142+AL145-AL138-AM140-AM142-AM145,IF(2=IF(AF130=AF129,1,0)+IF(AF130=AF130,1,0)+IF(AF130=AF131,1,0)+IF(AF130=AF132,1,0)+IF(AF130=AF133,1,0),"-","_")))</f>
        <v>0</v>
      </c>
      <c r="AH130" s="102">
        <f>IF(OR(AG130=0,AG130="-",AG130="_"),AG130,IF(2&lt;IF(AG130=AG129,1,0)+IF(AG130=AG130,1,0)+IF(AG130=AG131,1,0)+IF(AG130=AG132,1,0)+IF(AG130=AG133,1,0),AG138+AI138+AK138+AF140+AH140+AJ140+AF142+AH142+AJ142+AF145+AH145+AJ145-AF138-AH138-AJ138-AG140-AI140-AK140-AG142-AI142-AK142-AG145-AI145-AK145,IF(2=IF(AG130=AG129,1,0)+IF(AG130=AG130,1,0)+IF(AG130=AG131,1,0)+IF(AG130=AG132,1,0)+IF(AG130=AG133,1,0),"-","_")))</f>
        <v>0</v>
      </c>
      <c r="AI130" s="105">
        <f>IF(AF130=0,0,IF(AG130="-",IF(AF130=AF131,IF(AL145&lt;AM145,"Verliezer","Winnaar"),IF(AF130=AF132,IF(AL142&lt;AM142,"Verliezer","Winnaar"),IF(AF130=AF133,IF(AL140&lt;AM140,"Verliezer","Winnaar"),IF(AM138&lt;AL138,"Verliezer","Winnaar")))),IF(AH130="-",IF(AG130=AG131,IF(AL145&lt;AM145,"Verliezer","Winnaar"),IF(AG130=AG132,IF(AL142&lt;AM142,"Verliezer","Winnaar"),IF(AG130=AG133,IF(AL140&lt;AM140,"Verliezer","Winnaar"),IF(AM138&lt;AL138,"Verliezer","Winnaar")))),"_")))</f>
        <v>0</v>
      </c>
      <c r="AJ130" s="106"/>
      <c r="AK130" s="5"/>
      <c r="AL130" s="5"/>
      <c r="AM130" s="5"/>
    </row>
    <row r="131" spans="1:39" ht="12.75" customHeight="1" x14ac:dyDescent="0.25">
      <c r="A131" s="19"/>
      <c r="B131" s="42">
        <v>3</v>
      </c>
      <c r="C131" s="67">
        <f>$C25</f>
        <v>0</v>
      </c>
      <c r="D131" s="68" t="str">
        <f>IF(C131=0," ",VLOOKUP(C131,[1]Inschr!B$1:K$65536,3,FALSE))</f>
        <v xml:space="preserve"> </v>
      </c>
      <c r="E131" s="68" t="str">
        <f>IF(C131=0," ",VLOOKUP(C131,[1]Inschr!B$1:K$65536,4,FALSE))</f>
        <v xml:space="preserve"> </v>
      </c>
      <c r="F131" s="42">
        <f>L131*2</f>
        <v>0</v>
      </c>
      <c r="G131" s="42">
        <f>IF(S141-R141&gt;0,1,0)</f>
        <v>0</v>
      </c>
      <c r="H131" s="42">
        <f>IF(S145-R145&gt;0,1,0)</f>
        <v>0</v>
      </c>
      <c r="I131" s="100" t="s">
        <v>26</v>
      </c>
      <c r="J131" s="42">
        <f>IF(R139-S139&gt;0,1,0)</f>
        <v>0</v>
      </c>
      <c r="K131" s="67">
        <f>IF(R143-S143&gt;0,1,0)</f>
        <v>0</v>
      </c>
      <c r="L131" s="101">
        <f>SUM(G131:K131)</f>
        <v>0</v>
      </c>
      <c r="M131" s="102">
        <f>IF(L131=0,0,IF(2&lt;IF(L131=L129,1,0)+IF(L131=L130,1,0)+IF(L131=L131,1,0)+IF(L131=L132,1,0)+IF(L131=L133,1,0),R139+S141+R143+S145-S139-R141-S143-R145,IF(2=IF(L131=L129,1,0)+IF(L131=L130,1,0)+IF(L131=L131,1,0)+IF(L131=L132,1,0)+IF(L131=L133,1,0),"-","_")))</f>
        <v>0</v>
      </c>
      <c r="N131" s="102">
        <f>IF(OR(M131=0,M131="-",M131="_"),M131,IF(2&lt;IF(M131=M129,1,0)+IF(M131=M130,1,0)+IF(M131=M131,1,0)+IF(M131=M132,1,0)+IF(M131=M133,1,0),L139+N139+P139+M141+O141+Q141+L143+N143+P143+M145+O145+Q145-M139-O139-Q139-L141-N141-P141-M143-O143-Q143-L145-N145-P145,IF(2=IF(M131=M129,1,0)+IF(M131=M130,1,0)+IF(M131=M131,1,0)+IF(M131=M132,1,0)+IF(M131=M133,1,0),"-","_")))</f>
        <v>0</v>
      </c>
      <c r="O131" s="103">
        <f>IF(L131=0,0,IF(M131="-",IF(L131=L132,IF(R139&lt;S139,"Verliezer","Winnaar"),IF(L131=L133,IF(R143&lt;S143,"Verliezer","Winnaar"),IF(L131=L129,IF(S141&lt;R141,"Verliezer","Winnaar"),IF(S145&lt;R145,"Verliezer","Winnaar")))),IF(N131="-",IF(M131=M132,IF(R139&lt;S139,"Verliezer","Winnaar"),IF(M131=M133,IF(R143&lt;S143,"Verliezer","Winnaar"),IF(M131=M129,IF(S141&lt;R141,"Verliezer","Winnaar"),IF(S145&lt;R145,"Verliezer","Winnaar")))),"_")))</f>
        <v>0</v>
      </c>
      <c r="P131" s="104"/>
      <c r="Q131" s="5"/>
      <c r="R131" s="5"/>
      <c r="S131" s="5"/>
      <c r="V131" s="42">
        <v>3</v>
      </c>
      <c r="W131" s="67">
        <f>$W25</f>
        <v>0</v>
      </c>
      <c r="X131" s="68" t="str">
        <f>IF(W131=0," ",VLOOKUP(W131,[1]Inschr!B$1:K$65536,3,FALSE))</f>
        <v xml:space="preserve"> </v>
      </c>
      <c r="Y131" s="68" t="str">
        <f>IF(W131=0," ",VLOOKUP(W131,[1]Inschr!B$1:K$65536,4,FALSE))</f>
        <v xml:space="preserve"> </v>
      </c>
      <c r="Z131" s="42">
        <f>AF131*2</f>
        <v>0</v>
      </c>
      <c r="AA131" s="42">
        <f>IF(AM141-AL141&gt;0,1,0)</f>
        <v>0</v>
      </c>
      <c r="AB131" s="42">
        <f>IF(AM145-AL145&gt;0,1,0)</f>
        <v>0</v>
      </c>
      <c r="AC131" s="100" t="s">
        <v>26</v>
      </c>
      <c r="AD131" s="42">
        <f>IF(AL139-AM139&gt;0,1,0)</f>
        <v>0</v>
      </c>
      <c r="AE131" s="67">
        <f>IF(AL143-AM143&gt;0,1,0)</f>
        <v>0</v>
      </c>
      <c r="AF131" s="101">
        <f>SUM(AA131:AE131)</f>
        <v>0</v>
      </c>
      <c r="AG131" s="102">
        <f>IF(AF131=0,0,IF(2&lt;IF(AF131=AF129,1,0)+IF(AF131=AF130,1,0)+IF(AF131=AF131,1,0)+IF(AF131=AF132,1,0)+IF(AF131=AF133,1,0),AL139+AM141+AL143+AM145-AM139-AL141-AM143-AL145,IF(2=IF(AF131=AF129,1,0)+IF(AF131=AF130,1,0)+IF(AF131=AF131,1,0)+IF(AF131=AF132,1,0)+IF(AF131=AF133,1,0),"-","_")))</f>
        <v>0</v>
      </c>
      <c r="AH131" s="102">
        <f>IF(OR(AG131=0,AG131="-",AG131="_"),AG131,IF(2&lt;IF(AG131=AG129,1,0)+IF(AG131=AG130,1,0)+IF(AG131=AG131,1,0)+IF(AG131=AG132,1,0)+IF(AG131=AG133,1,0),AF139+AH139+AJ139+AG141+AI141+AK141+AF143+AH143+AJ143+AG145+AI145+AK145-AG139-AI139-AK139-AF141-AH141-AJ141-AG143-AI143-AK143-AF145-AH145-AJ145,IF(2=IF(AG131=AG129,1,0)+IF(AG131=AG130,1,0)+IF(AG131=AG131,1,0)+IF(AG131=AG132,1,0)+IF(AG131=AG133,1,0),"-","_")))</f>
        <v>0</v>
      </c>
      <c r="AI131" s="103">
        <f>IF(AF131=0,0,IF(AG131="-",IF(AF131=AF132,IF(AL139&lt;AM139,"Verliezer","Winnaar"),IF(AF131=AF133,IF(AL143&lt;AM143,"Verliezer","Winnaar"),IF(AF131=AF129,IF(AM141&lt;AL141,"Verliezer","Winnaar"),IF(AM145&lt;AL145,"Verliezer","Winnaar")))),IF(AH131="-",IF(AG131=AG132,IF(AL139&lt;AM139,"Verliezer","Winnaar"),IF(AG131=AG133,IF(AL143&lt;AM143,"Verliezer","Winnaar"),IF(AG131=AG129,IF(AM141&lt;AL141,"Verliezer","Winnaar"),IF(AM145&lt;AL145,"Verliezer","Winnaar")))),"_")))</f>
        <v>0</v>
      </c>
      <c r="AJ131" s="104"/>
      <c r="AK131" s="5"/>
      <c r="AL131" s="5"/>
      <c r="AM131" s="5"/>
    </row>
    <row r="132" spans="1:39" ht="12.75" customHeight="1" x14ac:dyDescent="0.25">
      <c r="A132" s="19"/>
      <c r="B132" s="42">
        <v>4</v>
      </c>
      <c r="C132" s="67">
        <f>$C26</f>
        <v>0</v>
      </c>
      <c r="D132" s="68" t="str">
        <f>IF(C132=0," ",VLOOKUP(C132,[1]Inschr!B$1:K$65536,3,FALSE))</f>
        <v xml:space="preserve"> </v>
      </c>
      <c r="E132" s="68" t="str">
        <f>IF(C132=0," ",VLOOKUP(C132,[1]Inschr!B$1:K$65536,4,FALSE))</f>
        <v xml:space="preserve"> </v>
      </c>
      <c r="F132" s="42">
        <f>L132*2</f>
        <v>0</v>
      </c>
      <c r="G132" s="42">
        <f>IF(S144-R144&gt;0,1,0)</f>
        <v>0</v>
      </c>
      <c r="H132" s="42">
        <f>IF(S142-R142&gt;0,1,0)</f>
        <v>0</v>
      </c>
      <c r="I132" s="42">
        <f>IF(S139-R139&gt;0,1,0)</f>
        <v>0</v>
      </c>
      <c r="J132" s="100" t="s">
        <v>26</v>
      </c>
      <c r="K132" s="67">
        <f>IF(R137-S137&gt;0,1,0)</f>
        <v>0</v>
      </c>
      <c r="L132" s="101">
        <f>SUM(G132:K132)</f>
        <v>0</v>
      </c>
      <c r="M132" s="102">
        <f>IF(L132=0,0,IF(2&lt;IF(L132=L129,1,0)+IF(L132=L130,1,0)+IF(L132=L131,1,0)+IF(L132=L132,1,0)+IF(L132=L133,1,0),R137+S139+S142+S144-S137-R139-R142-R144,IF(2=IF(L132=L129,1,0)+IF(L132=L130,1,0)+IF(L132=L131,1,0)+IF(L132=L132,1,0)+IF(L132=L133,1,0),"-","_")))</f>
        <v>0</v>
      </c>
      <c r="N132" s="102">
        <f>IF(OR(M132=0,M132="-",M132="_"),M132,IF(2&lt;IF(M132=M129,1,0)+IF(M132=M130,1,0)+IF(M132=M131,1,0)+IF(M132=M132,1,0)+IF(M132=M133,1,0),L137+N137+P137+M139+O139+Q139+M142+O142+Q142+M144+O144+Q144-M137-O137-Q137-L139-N139-P139-L142-N142-P142-L144-N144-P144,IF(2=IF(M132=M129,1,0)+IF(M132=M130,1,0)+IF(M132=M131,1,0)+IF(M132=M132,1,0)+IF(M132=M133,1,0),"-","_")))</f>
        <v>0</v>
      </c>
      <c r="O132" s="103">
        <f>IF(L132=0,0,IF(M132="-",IF(L132=L133,IF(R137&lt;S137,"Verliezer","Winnaar"),IF(L132=L129,IF(S144&lt;R144,"Verliezer","Winnaar"),IF(L132=L130,IF(S142&lt;R142,"Verliezer","Winnaar"),IF(S139&lt;R139,"Verliezer","Winnaar")))),IF(N132="-",IF(M132=M133,IF(R137&lt;S137,"Verliezer","Winnaar"),IF(M132=M129,IF(S144&lt;R144,"Verliezer","Winnaar"),IF(M132=M130,IF(S142&lt;R142,"Verliezer","Winnaar"),IF(S139&lt;R139,"Verliezer","Winnaar")))),"_")))</f>
        <v>0</v>
      </c>
      <c r="P132" s="104"/>
      <c r="Q132" s="5"/>
      <c r="R132" s="5"/>
      <c r="S132" s="5"/>
      <c r="V132" s="42">
        <v>4</v>
      </c>
      <c r="W132" s="67">
        <f>$W26</f>
        <v>0</v>
      </c>
      <c r="X132" s="68" t="str">
        <f>IF(W132=0," ",VLOOKUP(W132,[1]Inschr!B$1:K$65536,3,FALSE))</f>
        <v xml:space="preserve"> </v>
      </c>
      <c r="Y132" s="68" t="str">
        <f>IF(W132=0," ",VLOOKUP(W132,[1]Inschr!B$1:K$65536,4,FALSE))</f>
        <v xml:space="preserve"> </v>
      </c>
      <c r="Z132" s="42">
        <f>AF132*2</f>
        <v>0</v>
      </c>
      <c r="AA132" s="42">
        <f>IF(AM144-AL144&gt;0,1,0)</f>
        <v>0</v>
      </c>
      <c r="AB132" s="42">
        <f>IF(AM142-AL142&gt;0,1,0)</f>
        <v>0</v>
      </c>
      <c r="AC132" s="42">
        <f>IF(AM139-AL139&gt;0,1,0)</f>
        <v>0</v>
      </c>
      <c r="AD132" s="100" t="s">
        <v>26</v>
      </c>
      <c r="AE132" s="67">
        <f>IF(AL137-AM137&gt;0,1,0)</f>
        <v>0</v>
      </c>
      <c r="AF132" s="101">
        <f>SUM(AA132:AE132)</f>
        <v>0</v>
      </c>
      <c r="AG132" s="102">
        <f>IF(AF132=0,0,IF(2&lt;IF(AF132=AF129,1,0)+IF(AF132=AF130,1,0)+IF(AF132=AF131,1,0)+IF(AF132=AF132,1,0)+IF(AF132=AF133,1,0),AL137+AM139+AM142+AM144-AM137-AL139-AL142-AL144,IF(2=IF(AF132=AF129,1,0)+IF(AF132=AF130,1,0)+IF(AF132=AF131,1,0)+IF(AF132=AF132,1,0)+IF(AF132=AF133,1,0),"-","_")))</f>
        <v>0</v>
      </c>
      <c r="AH132" s="102">
        <f>IF(OR(AG132=0,AG132="-",AG132="_"),AG132,IF(2&lt;IF(AG132=AG129,1,0)+IF(AG132=AG130,1,0)+IF(AG132=AG131,1,0)+IF(AG132=AG132,1,0)+IF(AG132=AG133,1,0),AF137+AH137+AJ137+AG139+AI139+AK139+AG142+AI142+AK142+AG144+AI144+AK144-AG137-AI137-AK137-AF139-AH139-AJ139-AF142-AH142-AJ142-AF144-AH144-AJ144,IF(2=IF(AG132=AG129,1,0)+IF(AG132=AG130,1,0)+IF(AG132=AG131,1,0)+IF(AG132=AG132,1,0)+IF(AG132=AG133,1,0),"-","_")))</f>
        <v>0</v>
      </c>
      <c r="AI132" s="103">
        <f>IF(AF132=0,0,IF(AG132="-",IF(AF132=AF133,IF(AL137&lt;AM137,"Verliezer","Winnaar"),IF(AF132=AF129,IF(AM144&lt;AL144,"Verliezer","Winnaar"),IF(AF132=AF130,IF(AM142&lt;AL142,"Verliezer","Winnaar"),IF(AM139&lt;AL139,"Verliezer","Winnaar")))),IF(AH132="-",IF(AG132=AG133,IF(AL137&lt;AM137,"Verliezer","Winnaar"),IF(AG132=AG129,IF(AM144&lt;AL144,"Verliezer","Winnaar"),IF(AG132=AG130,IF(AM142&lt;AL142,"Verliezer","Winnaar"),IF(AM139&lt;AL139,"Verliezer","Winnaar")))),"_")))</f>
        <v>0</v>
      </c>
      <c r="AJ132" s="104"/>
      <c r="AK132" s="5"/>
      <c r="AL132" s="5"/>
      <c r="AM132" s="5"/>
    </row>
    <row r="133" spans="1:39" ht="12.75" customHeight="1" x14ac:dyDescent="0.25">
      <c r="B133" s="42">
        <v>5</v>
      </c>
      <c r="C133" s="67">
        <f>$C27</f>
        <v>0</v>
      </c>
      <c r="D133" s="68" t="str">
        <f>IF(C133=0," ",VLOOKUP(C133,[1]Inschr!B$1:K$65536,3,FALSE))</f>
        <v xml:space="preserve"> </v>
      </c>
      <c r="E133" s="68" t="str">
        <f>IF(C133=0," ",VLOOKUP(C133,[1]Inschr!B$1:K$65536,4,FALSE))</f>
        <v xml:space="preserve"> </v>
      </c>
      <c r="F133" s="42">
        <f>L133*2</f>
        <v>0</v>
      </c>
      <c r="G133" s="42">
        <f>IF(S146-R146&gt;0,1,0)</f>
        <v>0</v>
      </c>
      <c r="H133" s="42">
        <f>IF(S140-R140&gt;0,1,0)</f>
        <v>0</v>
      </c>
      <c r="I133" s="42">
        <f>IF(S143-R143&gt;0,1,0)</f>
        <v>0</v>
      </c>
      <c r="J133" s="42">
        <f>IF(S137-R137&gt;0,1,0)</f>
        <v>0</v>
      </c>
      <c r="K133" s="107" t="s">
        <v>26</v>
      </c>
      <c r="L133" s="101">
        <f>SUM(G133:K133)</f>
        <v>0</v>
      </c>
      <c r="M133" s="102">
        <f>IF(L133=0,0,IF(2&lt;IF(L133=L129,1,0)+IF(L133=L130,1,0)+IF(L133=L131,1,0)+IF(L133=L132,1,0)+IF(L133=L133,1,0),S137+S140+S143+S146-R137-R140-R143-R146,IF(2=IF(L133=L129,1,0)+IF(L133=L130,1,0)+IF(L133=L131,1,0)+IF(L133=L132,1,0)+IF(L133=L133,1,0),"-","_")))</f>
        <v>0</v>
      </c>
      <c r="N133" s="102">
        <f>IF(OR(M133=0,M133="-",M133="_"),M133,IF(2&lt;IF(M133=M129,1,0)+IF(M133=M130,1,0)+IF(M133=M131,1,0)+IF(M133=M132,1,0)+IF(M133=M133,1,0),M137+O137+Q137+M140+O140+Q140+M143+O143+Q143+M146+O146+Q146-L137-N137-P137-L140-N140-P140-L143-N143-P143-L146-N146-P146,IF(2=IF(M133=M129,1,0)+IF(M133=M130,1,0)+IF(M133=M131,1,0)+IF(M133=M132,1,0)+IF(M133=M133,1,0),"-","_")))</f>
        <v>0</v>
      </c>
      <c r="O133" s="103">
        <f>IF(L133=0,0,IF(M133="-",IF(L133=L129,IF(S146&lt;R146,"Verliezer","Winnaar"),IF(L133=L130,IF(S140&lt;R140,"Verliezer","Winnaar"),IF(L133=L131,IF(S143&lt;R143,"Verliezer","Winnaar"),IF(S137&lt;R137,"Verliezer","Winnaar")))),IF(N133="-",IF(M133=M129,IF(S146&lt;R146,"Verliezer","Winnaar"),IF(M133=M130,IF(S140&lt;R140,"Verliezer","Winnaar"),IF(M133=M131,IF(S143&lt;R143,"Verliezer","Winnaar"),IF(S137&lt;R137,"Verliezer","Winnaar")))),"_")))</f>
        <v>0</v>
      </c>
      <c r="P133" s="104"/>
      <c r="Q133" s="5"/>
      <c r="R133" s="5"/>
      <c r="S133" s="5"/>
      <c r="V133" s="42">
        <v>5</v>
      </c>
      <c r="W133" s="67">
        <f>$W27</f>
        <v>0</v>
      </c>
      <c r="X133" s="68" t="str">
        <f>IF(W133=0," ",VLOOKUP(W133,[1]Inschr!B$1:K$65536,3,FALSE))</f>
        <v xml:space="preserve"> </v>
      </c>
      <c r="Y133" s="68" t="str">
        <f>IF(W133=0," ",VLOOKUP(W133,[1]Inschr!B$1:K$65536,4,FALSE))</f>
        <v xml:space="preserve"> </v>
      </c>
      <c r="Z133" s="42">
        <f>AF133*2</f>
        <v>0</v>
      </c>
      <c r="AA133" s="42">
        <f>IF(AM146-AL146&gt;0,1,0)</f>
        <v>0</v>
      </c>
      <c r="AB133" s="42">
        <f>IF(AM140-AL140&gt;0,1,0)</f>
        <v>0</v>
      </c>
      <c r="AC133" s="42">
        <f>IF(AM143-AL143&gt;0,1,0)</f>
        <v>0</v>
      </c>
      <c r="AD133" s="42">
        <f>IF(AM137-AL137&gt;0,1,0)</f>
        <v>0</v>
      </c>
      <c r="AE133" s="107" t="s">
        <v>26</v>
      </c>
      <c r="AF133" s="101">
        <f>SUM(AA133:AE133)</f>
        <v>0</v>
      </c>
      <c r="AG133" s="102">
        <f>IF(AF133=0,0,IF(2&lt;IF(AF133=AF129,1,0)+IF(AF133=AF130,1,0)+IF(AF133=AF131,1,0)+IF(AF133=AF132,1,0)+IF(AF133=AF133,1,0),AM137+AM140+AM143+AM146-AL137-AL140-AL143-AL146,IF(2=IF(AF133=AF129,1,0)+IF(AF133=AF130,1,0)+IF(AF133=AF131,1,0)+IF(AF133=AF132,1,0)+IF(AF133=AF133,1,0),"-","_")))</f>
        <v>0</v>
      </c>
      <c r="AH133" s="102">
        <f>IF(OR(AG133=0,AG133="-",AG133="_"),AG133,IF(2&lt;IF(AG133=AG129,1,0)+IF(AG133=AG130,1,0)+IF(AG133=AG131,1,0)+IF(AG133=AG132,1,0)+IF(AG133=AG133,1,0),AG137+AI137+AK137+AG140+AI140+AK140+AG143+AI143+AK143+AG146+AI146+AK146-AF137-AH137-AJ137-AF140-AH140-AJ140-AF143-AH143-AJ143-AF146-AH146-AJ146,IF(2=IF(AG133=AG129,1,0)+IF(AG133=AG130,1,0)+IF(AG133=AG131,1,0)+IF(AG133=AG132,1,0)+IF(AG133=AG133,1,0),"-","_")))</f>
        <v>0</v>
      </c>
      <c r="AI133" s="103">
        <f>IF(AF133=0,0,IF(AG133="-",IF(AF133=AF129,IF(AM146&lt;AL146,"Verliezer","Winnaar"),IF(AF133=AF130,IF(AM140&lt;AL140,"Verliezer","Winnaar"),IF(AF133=AF131,IF(AM143&lt;AL143,"Verliezer","Winnaar"),IF(AM137&lt;AL137,"Verliezer","Winnaar")))),IF(AH133="-",IF(AG133=AG129,IF(AM146&lt;AL146,"Verliezer","Winnaar"),IF(AG133=AG130,IF(AM140&lt;AL140,"Verliezer","Winnaar"),IF(AG133=AG131,IF(AM143&lt;AL143,"Verliezer","Winnaar"),IF(AM137&lt;AL137,"Verliezer","Winnaar")))),"_")))</f>
        <v>0</v>
      </c>
      <c r="AJ133" s="104"/>
      <c r="AK133" s="5"/>
      <c r="AL133" s="5"/>
      <c r="AM133" s="5"/>
    </row>
    <row r="134" spans="1:39" ht="12.75" customHeight="1" x14ac:dyDescent="0.25">
      <c r="D134" s="19"/>
      <c r="E134" s="19"/>
      <c r="L134" s="108"/>
      <c r="M134" s="108"/>
      <c r="N134" s="5"/>
      <c r="O134" s="5"/>
      <c r="P134" s="5"/>
      <c r="Q134" s="5"/>
      <c r="R134" s="5"/>
      <c r="W134" s="19"/>
      <c r="X134" s="19"/>
      <c r="AE134" s="108"/>
      <c r="AF134" s="108"/>
      <c r="AG134" s="5"/>
      <c r="AH134" s="5"/>
      <c r="AI134" s="5"/>
      <c r="AJ134" s="5"/>
      <c r="AK134" s="5"/>
    </row>
    <row r="135" spans="1:39" ht="21.75" customHeight="1" thickBot="1" x14ac:dyDescent="0.3">
      <c r="A135" s="19"/>
      <c r="C135" s="66"/>
      <c r="D135" s="66"/>
      <c r="E135" s="19"/>
      <c r="G135" s="109"/>
      <c r="H135" s="5"/>
      <c r="I135" s="110" t="s">
        <v>27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X135" s="19"/>
      <c r="Y135" s="19"/>
      <c r="AA135" s="109"/>
      <c r="AB135" s="5"/>
      <c r="AC135" s="110" t="s">
        <v>27</v>
      </c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1:39" ht="21.75" customHeight="1" x14ac:dyDescent="0.25">
      <c r="A136" s="19"/>
      <c r="B136" s="14" t="s">
        <v>12</v>
      </c>
      <c r="C136" s="111"/>
      <c r="D136" s="68" t="str">
        <f>IF(C136=0," ",VLOOKUP(C136,[1]Inschr!B$1:K$65536,3,FALSE))</f>
        <v xml:space="preserve"> </v>
      </c>
      <c r="E136" s="102" t="str">
        <f>IF(C136=0," ",VLOOKUP(C136,[1]Inschr!B$1:K$65536,4,FALSE))</f>
        <v xml:space="preserve"> </v>
      </c>
      <c r="G136" s="109"/>
      <c r="H136" s="5"/>
      <c r="I136" s="112" t="s">
        <v>29</v>
      </c>
      <c r="J136" s="112" t="s">
        <v>30</v>
      </c>
      <c r="K136" s="113" t="s">
        <v>31</v>
      </c>
      <c r="L136" s="114" t="s">
        <v>32</v>
      </c>
      <c r="M136" s="115"/>
      <c r="N136" s="114" t="s">
        <v>33</v>
      </c>
      <c r="O136" s="115"/>
      <c r="P136" s="114" t="s">
        <v>34</v>
      </c>
      <c r="Q136" s="115"/>
      <c r="R136" s="114" t="s">
        <v>35</v>
      </c>
      <c r="S136" s="115"/>
      <c r="X136" s="19"/>
      <c r="Y136" s="19"/>
      <c r="AA136" s="109"/>
      <c r="AB136" s="5"/>
      <c r="AC136" s="112" t="s">
        <v>29</v>
      </c>
      <c r="AD136" s="112" t="s">
        <v>30</v>
      </c>
      <c r="AE136" s="113" t="s">
        <v>31</v>
      </c>
      <c r="AF136" s="114" t="s">
        <v>32</v>
      </c>
      <c r="AG136" s="115"/>
      <c r="AH136" s="114" t="s">
        <v>33</v>
      </c>
      <c r="AI136" s="115"/>
      <c r="AJ136" s="114" t="s">
        <v>34</v>
      </c>
      <c r="AK136" s="115"/>
      <c r="AL136" s="114" t="s">
        <v>35</v>
      </c>
      <c r="AM136" s="115"/>
    </row>
    <row r="137" spans="1:39" ht="21.75" customHeight="1" x14ac:dyDescent="0.25">
      <c r="A137" s="19"/>
      <c r="B137" s="14" t="s">
        <v>13</v>
      </c>
      <c r="C137" s="111"/>
      <c r="D137" s="68" t="str">
        <f>IF(C137=0," ",VLOOKUP(C137,[1]Inschr!B$1:K$65536,3,FALSE))</f>
        <v xml:space="preserve"> </v>
      </c>
      <c r="E137" s="102" t="str">
        <f>IF(C137=0," ",VLOOKUP(C137,[1]Inschr!B$1:K$65536,4,FALSE))</f>
        <v xml:space="preserve"> </v>
      </c>
      <c r="G137" s="109"/>
      <c r="H137" s="5"/>
      <c r="I137" s="116"/>
      <c r="J137" s="116"/>
      <c r="K137" s="117" t="s">
        <v>36</v>
      </c>
      <c r="L137" s="118"/>
      <c r="M137" s="119"/>
      <c r="N137" s="118"/>
      <c r="O137" s="119"/>
      <c r="P137" s="118"/>
      <c r="Q137" s="119"/>
      <c r="R137" s="118">
        <f t="shared" ref="R137:R146" si="14">IF(L137&gt;M137,1,0)+IF(N137&gt;O137,1,0)+IF(P137&gt;Q137,1,0)</f>
        <v>0</v>
      </c>
      <c r="S137" s="119">
        <f t="shared" ref="S137:S146" si="15">IF(M137&gt;L137,1,0)+IF(O137&gt;N137,1,0)+IF(Q137&gt;P137,1,0)</f>
        <v>0</v>
      </c>
      <c r="X137" s="19"/>
      <c r="Y137" s="19"/>
      <c r="AA137" s="19"/>
      <c r="AC137" s="120"/>
      <c r="AD137" s="120"/>
      <c r="AE137" s="121" t="s">
        <v>36</v>
      </c>
      <c r="AF137" s="118"/>
      <c r="AG137" s="119"/>
      <c r="AH137" s="118"/>
      <c r="AI137" s="119"/>
      <c r="AJ137" s="118"/>
      <c r="AK137" s="119"/>
      <c r="AL137" s="118">
        <f t="shared" ref="AL137:AL146" si="16">IF(AF137&gt;AG137,1,0)+IF(AH137&gt;AI137,1,0)+IF(AJ137&gt;AK137,1,0)</f>
        <v>0</v>
      </c>
      <c r="AM137" s="119">
        <f t="shared" ref="AM137:AM146" si="17">IF(AG137&gt;AF137,1,0)+IF(AI137&gt;AH137,1,0)+IF(AK137&gt;AJ137,1,0)</f>
        <v>0</v>
      </c>
    </row>
    <row r="138" spans="1:39" ht="21.75" customHeight="1" x14ac:dyDescent="0.25">
      <c r="A138" s="19"/>
      <c r="B138" s="14" t="s">
        <v>14</v>
      </c>
      <c r="C138" s="111"/>
      <c r="D138" s="68" t="str">
        <f>IF(C138=0," ",VLOOKUP(C138,[1]Inschr!B$1:K$65536,3,FALSE))</f>
        <v xml:space="preserve"> </v>
      </c>
      <c r="E138" s="102" t="str">
        <f>IF(C138=0," ",VLOOKUP(C138,[1]Inschr!B$1:K$65536,4,FALSE))</f>
        <v xml:space="preserve"> </v>
      </c>
      <c r="G138" s="109"/>
      <c r="H138" s="5"/>
      <c r="I138" s="122" t="s">
        <v>37</v>
      </c>
      <c r="J138" s="117" t="s">
        <v>37</v>
      </c>
      <c r="K138" s="117" t="s">
        <v>37</v>
      </c>
      <c r="L138" s="118"/>
      <c r="M138" s="119"/>
      <c r="N138" s="118"/>
      <c r="O138" s="119"/>
      <c r="P138" s="118"/>
      <c r="Q138" s="119"/>
      <c r="R138" s="118">
        <f t="shared" si="14"/>
        <v>0</v>
      </c>
      <c r="S138" s="119">
        <f t="shared" si="15"/>
        <v>0</v>
      </c>
      <c r="W138" s="66"/>
      <c r="X138" s="66"/>
      <c r="Y138" s="19"/>
      <c r="AA138" s="19"/>
      <c r="AC138" s="112" t="s">
        <v>37</v>
      </c>
      <c r="AD138" s="121" t="s">
        <v>37</v>
      </c>
      <c r="AE138" s="121" t="s">
        <v>37</v>
      </c>
      <c r="AF138" s="118"/>
      <c r="AG138" s="119"/>
      <c r="AH138" s="118"/>
      <c r="AI138" s="119"/>
      <c r="AJ138" s="118"/>
      <c r="AK138" s="119"/>
      <c r="AL138" s="118">
        <f t="shared" si="16"/>
        <v>0</v>
      </c>
      <c r="AM138" s="119">
        <f t="shared" si="17"/>
        <v>0</v>
      </c>
    </row>
    <row r="139" spans="1:39" ht="21.75" customHeight="1" x14ac:dyDescent="0.25">
      <c r="A139" s="19"/>
      <c r="B139" s="14" t="s">
        <v>15</v>
      </c>
      <c r="C139" s="111"/>
      <c r="D139" s="68" t="str">
        <f>IF(C139=0," ",VLOOKUP(C139,[1]Inschr!B$1:K$65536,3,FALSE))</f>
        <v xml:space="preserve"> </v>
      </c>
      <c r="E139" s="102" t="str">
        <f>IF(C139=0," ",VLOOKUP(C139,[1]Inschr!B$1:K$65536,4,FALSE))</f>
        <v xml:space="preserve"> </v>
      </c>
      <c r="G139" s="109"/>
      <c r="H139" s="5"/>
      <c r="I139" s="116"/>
      <c r="J139" s="117" t="s">
        <v>38</v>
      </c>
      <c r="K139" s="117" t="s">
        <v>38</v>
      </c>
      <c r="L139" s="118"/>
      <c r="M139" s="119"/>
      <c r="N139" s="118"/>
      <c r="O139" s="119"/>
      <c r="P139" s="118"/>
      <c r="Q139" s="119"/>
      <c r="R139" s="118">
        <f t="shared" si="14"/>
        <v>0</v>
      </c>
      <c r="S139" s="119">
        <f t="shared" si="15"/>
        <v>0</v>
      </c>
      <c r="X139" s="19"/>
      <c r="Y139" s="19"/>
      <c r="AA139" s="19"/>
      <c r="AC139" s="120"/>
      <c r="AD139" s="121" t="s">
        <v>38</v>
      </c>
      <c r="AE139" s="121" t="s">
        <v>38</v>
      </c>
      <c r="AF139" s="118"/>
      <c r="AG139" s="119"/>
      <c r="AH139" s="118"/>
      <c r="AI139" s="119"/>
      <c r="AJ139" s="118"/>
      <c r="AK139" s="119"/>
      <c r="AL139" s="118">
        <f t="shared" si="16"/>
        <v>0</v>
      </c>
      <c r="AM139" s="119">
        <f t="shared" si="17"/>
        <v>0</v>
      </c>
    </row>
    <row r="140" spans="1:39" ht="21.75" customHeight="1" x14ac:dyDescent="0.25">
      <c r="A140" s="19"/>
      <c r="B140" s="14" t="s">
        <v>16</v>
      </c>
      <c r="C140" s="111"/>
      <c r="D140" s="68" t="str">
        <f>IF(C140=0," ",VLOOKUP(C140,[1]Inschr!B$1:K$65536,3,FALSE))</f>
        <v xml:space="preserve"> </v>
      </c>
      <c r="E140" s="102" t="str">
        <f>IF(C140=0," ",VLOOKUP(C140,[1]Inschr!B$1:K$65536,4,FALSE))</f>
        <v xml:space="preserve"> </v>
      </c>
      <c r="G140" s="109"/>
      <c r="H140" s="5"/>
      <c r="I140" s="116"/>
      <c r="J140" s="5"/>
      <c r="K140" s="117" t="s">
        <v>39</v>
      </c>
      <c r="L140" s="118"/>
      <c r="M140" s="119"/>
      <c r="N140" s="118"/>
      <c r="O140" s="119"/>
      <c r="P140" s="118"/>
      <c r="Q140" s="119"/>
      <c r="R140" s="118">
        <f t="shared" si="14"/>
        <v>0</v>
      </c>
      <c r="S140" s="119">
        <f t="shared" si="15"/>
        <v>0</v>
      </c>
      <c r="X140" s="19"/>
      <c r="Y140" s="19"/>
      <c r="AA140" s="19"/>
      <c r="AC140" s="120"/>
      <c r="AE140" s="121" t="s">
        <v>39</v>
      </c>
      <c r="AF140" s="118"/>
      <c r="AG140" s="119"/>
      <c r="AH140" s="118"/>
      <c r="AI140" s="119"/>
      <c r="AJ140" s="118"/>
      <c r="AK140" s="119"/>
      <c r="AL140" s="118">
        <f t="shared" si="16"/>
        <v>0</v>
      </c>
      <c r="AM140" s="119">
        <f t="shared" si="17"/>
        <v>0</v>
      </c>
    </row>
    <row r="141" spans="1:39" ht="21.75" customHeight="1" x14ac:dyDescent="0.25">
      <c r="A141" s="19"/>
      <c r="G141" s="109"/>
      <c r="H141" s="5"/>
      <c r="I141" s="122" t="s">
        <v>40</v>
      </c>
      <c r="J141" s="117" t="s">
        <v>40</v>
      </c>
      <c r="K141" s="117" t="s">
        <v>40</v>
      </c>
      <c r="L141" s="118"/>
      <c r="M141" s="119"/>
      <c r="N141" s="118"/>
      <c r="O141" s="119"/>
      <c r="P141" s="118"/>
      <c r="Q141" s="119"/>
      <c r="R141" s="118">
        <f t="shared" si="14"/>
        <v>0</v>
      </c>
      <c r="S141" s="119">
        <f t="shared" si="15"/>
        <v>0</v>
      </c>
      <c r="X141" s="19"/>
      <c r="Y141" s="19"/>
      <c r="AA141" s="19"/>
      <c r="AC141" s="112" t="s">
        <v>40</v>
      </c>
      <c r="AD141" s="121" t="s">
        <v>40</v>
      </c>
      <c r="AE141" s="121" t="s">
        <v>40</v>
      </c>
      <c r="AF141" s="118"/>
      <c r="AG141" s="119"/>
      <c r="AH141" s="118"/>
      <c r="AI141" s="119"/>
      <c r="AJ141" s="118"/>
      <c r="AK141" s="119"/>
      <c r="AL141" s="118">
        <f t="shared" si="16"/>
        <v>0</v>
      </c>
      <c r="AM141" s="119">
        <f t="shared" si="17"/>
        <v>0</v>
      </c>
    </row>
    <row r="142" spans="1:39" ht="21.75" customHeight="1" x14ac:dyDescent="0.25">
      <c r="C142" s="123"/>
      <c r="D142" s="66"/>
      <c r="E142" s="19"/>
      <c r="G142" s="109"/>
      <c r="H142" s="5"/>
      <c r="I142" s="116"/>
      <c r="J142" s="117" t="s">
        <v>41</v>
      </c>
      <c r="K142" s="117" t="s">
        <v>41</v>
      </c>
      <c r="L142" s="118"/>
      <c r="M142" s="119"/>
      <c r="N142" s="118"/>
      <c r="O142" s="119"/>
      <c r="P142" s="118"/>
      <c r="Q142" s="119"/>
      <c r="R142" s="118">
        <f t="shared" si="14"/>
        <v>0</v>
      </c>
      <c r="S142" s="119">
        <f t="shared" si="15"/>
        <v>0</v>
      </c>
      <c r="AA142" s="19"/>
      <c r="AC142" s="120"/>
      <c r="AD142" s="121" t="s">
        <v>41</v>
      </c>
      <c r="AE142" s="121" t="s">
        <v>41</v>
      </c>
      <c r="AF142" s="118"/>
      <c r="AG142" s="119"/>
      <c r="AH142" s="118"/>
      <c r="AI142" s="119"/>
      <c r="AJ142" s="118"/>
      <c r="AK142" s="119"/>
      <c r="AL142" s="118">
        <f t="shared" si="16"/>
        <v>0</v>
      </c>
      <c r="AM142" s="119">
        <f t="shared" si="17"/>
        <v>0</v>
      </c>
    </row>
    <row r="143" spans="1:39" ht="21.75" customHeight="1" x14ac:dyDescent="0.25">
      <c r="G143" s="109"/>
      <c r="H143" s="5"/>
      <c r="I143" s="116"/>
      <c r="J143" s="5"/>
      <c r="K143" s="117" t="s">
        <v>42</v>
      </c>
      <c r="L143" s="118"/>
      <c r="M143" s="119"/>
      <c r="N143" s="118"/>
      <c r="O143" s="119"/>
      <c r="P143" s="118"/>
      <c r="Q143" s="119"/>
      <c r="R143" s="118">
        <f t="shared" si="14"/>
        <v>0</v>
      </c>
      <c r="S143" s="119">
        <f t="shared" si="15"/>
        <v>0</v>
      </c>
      <c r="AA143" s="19"/>
      <c r="AC143" s="120"/>
      <c r="AE143" s="121" t="s">
        <v>42</v>
      </c>
      <c r="AF143" s="118"/>
      <c r="AG143" s="119"/>
      <c r="AH143" s="118"/>
      <c r="AI143" s="119"/>
      <c r="AJ143" s="118"/>
      <c r="AK143" s="119"/>
      <c r="AL143" s="118">
        <f t="shared" si="16"/>
        <v>0</v>
      </c>
      <c r="AM143" s="119">
        <f t="shared" si="17"/>
        <v>0</v>
      </c>
    </row>
    <row r="144" spans="1:39" ht="21.75" customHeight="1" x14ac:dyDescent="0.25">
      <c r="G144" s="109"/>
      <c r="H144" s="5"/>
      <c r="I144" s="5"/>
      <c r="J144" s="117" t="s">
        <v>43</v>
      </c>
      <c r="K144" s="117" t="s">
        <v>43</v>
      </c>
      <c r="L144" s="118"/>
      <c r="M144" s="119"/>
      <c r="N144" s="118"/>
      <c r="O144" s="119"/>
      <c r="P144" s="118"/>
      <c r="Q144" s="119"/>
      <c r="R144" s="118">
        <f t="shared" si="14"/>
        <v>0</v>
      </c>
      <c r="S144" s="119">
        <f t="shared" si="15"/>
        <v>0</v>
      </c>
      <c r="AA144" s="19"/>
      <c r="AD144" s="121" t="s">
        <v>43</v>
      </c>
      <c r="AE144" s="121" t="s">
        <v>43</v>
      </c>
      <c r="AF144" s="118"/>
      <c r="AG144" s="119"/>
      <c r="AH144" s="118"/>
      <c r="AI144" s="119"/>
      <c r="AJ144" s="118"/>
      <c r="AK144" s="119"/>
      <c r="AL144" s="118">
        <f t="shared" si="16"/>
        <v>0</v>
      </c>
      <c r="AM144" s="119">
        <f t="shared" si="17"/>
        <v>0</v>
      </c>
    </row>
    <row r="145" spans="3:39" ht="21.75" customHeight="1" x14ac:dyDescent="0.25">
      <c r="G145" s="109"/>
      <c r="H145" s="5"/>
      <c r="I145" s="122" t="s">
        <v>44</v>
      </c>
      <c r="J145" s="117" t="s">
        <v>44</v>
      </c>
      <c r="K145" s="117" t="s">
        <v>44</v>
      </c>
      <c r="L145" s="118"/>
      <c r="M145" s="119"/>
      <c r="N145" s="118"/>
      <c r="O145" s="119"/>
      <c r="P145" s="118"/>
      <c r="Q145" s="119"/>
      <c r="R145" s="118">
        <f t="shared" si="14"/>
        <v>0</v>
      </c>
      <c r="S145" s="119">
        <f t="shared" si="15"/>
        <v>0</v>
      </c>
      <c r="AA145" s="19"/>
      <c r="AC145" s="112" t="s">
        <v>44</v>
      </c>
      <c r="AD145" s="121" t="s">
        <v>44</v>
      </c>
      <c r="AE145" s="121" t="s">
        <v>44</v>
      </c>
      <c r="AF145" s="118"/>
      <c r="AG145" s="119"/>
      <c r="AH145" s="118"/>
      <c r="AI145" s="119"/>
      <c r="AJ145" s="118"/>
      <c r="AK145" s="119"/>
      <c r="AL145" s="118">
        <f t="shared" si="16"/>
        <v>0</v>
      </c>
      <c r="AM145" s="119">
        <f t="shared" si="17"/>
        <v>0</v>
      </c>
    </row>
    <row r="146" spans="3:39" ht="21.75" customHeight="1" thickBot="1" x14ac:dyDescent="0.3">
      <c r="G146" s="109"/>
      <c r="H146" s="5"/>
      <c r="I146" s="116"/>
      <c r="J146" s="5"/>
      <c r="K146" s="117" t="s">
        <v>45</v>
      </c>
      <c r="L146" s="124"/>
      <c r="M146" s="125"/>
      <c r="N146" s="124"/>
      <c r="O146" s="125"/>
      <c r="P146" s="124"/>
      <c r="Q146" s="125"/>
      <c r="R146" s="124">
        <f t="shared" si="14"/>
        <v>0</v>
      </c>
      <c r="S146" s="125">
        <f t="shared" si="15"/>
        <v>0</v>
      </c>
      <c r="AA146" s="19"/>
      <c r="AC146" s="120"/>
      <c r="AE146" s="121" t="s">
        <v>45</v>
      </c>
      <c r="AF146" s="124"/>
      <c r="AG146" s="125"/>
      <c r="AH146" s="124"/>
      <c r="AI146" s="125"/>
      <c r="AJ146" s="124"/>
      <c r="AK146" s="125"/>
      <c r="AL146" s="124">
        <f t="shared" si="16"/>
        <v>0</v>
      </c>
      <c r="AM146" s="125">
        <f t="shared" si="17"/>
        <v>0</v>
      </c>
    </row>
    <row r="147" spans="3:39" ht="12" customHeight="1" x14ac:dyDescent="0.25">
      <c r="C147" s="120"/>
      <c r="V147" s="120"/>
    </row>
    <row r="148" spans="3:39" ht="12" customHeight="1" thickBot="1" x14ac:dyDescent="0.3">
      <c r="C148" s="120"/>
      <c r="V148" s="120"/>
    </row>
    <row r="149" spans="3:39" ht="18.75" customHeight="1" thickTop="1" x14ac:dyDescent="0.4">
      <c r="U149" s="70" t="s">
        <v>0</v>
      </c>
      <c r="W149" s="3" t="s">
        <v>1</v>
      </c>
      <c r="X149" s="2"/>
      <c r="Y149" s="10" t="str">
        <f>IF($E$1=0," ",$E$1)</f>
        <v xml:space="preserve"> </v>
      </c>
      <c r="Z149" s="2"/>
      <c r="AA149" s="2"/>
      <c r="AB149" s="2" t="s">
        <v>2</v>
      </c>
      <c r="AC149" s="2"/>
      <c r="AD149" s="2"/>
      <c r="AE149" s="2"/>
      <c r="AI149" s="71" t="str">
        <f>IF($M$1=0," ",$M$1)</f>
        <v xml:space="preserve"> </v>
      </c>
      <c r="AJ149" s="72"/>
      <c r="AK149" s="73"/>
      <c r="AL149" s="74" t="s">
        <v>3</v>
      </c>
      <c r="AM149" s="75" t="s">
        <v>16</v>
      </c>
    </row>
    <row r="150" spans="3:39" ht="12.75" customHeight="1" x14ac:dyDescent="0.25">
      <c r="U150" s="19"/>
      <c r="AI150" s="76"/>
      <c r="AJ150" s="77"/>
      <c r="AK150" s="78"/>
      <c r="AL150" s="79"/>
      <c r="AM150" s="80"/>
    </row>
    <row r="151" spans="3:39" ht="12.75" customHeight="1" x14ac:dyDescent="0.25">
      <c r="V151" s="81" t="s">
        <v>17</v>
      </c>
      <c r="AI151" s="76"/>
      <c r="AJ151" s="77"/>
      <c r="AK151" s="78"/>
      <c r="AL151" s="82"/>
      <c r="AM151" s="83"/>
    </row>
    <row r="152" spans="3:39" ht="12.75" customHeight="1" x14ac:dyDescent="0.25">
      <c r="V152" s="81" t="s">
        <v>18</v>
      </c>
      <c r="AI152" s="76"/>
      <c r="AJ152" s="77"/>
      <c r="AK152" s="78"/>
      <c r="AL152" s="84" t="s">
        <v>11</v>
      </c>
      <c r="AM152" s="86" t="str">
        <f>IF($AB$29=0," ",$AB$29)</f>
        <v xml:space="preserve"> </v>
      </c>
    </row>
    <row r="153" spans="3:39" ht="12.75" customHeight="1" x14ac:dyDescent="0.25">
      <c r="V153" s="81" t="s">
        <v>19</v>
      </c>
      <c r="W153" s="50"/>
      <c r="X153" s="50"/>
      <c r="Y153" s="50"/>
      <c r="AI153" s="76"/>
      <c r="AJ153" s="77"/>
      <c r="AK153" s="78"/>
      <c r="AL153" s="79"/>
      <c r="AM153" s="80"/>
    </row>
    <row r="154" spans="3:39" ht="12.75" customHeight="1" thickBot="1" x14ac:dyDescent="0.3">
      <c r="V154" s="50"/>
      <c r="AA154" s="5"/>
      <c r="AB154" s="5"/>
      <c r="AC154" s="5"/>
      <c r="AD154" s="5"/>
      <c r="AE154" s="5"/>
      <c r="AF154" s="5"/>
      <c r="AG154" s="5"/>
      <c r="AI154" s="88"/>
      <c r="AJ154" s="89"/>
      <c r="AK154" s="90"/>
      <c r="AL154" s="91"/>
      <c r="AM154" s="93"/>
    </row>
    <row r="155" spans="3:39" ht="12.75" customHeight="1" thickTop="1" thickBot="1" x14ac:dyDescent="0.3">
      <c r="AI155" s="5"/>
      <c r="AJ155" s="5"/>
      <c r="AK155" s="5"/>
      <c r="AL155" s="5"/>
      <c r="AM155" s="5"/>
    </row>
    <row r="156" spans="3:39" ht="12.75" customHeight="1" x14ac:dyDescent="0.3">
      <c r="V156" s="42" t="s">
        <v>20</v>
      </c>
      <c r="W156" s="67" t="s">
        <v>4</v>
      </c>
      <c r="X156" s="68" t="s">
        <v>5</v>
      </c>
      <c r="Y156" s="68" t="s">
        <v>6</v>
      </c>
      <c r="Z156" s="42" t="s">
        <v>21</v>
      </c>
      <c r="AA156" s="94">
        <v>1</v>
      </c>
      <c r="AB156" s="94">
        <v>2</v>
      </c>
      <c r="AC156" s="94">
        <v>3</v>
      </c>
      <c r="AD156" s="94">
        <v>4</v>
      </c>
      <c r="AE156" s="95">
        <v>5</v>
      </c>
      <c r="AF156" s="96" t="s">
        <v>22</v>
      </c>
      <c r="AG156" s="128" t="s">
        <v>23</v>
      </c>
      <c r="AH156" s="128" t="s">
        <v>24</v>
      </c>
      <c r="AI156" s="129" t="s">
        <v>25</v>
      </c>
      <c r="AJ156" s="130"/>
      <c r="AK156" s="5"/>
      <c r="AL156" s="5"/>
      <c r="AM156" s="5"/>
    </row>
    <row r="157" spans="3:39" ht="12.75" customHeight="1" x14ac:dyDescent="0.25">
      <c r="V157" s="42">
        <v>1</v>
      </c>
      <c r="W157" s="67">
        <f>$W28</f>
        <v>0</v>
      </c>
      <c r="X157" s="68" t="str">
        <f>IF(W157=0," ",VLOOKUP(W157,[1]Inschr!B$1:K$65536,3,FALSE))</f>
        <v xml:space="preserve"> </v>
      </c>
      <c r="Y157" s="68" t="str">
        <f>IF(W157=0," ",VLOOKUP(W157,[1]Inschr!B$1:K$65536,4,FALSE))</f>
        <v xml:space="preserve"> </v>
      </c>
      <c r="Z157" s="42">
        <f>AF157*2</f>
        <v>0</v>
      </c>
      <c r="AA157" s="100" t="s">
        <v>26</v>
      </c>
      <c r="AB157" s="42">
        <f>IF(AL166-AM166&gt;0,1,0)</f>
        <v>0</v>
      </c>
      <c r="AC157" s="42">
        <f>IF(AL169-AM169&gt;0,1,0)</f>
        <v>0</v>
      </c>
      <c r="AD157" s="42">
        <f>IF(AL172-AM172&gt;0,1,0)</f>
        <v>0</v>
      </c>
      <c r="AE157" s="67">
        <f>IF(AL174-AM174&gt;0,1,0)</f>
        <v>0</v>
      </c>
      <c r="AF157" s="101">
        <f>SUM(AA157:AE157)</f>
        <v>0</v>
      </c>
      <c r="AG157" s="102">
        <f>IF(AF157=0,0,IF(2&lt;IF(AF157=AF157,1,0)+IF(AF157=AF158,1,0)+IF(AF157=AF159,1,0)+IF(AF157=AF160,1,0)+IF(AF157=AF161,1,0),AL166+AL169+AL172+AL174-AM166-AM169-AM172-AM174,IF(2=IF(AF157=AF157,1,0)+IF(AF157=AF158,1,0)+IF(AF157=AF159,1,0)+IF(AF157=AF160,1,0)+IF(AF157=AF161,1,0),"-","_")))</f>
        <v>0</v>
      </c>
      <c r="AH157" s="102">
        <f>IF(OR(AG157=0,AG157="-",AG157="_"),AG157,IF(2&lt;IF(AG157=AG157,1,0)+IF(AG157=AG158,1,0)+IF(AG157=AG159,1,0)+IF(AG157=AG160,1,0)+IF(AG157=AG161,1,0),AF166+AH166+AJ166+AF169+AH169+AJ169+AF172+AH172+AJ172+AF174+AH174+AJ174-AG166-AI166-AK166-AG169-AI169-AK169-AG172-AI172-AK172-AG174-AI174-AK174,IF(2=IF(AG157=AG157,1,0)+IF(AG157=AG158,1,0)+IF(AG157=AG159,1,0)+IF(AG157=AG160,1,0)+IF(AG157=AG161,1,0),"-","_")))</f>
        <v>0</v>
      </c>
      <c r="AI157" s="103">
        <f>IF(AF157=0,0,IF(AG157="-",IF(AF157=AF158,IF(AL166&lt;AM166,"Verliezer","Winnaar"),IF(AF157=AF159,IF(AL169&lt;AM169,"Verliezer","Winnaar"),IF(AF157=AF160,IF(AL172&lt;AM172,"Verliezer","Winnaar"),IF(AF157=AF161,IF(AL174&lt;AM174,"Verliezer","Winnaar"))))),IF(AH157="-",IF(AG157=AG158,IF(AL166&lt;AM166,"Verliezer","Winnaar"),IF(AG157=AG159,IF(AL169&lt;AM169,"Verliezer","Winnaar"),IF(AG157=AG160,IF(AL172&lt;AM172,"Verliezer","Winnaar"),IF(AG157=AG161,IF(AL174&lt;AM174,"Verliezer","Winnaar"))))),"_")))</f>
        <v>0</v>
      </c>
      <c r="AJ157" s="104"/>
      <c r="AK157" s="5"/>
      <c r="AL157" s="5"/>
      <c r="AM157" s="5"/>
    </row>
    <row r="158" spans="3:39" ht="12.75" customHeight="1" x14ac:dyDescent="0.25">
      <c r="V158" s="42">
        <v>2</v>
      </c>
      <c r="W158" s="67">
        <f>$W29</f>
        <v>0</v>
      </c>
      <c r="X158" s="68" t="str">
        <f>IF(W158=0," ",VLOOKUP(W158,[1]Inschr!B$1:K$65536,3,FALSE))</f>
        <v xml:space="preserve"> </v>
      </c>
      <c r="Y158" s="68" t="str">
        <f>IF(W158=0," ",VLOOKUP(W158,[1]Inschr!B$1:K$65536,4,FALSE))</f>
        <v xml:space="preserve"> </v>
      </c>
      <c r="Z158" s="42">
        <f>AF158*2</f>
        <v>0</v>
      </c>
      <c r="AA158" s="42">
        <f>IF(AM166-AL166&gt;0,1,0)</f>
        <v>0</v>
      </c>
      <c r="AB158" s="100" t="s">
        <v>26</v>
      </c>
      <c r="AC158" s="42">
        <f>IF(AL173-AM173&gt;0,1,0)</f>
        <v>0</v>
      </c>
      <c r="AD158" s="42">
        <f>IF(AL170-AM170&gt;0,1,0)</f>
        <v>0</v>
      </c>
      <c r="AE158" s="67">
        <f>IF(AL168-AM168&gt;0,1,0)</f>
        <v>0</v>
      </c>
      <c r="AF158" s="101">
        <f>SUM(AA158:AE158)</f>
        <v>0</v>
      </c>
      <c r="AG158" s="102">
        <f>IF(AF158=0,0,IF(2&lt;IF(AF158=AF157,1,0)+IF(AF158=AF158,1,0)+IF(AF158=AF159,1,0)+IF(AF158=AF160,1,0)+IF(AF158=AF161,1,0),AM166+AL168+AL170+AL173-AL166-AM168-AM170-AM173,IF(2=IF(AF158=AF157,1,0)+IF(AF158=AF158,1,0)+IF(AF158=AF159,1,0)+IF(AF158=AF160,1,0)+IF(AF158=AF161,1,0),"-","_")))</f>
        <v>0</v>
      </c>
      <c r="AH158" s="102">
        <f>IF(OR(AG158=0,AG158="-",AG158="_"),AG158,IF(2&lt;IF(AG158=AG157,1,0)+IF(AG158=AG158,1,0)+IF(AG158=AG159,1,0)+IF(AG158=AG160,1,0)+IF(AG158=AG161,1,0),AG166+AI166+AK166+AF168+AH168+AJ168+AF170+AH170+AJ170+AF173+AH173+AJ173-AF166-AH166-AJ166-AG168-AI168-AK168-AG170-AI170-AK170-AG173-AI173-AK173,IF(2=IF(AG158=AG157,1,0)+IF(AG158=AG158,1,0)+IF(AG158=AG159,1,0)+IF(AG158=AG160,1,0)+IF(AG158=AG161,1,0),"-","_")))</f>
        <v>0</v>
      </c>
      <c r="AI158" s="105">
        <f>IF(AF158=0,0,IF(AG158="-",IF(AF158=AF159,IF(AL173&lt;AM173,"Verliezer","Winnaar"),IF(AF158=AF160,IF(AL170&lt;AM170,"Verliezer","Winnaar"),IF(AF158=AF161,IF(AL168&lt;AM168,"Verliezer","Winnaar"),IF(AM166&lt;AL166,"Verliezer","Winnaar")))),IF(AH158="-",IF(AG158=AG159,IF(AL173&lt;AM173,"Verliezer","Winnaar"),IF(AG158=AG160,IF(AL170&lt;AM170,"Verliezer","Winnaar"),IF(AG158=AG161,IF(AL168&lt;AM168,"Verliezer","Winnaar"),IF(AM166&lt;AL166,"Verliezer","Winnaar")))),"_")))</f>
        <v>0</v>
      </c>
      <c r="AJ158" s="106"/>
      <c r="AK158" s="5"/>
      <c r="AL158" s="5"/>
      <c r="AM158" s="5"/>
    </row>
    <row r="159" spans="3:39" ht="12.75" customHeight="1" x14ac:dyDescent="0.25">
      <c r="V159" s="42">
        <v>3</v>
      </c>
      <c r="W159" s="67">
        <f>$W30</f>
        <v>0</v>
      </c>
      <c r="X159" s="68" t="str">
        <f>IF(W159=0," ",VLOOKUP(W159,[1]Inschr!B$1:K$65536,3,FALSE))</f>
        <v xml:space="preserve"> </v>
      </c>
      <c r="Y159" s="68" t="str">
        <f>IF(W159=0," ",VLOOKUP(W159,[1]Inschr!B$1:K$65536,4,FALSE))</f>
        <v xml:space="preserve"> </v>
      </c>
      <c r="Z159" s="42">
        <f>AF159*2</f>
        <v>0</v>
      </c>
      <c r="AA159" s="42">
        <f>IF(AM169-AL169&gt;0,1,0)</f>
        <v>0</v>
      </c>
      <c r="AB159" s="42">
        <f>IF(AM173-AL173&gt;0,1,0)</f>
        <v>0</v>
      </c>
      <c r="AC159" s="100" t="s">
        <v>26</v>
      </c>
      <c r="AD159" s="42">
        <f>IF(AL167-AM167&gt;0,1,0)</f>
        <v>0</v>
      </c>
      <c r="AE159" s="67">
        <f>IF(AL171-AM171&gt;0,1,0)</f>
        <v>0</v>
      </c>
      <c r="AF159" s="101">
        <f>SUM(AA159:AE159)</f>
        <v>0</v>
      </c>
      <c r="AG159" s="102">
        <f>IF(AF159=0,0,IF(2&lt;IF(AF159=AF157,1,0)+IF(AF159=AF158,1,0)+IF(AF159=AF159,1,0)+IF(AF159=AF160,1,0)+IF(AF159=AF161,1,0),AL167+AM169+AL171+AM173-AM167-AL169-AM171-AL173,IF(2=IF(AF159=AF157,1,0)+IF(AF159=AF158,1,0)+IF(AF159=AF159,1,0)+IF(AF159=AF160,1,0)+IF(AF159=AF161,1,0),"-","_")))</f>
        <v>0</v>
      </c>
      <c r="AH159" s="102">
        <f>IF(OR(AG159=0,AG159="-",AG159="_"),AG159,IF(2&lt;IF(AG159=AG157,1,0)+IF(AG159=AG158,1,0)+IF(AG159=AG159,1,0)+IF(AG159=AG160,1,0)+IF(AG159=AG161,1,0),AF167+AH167+AJ167+AG169+AI169+AK169+AF171+AH171+AJ171+AG173+AI173+AK173-AG167-AI167-AK167-AF169-AH169-AJ169-AG171-AI171-AK171-AF173-AH173-AJ173,IF(2=IF(AG159=AG157,1,0)+IF(AG159=AG158,1,0)+IF(AG159=AG159,1,0)+IF(AG159=AG160,1,0)+IF(AG159=AG161,1,0),"-","_")))</f>
        <v>0</v>
      </c>
      <c r="AI159" s="103">
        <f>IF(AF159=0,0,IF(AG159="-",IF(AF159=AF160,IF(AL167&lt;AM167,"Verliezer","Winnaar"),IF(AF159=AF161,IF(AL171&lt;AM171,"Verliezer","Winnaar"),IF(AF159=AF157,IF(AM169&lt;AL169,"Verliezer","Winnaar"),IF(AM173&lt;AL173,"Verliezer","Winnaar")))),IF(AH159="-",IF(AG159=AG160,IF(AL167&lt;AM167,"Verliezer","Winnaar"),IF(AG159=AG161,IF(AL171&lt;AM171,"Verliezer","Winnaar"),IF(AG159=AG157,IF(AM169&lt;AL169,"Verliezer","Winnaar"),IF(AM173&lt;AL173,"Verliezer","Winnaar")))),"_")))</f>
        <v>0</v>
      </c>
      <c r="AJ159" s="104"/>
      <c r="AK159" s="5"/>
      <c r="AL159" s="5"/>
      <c r="AM159" s="5"/>
    </row>
    <row r="160" spans="3:39" ht="12.75" customHeight="1" x14ac:dyDescent="0.25">
      <c r="V160" s="42">
        <v>4</v>
      </c>
      <c r="W160" s="67">
        <f>$W31</f>
        <v>0</v>
      </c>
      <c r="X160" s="68" t="str">
        <f>IF(W160=0," ",VLOOKUP(W160,[1]Inschr!B$1:K$65536,3,FALSE))</f>
        <v xml:space="preserve"> </v>
      </c>
      <c r="Y160" s="68" t="str">
        <f>IF(W160=0," ",VLOOKUP(W160,[1]Inschr!B$1:K$65536,4,FALSE))</f>
        <v xml:space="preserve"> </v>
      </c>
      <c r="Z160" s="42">
        <f>AF160*2</f>
        <v>0</v>
      </c>
      <c r="AA160" s="42">
        <f>IF(AM172-AL172&gt;0,1,0)</f>
        <v>0</v>
      </c>
      <c r="AB160" s="42">
        <f>IF(AM170-AL170&gt;0,1,0)</f>
        <v>0</v>
      </c>
      <c r="AC160" s="42">
        <f>IF(AM167-AL167&gt;0,1,0)</f>
        <v>0</v>
      </c>
      <c r="AD160" s="100" t="s">
        <v>26</v>
      </c>
      <c r="AE160" s="67">
        <f>IF(AL165-AM165&gt;0,1,0)</f>
        <v>0</v>
      </c>
      <c r="AF160" s="101">
        <f>SUM(AA160:AE160)</f>
        <v>0</v>
      </c>
      <c r="AG160" s="102">
        <f>IF(AF160=0,0,IF(2&lt;IF(AF160=AF157,1,0)+IF(AF160=AF158,1,0)+IF(AF160=AF159,1,0)+IF(AF160=AF160,1,0)+IF(AF160=AF161,1,0),AL165+AM167+AM170+AM172-AM165-AL167-AL170-AL172,IF(2=IF(AF160=AF157,1,0)+IF(AF160=AF158,1,0)+IF(AF160=AF159,1,0)+IF(AF160=AF160,1,0)+IF(AF160=AF161,1,0),"-","_")))</f>
        <v>0</v>
      </c>
      <c r="AH160" s="102">
        <f>IF(OR(AG160=0,AG160="-",AG160="_"),AG160,IF(2&lt;IF(AG160=AG157,1,0)+IF(AG160=AG158,1,0)+IF(AG160=AG159,1,0)+IF(AG160=AG160,1,0)+IF(AG160=AG161,1,0),AF165+AH165+AJ165+AG167+AI167+AK167+AG170+AI170+AK170+AG172+AI172+AK172-AG165-AI165-AK165-AF167-AH167-AJ167-AF170-AH170-AJ170-AF172-AH172-AJ172,IF(2=IF(AG160=AG157,1,0)+IF(AG160=AG158,1,0)+IF(AG160=AG159,1,0)+IF(AG160=AG160,1,0)+IF(AG160=AG161,1,0),"-","_")))</f>
        <v>0</v>
      </c>
      <c r="AI160" s="103">
        <f>IF(AF160=0,0,IF(AG160="-",IF(AF160=AF161,IF(AL165&lt;AM165,"Verliezer","Winnaar"),IF(AF160=AF157,IF(AM172&lt;AL172,"Verliezer","Winnaar"),IF(AF160=AF158,IF(AM170&lt;AL170,"Verliezer","Winnaar"),IF(AM167&lt;AL167,"Verliezer","Winnaar")))),IF(AH160="-",IF(AG160=AG161,IF(AL165&lt;AM165,"Verliezer","Winnaar"),IF(AG160=AG157,IF(AM172&lt;AL172,"Verliezer","Winnaar"),IF(AG160=AG158,IF(AM170&lt;AL170,"Verliezer","Winnaar"),IF(AM167&lt;AL167,"Verliezer","Winnaar")))),"_")))</f>
        <v>0</v>
      </c>
      <c r="AJ160" s="104"/>
      <c r="AK160" s="5"/>
      <c r="AL160" s="5"/>
      <c r="AM160" s="5"/>
    </row>
    <row r="161" spans="22:39" ht="12.75" customHeight="1" x14ac:dyDescent="0.25">
      <c r="V161" s="42">
        <v>5</v>
      </c>
      <c r="W161" s="67">
        <f>$W32</f>
        <v>0</v>
      </c>
      <c r="X161" s="68" t="str">
        <f>IF(W161=0," ",VLOOKUP(W161,[1]Inschr!B$1:K$65536,3,FALSE))</f>
        <v xml:space="preserve"> </v>
      </c>
      <c r="Y161" s="68" t="str">
        <f>IF(W161=0," ",VLOOKUP(W161,[1]Inschr!B$1:K$65536,4,FALSE))</f>
        <v xml:space="preserve"> </v>
      </c>
      <c r="Z161" s="42">
        <f>AF161*2</f>
        <v>0</v>
      </c>
      <c r="AA161" s="42">
        <f>IF(AM174-AL174&gt;0,1,0)</f>
        <v>0</v>
      </c>
      <c r="AB161" s="42">
        <f>IF(AM168-AL168&gt;0,1,0)</f>
        <v>0</v>
      </c>
      <c r="AC161" s="42">
        <f>IF(AM171-AL171&gt;0,1,0)</f>
        <v>0</v>
      </c>
      <c r="AD161" s="42">
        <f>IF(AM165-AL165&gt;0,1,0)</f>
        <v>0</v>
      </c>
      <c r="AE161" s="107" t="s">
        <v>26</v>
      </c>
      <c r="AF161" s="101">
        <f>SUM(AA161:AE161)</f>
        <v>0</v>
      </c>
      <c r="AG161" s="102">
        <f>IF(AF161=0,0,IF(2&lt;IF(AF161=AF157,1,0)+IF(AF161=AF158,1,0)+IF(AF161=AF159,1,0)+IF(AF161=AF160,1,0)+IF(AF161=AF161,1,0),AM165+AM168+AM171+AM174-AL165-AL168-AL171-AL174,IF(2=IF(AF161=AF157,1,0)+IF(AF161=AF158,1,0)+IF(AF161=AF159,1,0)+IF(AF161=AF160,1,0)+IF(AF161=AF161,1,0),"-","_")))</f>
        <v>0</v>
      </c>
      <c r="AH161" s="102">
        <f>IF(OR(AG161=0,AG161="-",AG161="_"),AG161,IF(2&lt;IF(AG161=AG157,1,0)+IF(AG161=AG158,1,0)+IF(AG161=AG159,1,0)+IF(AG161=AG160,1,0)+IF(AG161=AG161,1,0),AG165+AI165+AK165+AG168+AI168+AK168+AG171+AI171+AK171+AG174+AI174+AK174-AF165-AH165-AJ165-AF168-AH168-AJ168-AF171-AH171-AJ171-AF174-AH174-AJ174,IF(2=IF(AG161=AG157,1,0)+IF(AG161=AG158,1,0)+IF(AG161=AG159,1,0)+IF(AG161=AG160,1,0)+IF(AG161=AG161,1,0),"-","_")))</f>
        <v>0</v>
      </c>
      <c r="AI161" s="103">
        <f>IF(AF161=0,0,IF(AG161="-",IF(AF161=AF157,IF(AM174&lt;AL174,"Verliezer","Winnaar"),IF(AF161=AF158,IF(AM168&lt;AL168,"Verliezer","Winnaar"),IF(AF161=AF159,IF(AM171&lt;AL171,"Verliezer","Winnaar"),IF(AM165&lt;AL165,"Verliezer","Winnaar")))),IF(AH161="-",IF(AG161=AG157,IF(AM174&lt;AL174,"Verliezer","Winnaar"),IF(AG161=AG158,IF(AM168&lt;AL168,"Verliezer","Winnaar"),IF(AG161=AG159,IF(AM171&lt;AL171,"Verliezer","Winnaar"),IF(AM165&lt;AL165,"Verliezer","Winnaar")))),"_")))</f>
        <v>0</v>
      </c>
      <c r="AJ161" s="104"/>
      <c r="AK161" s="5"/>
      <c r="AL161" s="5"/>
      <c r="AM161" s="5"/>
    </row>
    <row r="162" spans="22:39" ht="12.75" customHeight="1" x14ac:dyDescent="0.25">
      <c r="X162" s="19"/>
      <c r="Y162" s="19"/>
      <c r="AF162" s="108"/>
      <c r="AG162" s="108"/>
      <c r="AH162" s="5"/>
      <c r="AI162" s="5"/>
      <c r="AJ162" s="5"/>
      <c r="AK162" s="5"/>
      <c r="AL162" s="5"/>
    </row>
    <row r="163" spans="22:39" ht="21.75" customHeight="1" thickBot="1" x14ac:dyDescent="0.3">
      <c r="X163" s="19"/>
      <c r="Y163" s="19"/>
      <c r="AA163" s="109"/>
      <c r="AB163" s="5"/>
      <c r="AC163" s="110" t="s">
        <v>27</v>
      </c>
      <c r="AD163" s="5"/>
      <c r="AE163" s="5"/>
      <c r="AF163" s="5"/>
      <c r="AG163" s="5"/>
      <c r="AH163" s="5"/>
      <c r="AI163" s="5"/>
      <c r="AJ163" s="5"/>
      <c r="AK163" s="5"/>
      <c r="AL163" s="5"/>
      <c r="AM163" s="5"/>
    </row>
    <row r="164" spans="22:39" ht="21.75" customHeight="1" x14ac:dyDescent="0.25">
      <c r="X164" s="19"/>
      <c r="Y164" s="19"/>
      <c r="AA164" s="109"/>
      <c r="AB164" s="5"/>
      <c r="AC164" s="112" t="s">
        <v>29</v>
      </c>
      <c r="AD164" s="112" t="s">
        <v>30</v>
      </c>
      <c r="AE164" s="113" t="s">
        <v>31</v>
      </c>
      <c r="AF164" s="114" t="s">
        <v>32</v>
      </c>
      <c r="AG164" s="115"/>
      <c r="AH164" s="114" t="s">
        <v>33</v>
      </c>
      <c r="AI164" s="115"/>
      <c r="AJ164" s="114" t="s">
        <v>34</v>
      </c>
      <c r="AK164" s="115"/>
      <c r="AL164" s="114" t="s">
        <v>35</v>
      </c>
      <c r="AM164" s="115"/>
    </row>
    <row r="165" spans="22:39" ht="21.75" customHeight="1" x14ac:dyDescent="0.25">
      <c r="X165" s="19"/>
      <c r="Y165" s="19"/>
      <c r="AA165" s="19"/>
      <c r="AC165" s="120"/>
      <c r="AD165" s="120"/>
      <c r="AE165" s="121" t="s">
        <v>36</v>
      </c>
      <c r="AF165" s="118"/>
      <c r="AG165" s="119"/>
      <c r="AH165" s="118"/>
      <c r="AI165" s="119"/>
      <c r="AJ165" s="118"/>
      <c r="AK165" s="119"/>
      <c r="AL165" s="118">
        <f t="shared" ref="AL165:AL174" si="18">IF(AF165&gt;AG165,1,0)+IF(AH165&gt;AI165,1,0)+IF(AJ165&gt;AK165,1,0)</f>
        <v>0</v>
      </c>
      <c r="AM165" s="119">
        <f t="shared" ref="AM165:AM174" si="19">IF(AG165&gt;AF165,1,0)+IF(AI165&gt;AH165,1,0)+IF(AK165&gt;AJ165,1,0)</f>
        <v>0</v>
      </c>
    </row>
    <row r="166" spans="22:39" ht="21.75" customHeight="1" x14ac:dyDescent="0.25">
      <c r="W166" s="66"/>
      <c r="X166" s="66"/>
      <c r="Y166" s="19"/>
      <c r="AA166" s="19"/>
      <c r="AC166" s="112" t="s">
        <v>37</v>
      </c>
      <c r="AD166" s="121" t="s">
        <v>37</v>
      </c>
      <c r="AE166" s="121" t="s">
        <v>37</v>
      </c>
      <c r="AF166" s="118"/>
      <c r="AG166" s="119"/>
      <c r="AH166" s="118"/>
      <c r="AI166" s="119"/>
      <c r="AJ166" s="118"/>
      <c r="AK166" s="119"/>
      <c r="AL166" s="118">
        <f t="shared" si="18"/>
        <v>0</v>
      </c>
      <c r="AM166" s="119">
        <f t="shared" si="19"/>
        <v>0</v>
      </c>
    </row>
    <row r="167" spans="22:39" ht="21.75" customHeight="1" x14ac:dyDescent="0.25">
      <c r="X167" s="19"/>
      <c r="Y167" s="19"/>
      <c r="AA167" s="19"/>
      <c r="AC167" s="120"/>
      <c r="AD167" s="121" t="s">
        <v>38</v>
      </c>
      <c r="AE167" s="121" t="s">
        <v>38</v>
      </c>
      <c r="AF167" s="118"/>
      <c r="AG167" s="119"/>
      <c r="AH167" s="118"/>
      <c r="AI167" s="119"/>
      <c r="AJ167" s="118"/>
      <c r="AK167" s="119"/>
      <c r="AL167" s="118">
        <f t="shared" si="18"/>
        <v>0</v>
      </c>
      <c r="AM167" s="119">
        <f t="shared" si="19"/>
        <v>0</v>
      </c>
    </row>
    <row r="168" spans="22:39" ht="21.75" customHeight="1" x14ac:dyDescent="0.25">
      <c r="X168" s="19"/>
      <c r="Y168" s="19"/>
      <c r="AA168" s="19"/>
      <c r="AC168" s="120"/>
      <c r="AE168" s="121" t="s">
        <v>39</v>
      </c>
      <c r="AF168" s="118"/>
      <c r="AG168" s="119"/>
      <c r="AH168" s="118"/>
      <c r="AI168" s="119"/>
      <c r="AJ168" s="118"/>
      <c r="AK168" s="119"/>
      <c r="AL168" s="118">
        <f t="shared" si="18"/>
        <v>0</v>
      </c>
      <c r="AM168" s="119">
        <f t="shared" si="19"/>
        <v>0</v>
      </c>
    </row>
    <row r="169" spans="22:39" ht="21.75" customHeight="1" x14ac:dyDescent="0.25">
      <c r="X169" s="19"/>
      <c r="Y169" s="19"/>
      <c r="AA169" s="19"/>
      <c r="AC169" s="112" t="s">
        <v>40</v>
      </c>
      <c r="AD169" s="121" t="s">
        <v>40</v>
      </c>
      <c r="AE169" s="121" t="s">
        <v>40</v>
      </c>
      <c r="AF169" s="118"/>
      <c r="AG169" s="119"/>
      <c r="AH169" s="118"/>
      <c r="AI169" s="119"/>
      <c r="AJ169" s="118"/>
      <c r="AK169" s="119"/>
      <c r="AL169" s="118">
        <f t="shared" si="18"/>
        <v>0</v>
      </c>
      <c r="AM169" s="119">
        <f t="shared" si="19"/>
        <v>0</v>
      </c>
    </row>
    <row r="170" spans="22:39" ht="21.75" customHeight="1" x14ac:dyDescent="0.25">
      <c r="AA170" s="19"/>
      <c r="AC170" s="120"/>
      <c r="AD170" s="121" t="s">
        <v>41</v>
      </c>
      <c r="AE170" s="121" t="s">
        <v>41</v>
      </c>
      <c r="AF170" s="118"/>
      <c r="AG170" s="119"/>
      <c r="AH170" s="118"/>
      <c r="AI170" s="119"/>
      <c r="AJ170" s="118"/>
      <c r="AK170" s="119"/>
      <c r="AL170" s="118">
        <f t="shared" si="18"/>
        <v>0</v>
      </c>
      <c r="AM170" s="119">
        <f t="shared" si="19"/>
        <v>0</v>
      </c>
    </row>
    <row r="171" spans="22:39" ht="21.75" customHeight="1" x14ac:dyDescent="0.25">
      <c r="AA171" s="19"/>
      <c r="AC171" s="120"/>
      <c r="AE171" s="121" t="s">
        <v>42</v>
      </c>
      <c r="AF171" s="118"/>
      <c r="AG171" s="119"/>
      <c r="AH171" s="118"/>
      <c r="AI171" s="119"/>
      <c r="AJ171" s="118"/>
      <c r="AK171" s="119"/>
      <c r="AL171" s="118">
        <f t="shared" si="18"/>
        <v>0</v>
      </c>
      <c r="AM171" s="119">
        <f t="shared" si="19"/>
        <v>0</v>
      </c>
    </row>
    <row r="172" spans="22:39" ht="21.75" customHeight="1" x14ac:dyDescent="0.25">
      <c r="AA172" s="19"/>
      <c r="AD172" s="121" t="s">
        <v>43</v>
      </c>
      <c r="AE172" s="121" t="s">
        <v>43</v>
      </c>
      <c r="AF172" s="118"/>
      <c r="AG172" s="119"/>
      <c r="AH172" s="118"/>
      <c r="AI172" s="119"/>
      <c r="AJ172" s="118"/>
      <c r="AK172" s="119"/>
      <c r="AL172" s="118">
        <f t="shared" si="18"/>
        <v>0</v>
      </c>
      <c r="AM172" s="119">
        <f t="shared" si="19"/>
        <v>0</v>
      </c>
    </row>
    <row r="173" spans="22:39" ht="21.75" customHeight="1" x14ac:dyDescent="0.25">
      <c r="AA173" s="19"/>
      <c r="AC173" s="112" t="s">
        <v>44</v>
      </c>
      <c r="AD173" s="121" t="s">
        <v>44</v>
      </c>
      <c r="AE173" s="121" t="s">
        <v>44</v>
      </c>
      <c r="AF173" s="118"/>
      <c r="AG173" s="119"/>
      <c r="AH173" s="118"/>
      <c r="AI173" s="119"/>
      <c r="AJ173" s="118"/>
      <c r="AK173" s="119"/>
      <c r="AL173" s="118">
        <f t="shared" si="18"/>
        <v>0</v>
      </c>
      <c r="AM173" s="119">
        <f t="shared" si="19"/>
        <v>0</v>
      </c>
    </row>
    <row r="174" spans="22:39" ht="21.75" customHeight="1" thickBot="1" x14ac:dyDescent="0.3">
      <c r="AA174" s="19"/>
      <c r="AC174" s="120"/>
      <c r="AE174" s="121" t="s">
        <v>45</v>
      </c>
      <c r="AF174" s="124"/>
      <c r="AG174" s="125"/>
      <c r="AH174" s="124"/>
      <c r="AI174" s="125"/>
      <c r="AJ174" s="124"/>
      <c r="AK174" s="125"/>
      <c r="AL174" s="124">
        <f t="shared" si="18"/>
        <v>0</v>
      </c>
      <c r="AM174" s="125">
        <f t="shared" si="19"/>
        <v>0</v>
      </c>
    </row>
    <row r="175" spans="22:39" x14ac:dyDescent="0.25">
      <c r="V175" s="120"/>
    </row>
    <row r="195" spans="21:22" x14ac:dyDescent="0.25">
      <c r="U195" s="5"/>
      <c r="V195" s="5"/>
    </row>
    <row r="196" spans="21:22" x14ac:dyDescent="0.25">
      <c r="U196" s="5"/>
      <c r="V196" s="5"/>
    </row>
  </sheetData>
  <mergeCells count="164">
    <mergeCell ref="AF164:AG164"/>
    <mergeCell ref="AH164:AI164"/>
    <mergeCell ref="AJ164:AK164"/>
    <mergeCell ref="AL164:AM164"/>
    <mergeCell ref="AI156:AJ156"/>
    <mergeCell ref="AI157:AJ157"/>
    <mergeCell ref="AI158:AJ158"/>
    <mergeCell ref="AI159:AJ159"/>
    <mergeCell ref="AI160:AJ160"/>
    <mergeCell ref="AI161:AJ161"/>
    <mergeCell ref="AL136:AM136"/>
    <mergeCell ref="AI149:AK154"/>
    <mergeCell ref="AL149:AL151"/>
    <mergeCell ref="AM149:AM151"/>
    <mergeCell ref="AL152:AL154"/>
    <mergeCell ref="AM152:AM154"/>
    <mergeCell ref="O133:P133"/>
    <mergeCell ref="AI133:AJ133"/>
    <mergeCell ref="L136:M136"/>
    <mergeCell ref="N136:O136"/>
    <mergeCell ref="P136:Q136"/>
    <mergeCell ref="R136:S136"/>
    <mergeCell ref="AF136:AG136"/>
    <mergeCell ref="AH136:AI136"/>
    <mergeCell ref="AJ136:AK136"/>
    <mergeCell ref="O130:P130"/>
    <mergeCell ref="AI130:AJ130"/>
    <mergeCell ref="O131:P131"/>
    <mergeCell ref="AI131:AJ131"/>
    <mergeCell ref="O132:P132"/>
    <mergeCell ref="AI132:AJ132"/>
    <mergeCell ref="AL124:AL126"/>
    <mergeCell ref="AM124:AM126"/>
    <mergeCell ref="O128:P128"/>
    <mergeCell ref="AI128:AJ128"/>
    <mergeCell ref="O129:P129"/>
    <mergeCell ref="AI129:AJ129"/>
    <mergeCell ref="AJ108:AK108"/>
    <mergeCell ref="AL108:AM108"/>
    <mergeCell ref="O121:Q126"/>
    <mergeCell ref="R121:R123"/>
    <mergeCell ref="S121:S123"/>
    <mergeCell ref="AI121:AK126"/>
    <mergeCell ref="AL121:AL123"/>
    <mergeCell ref="AM121:AM123"/>
    <mergeCell ref="R124:R126"/>
    <mergeCell ref="S124:S126"/>
    <mergeCell ref="L108:M108"/>
    <mergeCell ref="N108:O108"/>
    <mergeCell ref="P108:Q108"/>
    <mergeCell ref="R108:S108"/>
    <mergeCell ref="AF108:AG108"/>
    <mergeCell ref="AH108:AI108"/>
    <mergeCell ref="O103:P103"/>
    <mergeCell ref="AI103:AJ103"/>
    <mergeCell ref="O104:P104"/>
    <mergeCell ref="AI104:AJ104"/>
    <mergeCell ref="O105:P105"/>
    <mergeCell ref="AI105:AJ105"/>
    <mergeCell ref="AM96:AM98"/>
    <mergeCell ref="O100:P100"/>
    <mergeCell ref="AI100:AJ100"/>
    <mergeCell ref="O101:P101"/>
    <mergeCell ref="AI101:AJ101"/>
    <mergeCell ref="O102:P102"/>
    <mergeCell ref="AI102:AJ102"/>
    <mergeCell ref="AL80:AM80"/>
    <mergeCell ref="O93:Q98"/>
    <mergeCell ref="R93:R95"/>
    <mergeCell ref="S93:S95"/>
    <mergeCell ref="AI93:AK98"/>
    <mergeCell ref="AL93:AL95"/>
    <mergeCell ref="AM93:AM95"/>
    <mergeCell ref="R96:R98"/>
    <mergeCell ref="S96:S98"/>
    <mergeCell ref="AL96:AL98"/>
    <mergeCell ref="O77:P77"/>
    <mergeCell ref="AI77:AJ77"/>
    <mergeCell ref="L80:M80"/>
    <mergeCell ref="N80:O80"/>
    <mergeCell ref="P80:Q80"/>
    <mergeCell ref="R80:S80"/>
    <mergeCell ref="AF80:AG80"/>
    <mergeCell ref="AH80:AI80"/>
    <mergeCell ref="AJ80:AK80"/>
    <mergeCell ref="O74:P74"/>
    <mergeCell ref="AI74:AJ74"/>
    <mergeCell ref="O75:P75"/>
    <mergeCell ref="AI75:AJ75"/>
    <mergeCell ref="O76:P76"/>
    <mergeCell ref="AI76:AJ76"/>
    <mergeCell ref="AL68:AL70"/>
    <mergeCell ref="AM68:AM70"/>
    <mergeCell ref="O72:P72"/>
    <mergeCell ref="AI72:AJ72"/>
    <mergeCell ref="O73:P73"/>
    <mergeCell ref="AI73:AJ73"/>
    <mergeCell ref="AJ52:AK52"/>
    <mergeCell ref="AL52:AM52"/>
    <mergeCell ref="O65:Q70"/>
    <mergeCell ref="R65:R67"/>
    <mergeCell ref="S65:S67"/>
    <mergeCell ref="AI65:AK70"/>
    <mergeCell ref="AL65:AL67"/>
    <mergeCell ref="AM65:AM67"/>
    <mergeCell ref="R68:R70"/>
    <mergeCell ref="S68:S70"/>
    <mergeCell ref="L52:M52"/>
    <mergeCell ref="N52:O52"/>
    <mergeCell ref="P52:Q52"/>
    <mergeCell ref="R52:S52"/>
    <mergeCell ref="AF52:AG52"/>
    <mergeCell ref="AH52:AI52"/>
    <mergeCell ref="O47:P47"/>
    <mergeCell ref="AI47:AJ47"/>
    <mergeCell ref="O48:P48"/>
    <mergeCell ref="AI48:AJ48"/>
    <mergeCell ref="O49:P49"/>
    <mergeCell ref="AI49:AJ49"/>
    <mergeCell ref="O44:P44"/>
    <mergeCell ref="AI44:AJ44"/>
    <mergeCell ref="O45:P45"/>
    <mergeCell ref="AI45:AJ45"/>
    <mergeCell ref="O46:P46"/>
    <mergeCell ref="AI46:AJ46"/>
    <mergeCell ref="AI37:AK42"/>
    <mergeCell ref="AL37:AL39"/>
    <mergeCell ref="AM37:AM39"/>
    <mergeCell ref="R40:R42"/>
    <mergeCell ref="S40:S42"/>
    <mergeCell ref="AL40:AL42"/>
    <mergeCell ref="AM40:AM42"/>
    <mergeCell ref="V28:V32"/>
    <mergeCell ref="AB28:AC28"/>
    <mergeCell ref="AB29:AC31"/>
    <mergeCell ref="O37:Q42"/>
    <mergeCell ref="R37:R39"/>
    <mergeCell ref="S37:S39"/>
    <mergeCell ref="B23:B27"/>
    <mergeCell ref="J23:K23"/>
    <mergeCell ref="V23:V27"/>
    <mergeCell ref="AB23:AC23"/>
    <mergeCell ref="J24:K26"/>
    <mergeCell ref="AB24:AC26"/>
    <mergeCell ref="B18:B22"/>
    <mergeCell ref="J18:K18"/>
    <mergeCell ref="V18:V22"/>
    <mergeCell ref="AB18:AC18"/>
    <mergeCell ref="J19:K21"/>
    <mergeCell ref="AB19:AC21"/>
    <mergeCell ref="B13:B17"/>
    <mergeCell ref="J13:K13"/>
    <mergeCell ref="V13:V17"/>
    <mergeCell ref="AB13:AC13"/>
    <mergeCell ref="J14:K16"/>
    <mergeCell ref="AB14:AC16"/>
    <mergeCell ref="M1:S4"/>
    <mergeCell ref="AG1:AM4"/>
    <mergeCell ref="B8:B12"/>
    <mergeCell ref="J8:K8"/>
    <mergeCell ref="V8:V12"/>
    <mergeCell ref="AB8:AC8"/>
    <mergeCell ref="J9:K11"/>
    <mergeCell ref="AB9:AC11"/>
  </mergeCells>
  <printOptions horizontalCentered="1" verticalCentered="1"/>
  <pageMargins left="0" right="0" top="0.98425196850393704" bottom="0.98425196850393704" header="0.51181102362204722" footer="0.51181102362204722"/>
  <pageSetup paperSize="9" scale="87" orientation="landscape" horizontalDpi="360" verticalDpi="360" r:id="rId1"/>
  <headerFooter alignWithMargins="0"/>
  <rowBreaks count="5" manualBreakCount="5">
    <brk id="35" max="16383" man="1"/>
    <brk id="63" max="16383" man="1"/>
    <brk id="91" max="16383" man="1"/>
    <brk id="119" max="16383" man="1"/>
    <brk id="147" max="16383" man="1"/>
  </rowBreaks>
  <colBreaks count="1" manualBreakCount="1">
    <brk id="20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10D7B-E970-4615-8B91-6C27A16C081D}">
  <dimension ref="A1:AQ188"/>
  <sheetViews>
    <sheetView zoomScale="50" zoomScaleNormal="50" workbookViewId="0">
      <selection activeCell="C18" sqref="C18"/>
    </sheetView>
  </sheetViews>
  <sheetFormatPr defaultColWidth="9.109375" defaultRowHeight="13.2" x14ac:dyDescent="0.25"/>
  <cols>
    <col min="1" max="1" width="3.109375" style="14" bestFit="1" customWidth="1"/>
    <col min="2" max="2" width="6.5546875" style="14" bestFit="1" customWidth="1"/>
    <col min="3" max="3" width="7.109375" style="14" bestFit="1" customWidth="1"/>
    <col min="4" max="4" width="20.88671875" style="14" bestFit="1" customWidth="1"/>
    <col min="5" max="5" width="23.6640625" style="14" bestFit="1" customWidth="1"/>
    <col min="6" max="6" width="9.44140625" style="14" bestFit="1" customWidth="1"/>
    <col min="7" max="17" width="4.5546875" style="14" customWidth="1"/>
    <col min="18" max="18" width="9.109375" style="14"/>
    <col min="19" max="19" width="9.33203125" style="14" bestFit="1" customWidth="1"/>
    <col min="20" max="20" width="5.5546875" style="14" customWidth="1"/>
    <col min="21" max="21" width="3.33203125" style="14" customWidth="1"/>
    <col min="22" max="22" width="6.6640625" style="14" bestFit="1" customWidth="1"/>
    <col min="23" max="23" width="5.88671875" style="14" customWidth="1"/>
    <col min="24" max="24" width="21" style="14" bestFit="1" customWidth="1"/>
    <col min="25" max="25" width="22.6640625" style="14" customWidth="1"/>
    <col min="26" max="26" width="9.5546875" style="14" bestFit="1" customWidth="1"/>
    <col min="27" max="37" width="5.33203125" style="14" customWidth="1"/>
    <col min="38" max="39" width="9.109375" style="14"/>
    <col min="40" max="40" width="5.33203125" style="14" customWidth="1"/>
    <col min="41" max="256" width="9.109375" style="14"/>
    <col min="257" max="257" width="3.109375" style="14" bestFit="1" customWidth="1"/>
    <col min="258" max="258" width="6.5546875" style="14" bestFit="1" customWidth="1"/>
    <col min="259" max="259" width="7.109375" style="14" bestFit="1" customWidth="1"/>
    <col min="260" max="260" width="20.88671875" style="14" bestFit="1" customWidth="1"/>
    <col min="261" max="261" width="23.6640625" style="14" bestFit="1" customWidth="1"/>
    <col min="262" max="262" width="9.44140625" style="14" bestFit="1" customWidth="1"/>
    <col min="263" max="273" width="4.5546875" style="14" customWidth="1"/>
    <col min="274" max="274" width="9.109375" style="14"/>
    <col min="275" max="275" width="9.33203125" style="14" bestFit="1" customWidth="1"/>
    <col min="276" max="276" width="5.5546875" style="14" customWidth="1"/>
    <col min="277" max="277" width="3.33203125" style="14" customWidth="1"/>
    <col min="278" max="278" width="6.6640625" style="14" bestFit="1" customWidth="1"/>
    <col min="279" max="279" width="5.88671875" style="14" customWidth="1"/>
    <col min="280" max="280" width="21" style="14" bestFit="1" customWidth="1"/>
    <col min="281" max="281" width="22.6640625" style="14" customWidth="1"/>
    <col min="282" max="282" width="9.5546875" style="14" bestFit="1" customWidth="1"/>
    <col min="283" max="293" width="5.33203125" style="14" customWidth="1"/>
    <col min="294" max="295" width="9.109375" style="14"/>
    <col min="296" max="296" width="5.33203125" style="14" customWidth="1"/>
    <col min="297" max="512" width="9.109375" style="14"/>
    <col min="513" max="513" width="3.109375" style="14" bestFit="1" customWidth="1"/>
    <col min="514" max="514" width="6.5546875" style="14" bestFit="1" customWidth="1"/>
    <col min="515" max="515" width="7.109375" style="14" bestFit="1" customWidth="1"/>
    <col min="516" max="516" width="20.88671875" style="14" bestFit="1" customWidth="1"/>
    <col min="517" max="517" width="23.6640625" style="14" bestFit="1" customWidth="1"/>
    <col min="518" max="518" width="9.44140625" style="14" bestFit="1" customWidth="1"/>
    <col min="519" max="529" width="4.5546875" style="14" customWidth="1"/>
    <col min="530" max="530" width="9.109375" style="14"/>
    <col min="531" max="531" width="9.33203125" style="14" bestFit="1" customWidth="1"/>
    <col min="532" max="532" width="5.5546875" style="14" customWidth="1"/>
    <col min="533" max="533" width="3.33203125" style="14" customWidth="1"/>
    <col min="534" max="534" width="6.6640625" style="14" bestFit="1" customWidth="1"/>
    <col min="535" max="535" width="5.88671875" style="14" customWidth="1"/>
    <col min="536" max="536" width="21" style="14" bestFit="1" customWidth="1"/>
    <col min="537" max="537" width="22.6640625" style="14" customWidth="1"/>
    <col min="538" max="538" width="9.5546875" style="14" bestFit="1" customWidth="1"/>
    <col min="539" max="549" width="5.33203125" style="14" customWidth="1"/>
    <col min="550" max="551" width="9.109375" style="14"/>
    <col min="552" max="552" width="5.33203125" style="14" customWidth="1"/>
    <col min="553" max="768" width="9.109375" style="14"/>
    <col min="769" max="769" width="3.109375" style="14" bestFit="1" customWidth="1"/>
    <col min="770" max="770" width="6.5546875" style="14" bestFit="1" customWidth="1"/>
    <col min="771" max="771" width="7.109375" style="14" bestFit="1" customWidth="1"/>
    <col min="772" max="772" width="20.88671875" style="14" bestFit="1" customWidth="1"/>
    <col min="773" max="773" width="23.6640625" style="14" bestFit="1" customWidth="1"/>
    <col min="774" max="774" width="9.44140625" style="14" bestFit="1" customWidth="1"/>
    <col min="775" max="785" width="4.5546875" style="14" customWidth="1"/>
    <col min="786" max="786" width="9.109375" style="14"/>
    <col min="787" max="787" width="9.33203125" style="14" bestFit="1" customWidth="1"/>
    <col min="788" max="788" width="5.5546875" style="14" customWidth="1"/>
    <col min="789" max="789" width="3.33203125" style="14" customWidth="1"/>
    <col min="790" max="790" width="6.6640625" style="14" bestFit="1" customWidth="1"/>
    <col min="791" max="791" width="5.88671875" style="14" customWidth="1"/>
    <col min="792" max="792" width="21" style="14" bestFit="1" customWidth="1"/>
    <col min="793" max="793" width="22.6640625" style="14" customWidth="1"/>
    <col min="794" max="794" width="9.5546875" style="14" bestFit="1" customWidth="1"/>
    <col min="795" max="805" width="5.33203125" style="14" customWidth="1"/>
    <col min="806" max="807" width="9.109375" style="14"/>
    <col min="808" max="808" width="5.33203125" style="14" customWidth="1"/>
    <col min="809" max="1024" width="9.109375" style="14"/>
    <col min="1025" max="1025" width="3.109375" style="14" bestFit="1" customWidth="1"/>
    <col min="1026" max="1026" width="6.5546875" style="14" bestFit="1" customWidth="1"/>
    <col min="1027" max="1027" width="7.109375" style="14" bestFit="1" customWidth="1"/>
    <col min="1028" max="1028" width="20.88671875" style="14" bestFit="1" customWidth="1"/>
    <col min="1029" max="1029" width="23.6640625" style="14" bestFit="1" customWidth="1"/>
    <col min="1030" max="1030" width="9.44140625" style="14" bestFit="1" customWidth="1"/>
    <col min="1031" max="1041" width="4.5546875" style="14" customWidth="1"/>
    <col min="1042" max="1042" width="9.109375" style="14"/>
    <col min="1043" max="1043" width="9.33203125" style="14" bestFit="1" customWidth="1"/>
    <col min="1044" max="1044" width="5.5546875" style="14" customWidth="1"/>
    <col min="1045" max="1045" width="3.33203125" style="14" customWidth="1"/>
    <col min="1046" max="1046" width="6.6640625" style="14" bestFit="1" customWidth="1"/>
    <col min="1047" max="1047" width="5.88671875" style="14" customWidth="1"/>
    <col min="1048" max="1048" width="21" style="14" bestFit="1" customWidth="1"/>
    <col min="1049" max="1049" width="22.6640625" style="14" customWidth="1"/>
    <col min="1050" max="1050" width="9.5546875" style="14" bestFit="1" customWidth="1"/>
    <col min="1051" max="1061" width="5.33203125" style="14" customWidth="1"/>
    <col min="1062" max="1063" width="9.109375" style="14"/>
    <col min="1064" max="1064" width="5.33203125" style="14" customWidth="1"/>
    <col min="1065" max="1280" width="9.109375" style="14"/>
    <col min="1281" max="1281" width="3.109375" style="14" bestFit="1" customWidth="1"/>
    <col min="1282" max="1282" width="6.5546875" style="14" bestFit="1" customWidth="1"/>
    <col min="1283" max="1283" width="7.109375" style="14" bestFit="1" customWidth="1"/>
    <col min="1284" max="1284" width="20.88671875" style="14" bestFit="1" customWidth="1"/>
    <col min="1285" max="1285" width="23.6640625" style="14" bestFit="1" customWidth="1"/>
    <col min="1286" max="1286" width="9.44140625" style="14" bestFit="1" customWidth="1"/>
    <col min="1287" max="1297" width="4.5546875" style="14" customWidth="1"/>
    <col min="1298" max="1298" width="9.109375" style="14"/>
    <col min="1299" max="1299" width="9.33203125" style="14" bestFit="1" customWidth="1"/>
    <col min="1300" max="1300" width="5.5546875" style="14" customWidth="1"/>
    <col min="1301" max="1301" width="3.33203125" style="14" customWidth="1"/>
    <col min="1302" max="1302" width="6.6640625" style="14" bestFit="1" customWidth="1"/>
    <col min="1303" max="1303" width="5.88671875" style="14" customWidth="1"/>
    <col min="1304" max="1304" width="21" style="14" bestFit="1" customWidth="1"/>
    <col min="1305" max="1305" width="22.6640625" style="14" customWidth="1"/>
    <col min="1306" max="1306" width="9.5546875" style="14" bestFit="1" customWidth="1"/>
    <col min="1307" max="1317" width="5.33203125" style="14" customWidth="1"/>
    <col min="1318" max="1319" width="9.109375" style="14"/>
    <col min="1320" max="1320" width="5.33203125" style="14" customWidth="1"/>
    <col min="1321" max="1536" width="9.109375" style="14"/>
    <col min="1537" max="1537" width="3.109375" style="14" bestFit="1" customWidth="1"/>
    <col min="1538" max="1538" width="6.5546875" style="14" bestFit="1" customWidth="1"/>
    <col min="1539" max="1539" width="7.109375" style="14" bestFit="1" customWidth="1"/>
    <col min="1540" max="1540" width="20.88671875" style="14" bestFit="1" customWidth="1"/>
    <col min="1541" max="1541" width="23.6640625" style="14" bestFit="1" customWidth="1"/>
    <col min="1542" max="1542" width="9.44140625" style="14" bestFit="1" customWidth="1"/>
    <col min="1543" max="1553" width="4.5546875" style="14" customWidth="1"/>
    <col min="1554" max="1554" width="9.109375" style="14"/>
    <col min="1555" max="1555" width="9.33203125" style="14" bestFit="1" customWidth="1"/>
    <col min="1556" max="1556" width="5.5546875" style="14" customWidth="1"/>
    <col min="1557" max="1557" width="3.33203125" style="14" customWidth="1"/>
    <col min="1558" max="1558" width="6.6640625" style="14" bestFit="1" customWidth="1"/>
    <col min="1559" max="1559" width="5.88671875" style="14" customWidth="1"/>
    <col min="1560" max="1560" width="21" style="14" bestFit="1" customWidth="1"/>
    <col min="1561" max="1561" width="22.6640625" style="14" customWidth="1"/>
    <col min="1562" max="1562" width="9.5546875" style="14" bestFit="1" customWidth="1"/>
    <col min="1563" max="1573" width="5.33203125" style="14" customWidth="1"/>
    <col min="1574" max="1575" width="9.109375" style="14"/>
    <col min="1576" max="1576" width="5.33203125" style="14" customWidth="1"/>
    <col min="1577" max="1792" width="9.109375" style="14"/>
    <col min="1793" max="1793" width="3.109375" style="14" bestFit="1" customWidth="1"/>
    <col min="1794" max="1794" width="6.5546875" style="14" bestFit="1" customWidth="1"/>
    <col min="1795" max="1795" width="7.109375" style="14" bestFit="1" customWidth="1"/>
    <col min="1796" max="1796" width="20.88671875" style="14" bestFit="1" customWidth="1"/>
    <col min="1797" max="1797" width="23.6640625" style="14" bestFit="1" customWidth="1"/>
    <col min="1798" max="1798" width="9.44140625" style="14" bestFit="1" customWidth="1"/>
    <col min="1799" max="1809" width="4.5546875" style="14" customWidth="1"/>
    <col min="1810" max="1810" width="9.109375" style="14"/>
    <col min="1811" max="1811" width="9.33203125" style="14" bestFit="1" customWidth="1"/>
    <col min="1812" max="1812" width="5.5546875" style="14" customWidth="1"/>
    <col min="1813" max="1813" width="3.33203125" style="14" customWidth="1"/>
    <col min="1814" max="1814" width="6.6640625" style="14" bestFit="1" customWidth="1"/>
    <col min="1815" max="1815" width="5.88671875" style="14" customWidth="1"/>
    <col min="1816" max="1816" width="21" style="14" bestFit="1" customWidth="1"/>
    <col min="1817" max="1817" width="22.6640625" style="14" customWidth="1"/>
    <col min="1818" max="1818" width="9.5546875" style="14" bestFit="1" customWidth="1"/>
    <col min="1819" max="1829" width="5.33203125" style="14" customWidth="1"/>
    <col min="1830" max="1831" width="9.109375" style="14"/>
    <col min="1832" max="1832" width="5.33203125" style="14" customWidth="1"/>
    <col min="1833" max="2048" width="9.109375" style="14"/>
    <col min="2049" max="2049" width="3.109375" style="14" bestFit="1" customWidth="1"/>
    <col min="2050" max="2050" width="6.5546875" style="14" bestFit="1" customWidth="1"/>
    <col min="2051" max="2051" width="7.109375" style="14" bestFit="1" customWidth="1"/>
    <col min="2052" max="2052" width="20.88671875" style="14" bestFit="1" customWidth="1"/>
    <col min="2053" max="2053" width="23.6640625" style="14" bestFit="1" customWidth="1"/>
    <col min="2054" max="2054" width="9.44140625" style="14" bestFit="1" customWidth="1"/>
    <col min="2055" max="2065" width="4.5546875" style="14" customWidth="1"/>
    <col min="2066" max="2066" width="9.109375" style="14"/>
    <col min="2067" max="2067" width="9.33203125" style="14" bestFit="1" customWidth="1"/>
    <col min="2068" max="2068" width="5.5546875" style="14" customWidth="1"/>
    <col min="2069" max="2069" width="3.33203125" style="14" customWidth="1"/>
    <col min="2070" max="2070" width="6.6640625" style="14" bestFit="1" customWidth="1"/>
    <col min="2071" max="2071" width="5.88671875" style="14" customWidth="1"/>
    <col min="2072" max="2072" width="21" style="14" bestFit="1" customWidth="1"/>
    <col min="2073" max="2073" width="22.6640625" style="14" customWidth="1"/>
    <col min="2074" max="2074" width="9.5546875" style="14" bestFit="1" customWidth="1"/>
    <col min="2075" max="2085" width="5.33203125" style="14" customWidth="1"/>
    <col min="2086" max="2087" width="9.109375" style="14"/>
    <col min="2088" max="2088" width="5.33203125" style="14" customWidth="1"/>
    <col min="2089" max="2304" width="9.109375" style="14"/>
    <col min="2305" max="2305" width="3.109375" style="14" bestFit="1" customWidth="1"/>
    <col min="2306" max="2306" width="6.5546875" style="14" bestFit="1" customWidth="1"/>
    <col min="2307" max="2307" width="7.109375" style="14" bestFit="1" customWidth="1"/>
    <col min="2308" max="2308" width="20.88671875" style="14" bestFit="1" customWidth="1"/>
    <col min="2309" max="2309" width="23.6640625" style="14" bestFit="1" customWidth="1"/>
    <col min="2310" max="2310" width="9.44140625" style="14" bestFit="1" customWidth="1"/>
    <col min="2311" max="2321" width="4.5546875" style="14" customWidth="1"/>
    <col min="2322" max="2322" width="9.109375" style="14"/>
    <col min="2323" max="2323" width="9.33203125" style="14" bestFit="1" customWidth="1"/>
    <col min="2324" max="2324" width="5.5546875" style="14" customWidth="1"/>
    <col min="2325" max="2325" width="3.33203125" style="14" customWidth="1"/>
    <col min="2326" max="2326" width="6.6640625" style="14" bestFit="1" customWidth="1"/>
    <col min="2327" max="2327" width="5.88671875" style="14" customWidth="1"/>
    <col min="2328" max="2328" width="21" style="14" bestFit="1" customWidth="1"/>
    <col min="2329" max="2329" width="22.6640625" style="14" customWidth="1"/>
    <col min="2330" max="2330" width="9.5546875" style="14" bestFit="1" customWidth="1"/>
    <col min="2331" max="2341" width="5.33203125" style="14" customWidth="1"/>
    <col min="2342" max="2343" width="9.109375" style="14"/>
    <col min="2344" max="2344" width="5.33203125" style="14" customWidth="1"/>
    <col min="2345" max="2560" width="9.109375" style="14"/>
    <col min="2561" max="2561" width="3.109375" style="14" bestFit="1" customWidth="1"/>
    <col min="2562" max="2562" width="6.5546875" style="14" bestFit="1" customWidth="1"/>
    <col min="2563" max="2563" width="7.109375" style="14" bestFit="1" customWidth="1"/>
    <col min="2564" max="2564" width="20.88671875" style="14" bestFit="1" customWidth="1"/>
    <col min="2565" max="2565" width="23.6640625" style="14" bestFit="1" customWidth="1"/>
    <col min="2566" max="2566" width="9.44140625" style="14" bestFit="1" customWidth="1"/>
    <col min="2567" max="2577" width="4.5546875" style="14" customWidth="1"/>
    <col min="2578" max="2578" width="9.109375" style="14"/>
    <col min="2579" max="2579" width="9.33203125" style="14" bestFit="1" customWidth="1"/>
    <col min="2580" max="2580" width="5.5546875" style="14" customWidth="1"/>
    <col min="2581" max="2581" width="3.33203125" style="14" customWidth="1"/>
    <col min="2582" max="2582" width="6.6640625" style="14" bestFit="1" customWidth="1"/>
    <col min="2583" max="2583" width="5.88671875" style="14" customWidth="1"/>
    <col min="2584" max="2584" width="21" style="14" bestFit="1" customWidth="1"/>
    <col min="2585" max="2585" width="22.6640625" style="14" customWidth="1"/>
    <col min="2586" max="2586" width="9.5546875" style="14" bestFit="1" customWidth="1"/>
    <col min="2587" max="2597" width="5.33203125" style="14" customWidth="1"/>
    <col min="2598" max="2599" width="9.109375" style="14"/>
    <col min="2600" max="2600" width="5.33203125" style="14" customWidth="1"/>
    <col min="2601" max="2816" width="9.109375" style="14"/>
    <col min="2817" max="2817" width="3.109375" style="14" bestFit="1" customWidth="1"/>
    <col min="2818" max="2818" width="6.5546875" style="14" bestFit="1" customWidth="1"/>
    <col min="2819" max="2819" width="7.109375" style="14" bestFit="1" customWidth="1"/>
    <col min="2820" max="2820" width="20.88671875" style="14" bestFit="1" customWidth="1"/>
    <col min="2821" max="2821" width="23.6640625" style="14" bestFit="1" customWidth="1"/>
    <col min="2822" max="2822" width="9.44140625" style="14" bestFit="1" customWidth="1"/>
    <col min="2823" max="2833" width="4.5546875" style="14" customWidth="1"/>
    <col min="2834" max="2834" width="9.109375" style="14"/>
    <col min="2835" max="2835" width="9.33203125" style="14" bestFit="1" customWidth="1"/>
    <col min="2836" max="2836" width="5.5546875" style="14" customWidth="1"/>
    <col min="2837" max="2837" width="3.33203125" style="14" customWidth="1"/>
    <col min="2838" max="2838" width="6.6640625" style="14" bestFit="1" customWidth="1"/>
    <col min="2839" max="2839" width="5.88671875" style="14" customWidth="1"/>
    <col min="2840" max="2840" width="21" style="14" bestFit="1" customWidth="1"/>
    <col min="2841" max="2841" width="22.6640625" style="14" customWidth="1"/>
    <col min="2842" max="2842" width="9.5546875" style="14" bestFit="1" customWidth="1"/>
    <col min="2843" max="2853" width="5.33203125" style="14" customWidth="1"/>
    <col min="2854" max="2855" width="9.109375" style="14"/>
    <col min="2856" max="2856" width="5.33203125" style="14" customWidth="1"/>
    <col min="2857" max="3072" width="9.109375" style="14"/>
    <col min="3073" max="3073" width="3.109375" style="14" bestFit="1" customWidth="1"/>
    <col min="3074" max="3074" width="6.5546875" style="14" bestFit="1" customWidth="1"/>
    <col min="3075" max="3075" width="7.109375" style="14" bestFit="1" customWidth="1"/>
    <col min="3076" max="3076" width="20.88671875" style="14" bestFit="1" customWidth="1"/>
    <col min="3077" max="3077" width="23.6640625" style="14" bestFit="1" customWidth="1"/>
    <col min="3078" max="3078" width="9.44140625" style="14" bestFit="1" customWidth="1"/>
    <col min="3079" max="3089" width="4.5546875" style="14" customWidth="1"/>
    <col min="3090" max="3090" width="9.109375" style="14"/>
    <col min="3091" max="3091" width="9.33203125" style="14" bestFit="1" customWidth="1"/>
    <col min="3092" max="3092" width="5.5546875" style="14" customWidth="1"/>
    <col min="3093" max="3093" width="3.33203125" style="14" customWidth="1"/>
    <col min="3094" max="3094" width="6.6640625" style="14" bestFit="1" customWidth="1"/>
    <col min="3095" max="3095" width="5.88671875" style="14" customWidth="1"/>
    <col min="3096" max="3096" width="21" style="14" bestFit="1" customWidth="1"/>
    <col min="3097" max="3097" width="22.6640625" style="14" customWidth="1"/>
    <col min="3098" max="3098" width="9.5546875" style="14" bestFit="1" customWidth="1"/>
    <col min="3099" max="3109" width="5.33203125" style="14" customWidth="1"/>
    <col min="3110" max="3111" width="9.109375" style="14"/>
    <col min="3112" max="3112" width="5.33203125" style="14" customWidth="1"/>
    <col min="3113" max="3328" width="9.109375" style="14"/>
    <col min="3329" max="3329" width="3.109375" style="14" bestFit="1" customWidth="1"/>
    <col min="3330" max="3330" width="6.5546875" style="14" bestFit="1" customWidth="1"/>
    <col min="3331" max="3331" width="7.109375" style="14" bestFit="1" customWidth="1"/>
    <col min="3332" max="3332" width="20.88671875" style="14" bestFit="1" customWidth="1"/>
    <col min="3333" max="3333" width="23.6640625" style="14" bestFit="1" customWidth="1"/>
    <col min="3334" max="3334" width="9.44140625" style="14" bestFit="1" customWidth="1"/>
    <col min="3335" max="3345" width="4.5546875" style="14" customWidth="1"/>
    <col min="3346" max="3346" width="9.109375" style="14"/>
    <col min="3347" max="3347" width="9.33203125" style="14" bestFit="1" customWidth="1"/>
    <col min="3348" max="3348" width="5.5546875" style="14" customWidth="1"/>
    <col min="3349" max="3349" width="3.33203125" style="14" customWidth="1"/>
    <col min="3350" max="3350" width="6.6640625" style="14" bestFit="1" customWidth="1"/>
    <col min="3351" max="3351" width="5.88671875" style="14" customWidth="1"/>
    <col min="3352" max="3352" width="21" style="14" bestFit="1" customWidth="1"/>
    <col min="3353" max="3353" width="22.6640625" style="14" customWidth="1"/>
    <col min="3354" max="3354" width="9.5546875" style="14" bestFit="1" customWidth="1"/>
    <col min="3355" max="3365" width="5.33203125" style="14" customWidth="1"/>
    <col min="3366" max="3367" width="9.109375" style="14"/>
    <col min="3368" max="3368" width="5.33203125" style="14" customWidth="1"/>
    <col min="3369" max="3584" width="9.109375" style="14"/>
    <col min="3585" max="3585" width="3.109375" style="14" bestFit="1" customWidth="1"/>
    <col min="3586" max="3586" width="6.5546875" style="14" bestFit="1" customWidth="1"/>
    <col min="3587" max="3587" width="7.109375" style="14" bestFit="1" customWidth="1"/>
    <col min="3588" max="3588" width="20.88671875" style="14" bestFit="1" customWidth="1"/>
    <col min="3589" max="3589" width="23.6640625" style="14" bestFit="1" customWidth="1"/>
    <col min="3590" max="3590" width="9.44140625" style="14" bestFit="1" customWidth="1"/>
    <col min="3591" max="3601" width="4.5546875" style="14" customWidth="1"/>
    <col min="3602" max="3602" width="9.109375" style="14"/>
    <col min="3603" max="3603" width="9.33203125" style="14" bestFit="1" customWidth="1"/>
    <col min="3604" max="3604" width="5.5546875" style="14" customWidth="1"/>
    <col min="3605" max="3605" width="3.33203125" style="14" customWidth="1"/>
    <col min="3606" max="3606" width="6.6640625" style="14" bestFit="1" customWidth="1"/>
    <col min="3607" max="3607" width="5.88671875" style="14" customWidth="1"/>
    <col min="3608" max="3608" width="21" style="14" bestFit="1" customWidth="1"/>
    <col min="3609" max="3609" width="22.6640625" style="14" customWidth="1"/>
    <col min="3610" max="3610" width="9.5546875" style="14" bestFit="1" customWidth="1"/>
    <col min="3611" max="3621" width="5.33203125" style="14" customWidth="1"/>
    <col min="3622" max="3623" width="9.109375" style="14"/>
    <col min="3624" max="3624" width="5.33203125" style="14" customWidth="1"/>
    <col min="3625" max="3840" width="9.109375" style="14"/>
    <col min="3841" max="3841" width="3.109375" style="14" bestFit="1" customWidth="1"/>
    <col min="3842" max="3842" width="6.5546875" style="14" bestFit="1" customWidth="1"/>
    <col min="3843" max="3843" width="7.109375" style="14" bestFit="1" customWidth="1"/>
    <col min="3844" max="3844" width="20.88671875" style="14" bestFit="1" customWidth="1"/>
    <col min="3845" max="3845" width="23.6640625" style="14" bestFit="1" customWidth="1"/>
    <col min="3846" max="3846" width="9.44140625" style="14" bestFit="1" customWidth="1"/>
    <col min="3847" max="3857" width="4.5546875" style="14" customWidth="1"/>
    <col min="3858" max="3858" width="9.109375" style="14"/>
    <col min="3859" max="3859" width="9.33203125" style="14" bestFit="1" customWidth="1"/>
    <col min="3860" max="3860" width="5.5546875" style="14" customWidth="1"/>
    <col min="3861" max="3861" width="3.33203125" style="14" customWidth="1"/>
    <col min="3862" max="3862" width="6.6640625" style="14" bestFit="1" customWidth="1"/>
    <col min="3863" max="3863" width="5.88671875" style="14" customWidth="1"/>
    <col min="3864" max="3864" width="21" style="14" bestFit="1" customWidth="1"/>
    <col min="3865" max="3865" width="22.6640625" style="14" customWidth="1"/>
    <col min="3866" max="3866" width="9.5546875" style="14" bestFit="1" customWidth="1"/>
    <col min="3867" max="3877" width="5.33203125" style="14" customWidth="1"/>
    <col min="3878" max="3879" width="9.109375" style="14"/>
    <col min="3880" max="3880" width="5.33203125" style="14" customWidth="1"/>
    <col min="3881" max="4096" width="9.109375" style="14"/>
    <col min="4097" max="4097" width="3.109375" style="14" bestFit="1" customWidth="1"/>
    <col min="4098" max="4098" width="6.5546875" style="14" bestFit="1" customWidth="1"/>
    <col min="4099" max="4099" width="7.109375" style="14" bestFit="1" customWidth="1"/>
    <col min="4100" max="4100" width="20.88671875" style="14" bestFit="1" customWidth="1"/>
    <col min="4101" max="4101" width="23.6640625" style="14" bestFit="1" customWidth="1"/>
    <col min="4102" max="4102" width="9.44140625" style="14" bestFit="1" customWidth="1"/>
    <col min="4103" max="4113" width="4.5546875" style="14" customWidth="1"/>
    <col min="4114" max="4114" width="9.109375" style="14"/>
    <col min="4115" max="4115" width="9.33203125" style="14" bestFit="1" customWidth="1"/>
    <col min="4116" max="4116" width="5.5546875" style="14" customWidth="1"/>
    <col min="4117" max="4117" width="3.33203125" style="14" customWidth="1"/>
    <col min="4118" max="4118" width="6.6640625" style="14" bestFit="1" customWidth="1"/>
    <col min="4119" max="4119" width="5.88671875" style="14" customWidth="1"/>
    <col min="4120" max="4120" width="21" style="14" bestFit="1" customWidth="1"/>
    <col min="4121" max="4121" width="22.6640625" style="14" customWidth="1"/>
    <col min="4122" max="4122" width="9.5546875" style="14" bestFit="1" customWidth="1"/>
    <col min="4123" max="4133" width="5.33203125" style="14" customWidth="1"/>
    <col min="4134" max="4135" width="9.109375" style="14"/>
    <col min="4136" max="4136" width="5.33203125" style="14" customWidth="1"/>
    <col min="4137" max="4352" width="9.109375" style="14"/>
    <col min="4353" max="4353" width="3.109375" style="14" bestFit="1" customWidth="1"/>
    <col min="4354" max="4354" width="6.5546875" style="14" bestFit="1" customWidth="1"/>
    <col min="4355" max="4355" width="7.109375" style="14" bestFit="1" customWidth="1"/>
    <col min="4356" max="4356" width="20.88671875" style="14" bestFit="1" customWidth="1"/>
    <col min="4357" max="4357" width="23.6640625" style="14" bestFit="1" customWidth="1"/>
    <col min="4358" max="4358" width="9.44140625" style="14" bestFit="1" customWidth="1"/>
    <col min="4359" max="4369" width="4.5546875" style="14" customWidth="1"/>
    <col min="4370" max="4370" width="9.109375" style="14"/>
    <col min="4371" max="4371" width="9.33203125" style="14" bestFit="1" customWidth="1"/>
    <col min="4372" max="4372" width="5.5546875" style="14" customWidth="1"/>
    <col min="4373" max="4373" width="3.33203125" style="14" customWidth="1"/>
    <col min="4374" max="4374" width="6.6640625" style="14" bestFit="1" customWidth="1"/>
    <col min="4375" max="4375" width="5.88671875" style="14" customWidth="1"/>
    <col min="4376" max="4376" width="21" style="14" bestFit="1" customWidth="1"/>
    <col min="4377" max="4377" width="22.6640625" style="14" customWidth="1"/>
    <col min="4378" max="4378" width="9.5546875" style="14" bestFit="1" customWidth="1"/>
    <col min="4379" max="4389" width="5.33203125" style="14" customWidth="1"/>
    <col min="4390" max="4391" width="9.109375" style="14"/>
    <col min="4392" max="4392" width="5.33203125" style="14" customWidth="1"/>
    <col min="4393" max="4608" width="9.109375" style="14"/>
    <col min="4609" max="4609" width="3.109375" style="14" bestFit="1" customWidth="1"/>
    <col min="4610" max="4610" width="6.5546875" style="14" bestFit="1" customWidth="1"/>
    <col min="4611" max="4611" width="7.109375" style="14" bestFit="1" customWidth="1"/>
    <col min="4612" max="4612" width="20.88671875" style="14" bestFit="1" customWidth="1"/>
    <col min="4613" max="4613" width="23.6640625" style="14" bestFit="1" customWidth="1"/>
    <col min="4614" max="4614" width="9.44140625" style="14" bestFit="1" customWidth="1"/>
    <col min="4615" max="4625" width="4.5546875" style="14" customWidth="1"/>
    <col min="4626" max="4626" width="9.109375" style="14"/>
    <col min="4627" max="4627" width="9.33203125" style="14" bestFit="1" customWidth="1"/>
    <col min="4628" max="4628" width="5.5546875" style="14" customWidth="1"/>
    <col min="4629" max="4629" width="3.33203125" style="14" customWidth="1"/>
    <col min="4630" max="4630" width="6.6640625" style="14" bestFit="1" customWidth="1"/>
    <col min="4631" max="4631" width="5.88671875" style="14" customWidth="1"/>
    <col min="4632" max="4632" width="21" style="14" bestFit="1" customWidth="1"/>
    <col min="4633" max="4633" width="22.6640625" style="14" customWidth="1"/>
    <col min="4634" max="4634" width="9.5546875" style="14" bestFit="1" customWidth="1"/>
    <col min="4635" max="4645" width="5.33203125" style="14" customWidth="1"/>
    <col min="4646" max="4647" width="9.109375" style="14"/>
    <col min="4648" max="4648" width="5.33203125" style="14" customWidth="1"/>
    <col min="4649" max="4864" width="9.109375" style="14"/>
    <col min="4865" max="4865" width="3.109375" style="14" bestFit="1" customWidth="1"/>
    <col min="4866" max="4866" width="6.5546875" style="14" bestFit="1" customWidth="1"/>
    <col min="4867" max="4867" width="7.109375" style="14" bestFit="1" customWidth="1"/>
    <col min="4868" max="4868" width="20.88671875" style="14" bestFit="1" customWidth="1"/>
    <col min="4869" max="4869" width="23.6640625" style="14" bestFit="1" customWidth="1"/>
    <col min="4870" max="4870" width="9.44140625" style="14" bestFit="1" customWidth="1"/>
    <col min="4871" max="4881" width="4.5546875" style="14" customWidth="1"/>
    <col min="4882" max="4882" width="9.109375" style="14"/>
    <col min="4883" max="4883" width="9.33203125" style="14" bestFit="1" customWidth="1"/>
    <col min="4884" max="4884" width="5.5546875" style="14" customWidth="1"/>
    <col min="4885" max="4885" width="3.33203125" style="14" customWidth="1"/>
    <col min="4886" max="4886" width="6.6640625" style="14" bestFit="1" customWidth="1"/>
    <col min="4887" max="4887" width="5.88671875" style="14" customWidth="1"/>
    <col min="4888" max="4888" width="21" style="14" bestFit="1" customWidth="1"/>
    <col min="4889" max="4889" width="22.6640625" style="14" customWidth="1"/>
    <col min="4890" max="4890" width="9.5546875" style="14" bestFit="1" customWidth="1"/>
    <col min="4891" max="4901" width="5.33203125" style="14" customWidth="1"/>
    <col min="4902" max="4903" width="9.109375" style="14"/>
    <col min="4904" max="4904" width="5.33203125" style="14" customWidth="1"/>
    <col min="4905" max="5120" width="9.109375" style="14"/>
    <col min="5121" max="5121" width="3.109375" style="14" bestFit="1" customWidth="1"/>
    <col min="5122" max="5122" width="6.5546875" style="14" bestFit="1" customWidth="1"/>
    <col min="5123" max="5123" width="7.109375" style="14" bestFit="1" customWidth="1"/>
    <col min="5124" max="5124" width="20.88671875" style="14" bestFit="1" customWidth="1"/>
    <col min="5125" max="5125" width="23.6640625" style="14" bestFit="1" customWidth="1"/>
    <col min="5126" max="5126" width="9.44140625" style="14" bestFit="1" customWidth="1"/>
    <col min="5127" max="5137" width="4.5546875" style="14" customWidth="1"/>
    <col min="5138" max="5138" width="9.109375" style="14"/>
    <col min="5139" max="5139" width="9.33203125" style="14" bestFit="1" customWidth="1"/>
    <col min="5140" max="5140" width="5.5546875" style="14" customWidth="1"/>
    <col min="5141" max="5141" width="3.33203125" style="14" customWidth="1"/>
    <col min="5142" max="5142" width="6.6640625" style="14" bestFit="1" customWidth="1"/>
    <col min="5143" max="5143" width="5.88671875" style="14" customWidth="1"/>
    <col min="5144" max="5144" width="21" style="14" bestFit="1" customWidth="1"/>
    <col min="5145" max="5145" width="22.6640625" style="14" customWidth="1"/>
    <col min="5146" max="5146" width="9.5546875" style="14" bestFit="1" customWidth="1"/>
    <col min="5147" max="5157" width="5.33203125" style="14" customWidth="1"/>
    <col min="5158" max="5159" width="9.109375" style="14"/>
    <col min="5160" max="5160" width="5.33203125" style="14" customWidth="1"/>
    <col min="5161" max="5376" width="9.109375" style="14"/>
    <col min="5377" max="5377" width="3.109375" style="14" bestFit="1" customWidth="1"/>
    <col min="5378" max="5378" width="6.5546875" style="14" bestFit="1" customWidth="1"/>
    <col min="5379" max="5379" width="7.109375" style="14" bestFit="1" customWidth="1"/>
    <col min="5380" max="5380" width="20.88671875" style="14" bestFit="1" customWidth="1"/>
    <col min="5381" max="5381" width="23.6640625" style="14" bestFit="1" customWidth="1"/>
    <col min="5382" max="5382" width="9.44140625" style="14" bestFit="1" customWidth="1"/>
    <col min="5383" max="5393" width="4.5546875" style="14" customWidth="1"/>
    <col min="5394" max="5394" width="9.109375" style="14"/>
    <col min="5395" max="5395" width="9.33203125" style="14" bestFit="1" customWidth="1"/>
    <col min="5396" max="5396" width="5.5546875" style="14" customWidth="1"/>
    <col min="5397" max="5397" width="3.33203125" style="14" customWidth="1"/>
    <col min="5398" max="5398" width="6.6640625" style="14" bestFit="1" customWidth="1"/>
    <col min="5399" max="5399" width="5.88671875" style="14" customWidth="1"/>
    <col min="5400" max="5400" width="21" style="14" bestFit="1" customWidth="1"/>
    <col min="5401" max="5401" width="22.6640625" style="14" customWidth="1"/>
    <col min="5402" max="5402" width="9.5546875" style="14" bestFit="1" customWidth="1"/>
    <col min="5403" max="5413" width="5.33203125" style="14" customWidth="1"/>
    <col min="5414" max="5415" width="9.109375" style="14"/>
    <col min="5416" max="5416" width="5.33203125" style="14" customWidth="1"/>
    <col min="5417" max="5632" width="9.109375" style="14"/>
    <col min="5633" max="5633" width="3.109375" style="14" bestFit="1" customWidth="1"/>
    <col min="5634" max="5634" width="6.5546875" style="14" bestFit="1" customWidth="1"/>
    <col min="5635" max="5635" width="7.109375" style="14" bestFit="1" customWidth="1"/>
    <col min="5636" max="5636" width="20.88671875" style="14" bestFit="1" customWidth="1"/>
    <col min="5637" max="5637" width="23.6640625" style="14" bestFit="1" customWidth="1"/>
    <col min="5638" max="5638" width="9.44140625" style="14" bestFit="1" customWidth="1"/>
    <col min="5639" max="5649" width="4.5546875" style="14" customWidth="1"/>
    <col min="5650" max="5650" width="9.109375" style="14"/>
    <col min="5651" max="5651" width="9.33203125" style="14" bestFit="1" customWidth="1"/>
    <col min="5652" max="5652" width="5.5546875" style="14" customWidth="1"/>
    <col min="5653" max="5653" width="3.33203125" style="14" customWidth="1"/>
    <col min="5654" max="5654" width="6.6640625" style="14" bestFit="1" customWidth="1"/>
    <col min="5655" max="5655" width="5.88671875" style="14" customWidth="1"/>
    <col min="5656" max="5656" width="21" style="14" bestFit="1" customWidth="1"/>
    <col min="5657" max="5657" width="22.6640625" style="14" customWidth="1"/>
    <col min="5658" max="5658" width="9.5546875" style="14" bestFit="1" customWidth="1"/>
    <col min="5659" max="5669" width="5.33203125" style="14" customWidth="1"/>
    <col min="5670" max="5671" width="9.109375" style="14"/>
    <col min="5672" max="5672" width="5.33203125" style="14" customWidth="1"/>
    <col min="5673" max="5888" width="9.109375" style="14"/>
    <col min="5889" max="5889" width="3.109375" style="14" bestFit="1" customWidth="1"/>
    <col min="5890" max="5890" width="6.5546875" style="14" bestFit="1" customWidth="1"/>
    <col min="5891" max="5891" width="7.109375" style="14" bestFit="1" customWidth="1"/>
    <col min="5892" max="5892" width="20.88671875" style="14" bestFit="1" customWidth="1"/>
    <col min="5893" max="5893" width="23.6640625" style="14" bestFit="1" customWidth="1"/>
    <col min="5894" max="5894" width="9.44140625" style="14" bestFit="1" customWidth="1"/>
    <col min="5895" max="5905" width="4.5546875" style="14" customWidth="1"/>
    <col min="5906" max="5906" width="9.109375" style="14"/>
    <col min="5907" max="5907" width="9.33203125" style="14" bestFit="1" customWidth="1"/>
    <col min="5908" max="5908" width="5.5546875" style="14" customWidth="1"/>
    <col min="5909" max="5909" width="3.33203125" style="14" customWidth="1"/>
    <col min="5910" max="5910" width="6.6640625" style="14" bestFit="1" customWidth="1"/>
    <col min="5911" max="5911" width="5.88671875" style="14" customWidth="1"/>
    <col min="5912" max="5912" width="21" style="14" bestFit="1" customWidth="1"/>
    <col min="5913" max="5913" width="22.6640625" style="14" customWidth="1"/>
    <col min="5914" max="5914" width="9.5546875" style="14" bestFit="1" customWidth="1"/>
    <col min="5915" max="5925" width="5.33203125" style="14" customWidth="1"/>
    <col min="5926" max="5927" width="9.109375" style="14"/>
    <col min="5928" max="5928" width="5.33203125" style="14" customWidth="1"/>
    <col min="5929" max="6144" width="9.109375" style="14"/>
    <col min="6145" max="6145" width="3.109375" style="14" bestFit="1" customWidth="1"/>
    <col min="6146" max="6146" width="6.5546875" style="14" bestFit="1" customWidth="1"/>
    <col min="6147" max="6147" width="7.109375" style="14" bestFit="1" customWidth="1"/>
    <col min="6148" max="6148" width="20.88671875" style="14" bestFit="1" customWidth="1"/>
    <col min="6149" max="6149" width="23.6640625" style="14" bestFit="1" customWidth="1"/>
    <col min="6150" max="6150" width="9.44140625" style="14" bestFit="1" customWidth="1"/>
    <col min="6151" max="6161" width="4.5546875" style="14" customWidth="1"/>
    <col min="6162" max="6162" width="9.109375" style="14"/>
    <col min="6163" max="6163" width="9.33203125" style="14" bestFit="1" customWidth="1"/>
    <col min="6164" max="6164" width="5.5546875" style="14" customWidth="1"/>
    <col min="6165" max="6165" width="3.33203125" style="14" customWidth="1"/>
    <col min="6166" max="6166" width="6.6640625" style="14" bestFit="1" customWidth="1"/>
    <col min="6167" max="6167" width="5.88671875" style="14" customWidth="1"/>
    <col min="6168" max="6168" width="21" style="14" bestFit="1" customWidth="1"/>
    <col min="6169" max="6169" width="22.6640625" style="14" customWidth="1"/>
    <col min="6170" max="6170" width="9.5546875" style="14" bestFit="1" customWidth="1"/>
    <col min="6171" max="6181" width="5.33203125" style="14" customWidth="1"/>
    <col min="6182" max="6183" width="9.109375" style="14"/>
    <col min="6184" max="6184" width="5.33203125" style="14" customWidth="1"/>
    <col min="6185" max="6400" width="9.109375" style="14"/>
    <col min="6401" max="6401" width="3.109375" style="14" bestFit="1" customWidth="1"/>
    <col min="6402" max="6402" width="6.5546875" style="14" bestFit="1" customWidth="1"/>
    <col min="6403" max="6403" width="7.109375" style="14" bestFit="1" customWidth="1"/>
    <col min="6404" max="6404" width="20.88671875" style="14" bestFit="1" customWidth="1"/>
    <col min="6405" max="6405" width="23.6640625" style="14" bestFit="1" customWidth="1"/>
    <col min="6406" max="6406" width="9.44140625" style="14" bestFit="1" customWidth="1"/>
    <col min="6407" max="6417" width="4.5546875" style="14" customWidth="1"/>
    <col min="6418" max="6418" width="9.109375" style="14"/>
    <col min="6419" max="6419" width="9.33203125" style="14" bestFit="1" customWidth="1"/>
    <col min="6420" max="6420" width="5.5546875" style="14" customWidth="1"/>
    <col min="6421" max="6421" width="3.33203125" style="14" customWidth="1"/>
    <col min="6422" max="6422" width="6.6640625" style="14" bestFit="1" customWidth="1"/>
    <col min="6423" max="6423" width="5.88671875" style="14" customWidth="1"/>
    <col min="6424" max="6424" width="21" style="14" bestFit="1" customWidth="1"/>
    <col min="6425" max="6425" width="22.6640625" style="14" customWidth="1"/>
    <col min="6426" max="6426" width="9.5546875" style="14" bestFit="1" customWidth="1"/>
    <col min="6427" max="6437" width="5.33203125" style="14" customWidth="1"/>
    <col min="6438" max="6439" width="9.109375" style="14"/>
    <col min="6440" max="6440" width="5.33203125" style="14" customWidth="1"/>
    <col min="6441" max="6656" width="9.109375" style="14"/>
    <col min="6657" max="6657" width="3.109375" style="14" bestFit="1" customWidth="1"/>
    <col min="6658" max="6658" width="6.5546875" style="14" bestFit="1" customWidth="1"/>
    <col min="6659" max="6659" width="7.109375" style="14" bestFit="1" customWidth="1"/>
    <col min="6660" max="6660" width="20.88671875" style="14" bestFit="1" customWidth="1"/>
    <col min="6661" max="6661" width="23.6640625" style="14" bestFit="1" customWidth="1"/>
    <col min="6662" max="6662" width="9.44140625" style="14" bestFit="1" customWidth="1"/>
    <col min="6663" max="6673" width="4.5546875" style="14" customWidth="1"/>
    <col min="6674" max="6674" width="9.109375" style="14"/>
    <col min="6675" max="6675" width="9.33203125" style="14" bestFit="1" customWidth="1"/>
    <col min="6676" max="6676" width="5.5546875" style="14" customWidth="1"/>
    <col min="6677" max="6677" width="3.33203125" style="14" customWidth="1"/>
    <col min="6678" max="6678" width="6.6640625" style="14" bestFit="1" customWidth="1"/>
    <col min="6679" max="6679" width="5.88671875" style="14" customWidth="1"/>
    <col min="6680" max="6680" width="21" style="14" bestFit="1" customWidth="1"/>
    <col min="6681" max="6681" width="22.6640625" style="14" customWidth="1"/>
    <col min="6682" max="6682" width="9.5546875" style="14" bestFit="1" customWidth="1"/>
    <col min="6683" max="6693" width="5.33203125" style="14" customWidth="1"/>
    <col min="6694" max="6695" width="9.109375" style="14"/>
    <col min="6696" max="6696" width="5.33203125" style="14" customWidth="1"/>
    <col min="6697" max="6912" width="9.109375" style="14"/>
    <col min="6913" max="6913" width="3.109375" style="14" bestFit="1" customWidth="1"/>
    <col min="6914" max="6914" width="6.5546875" style="14" bestFit="1" customWidth="1"/>
    <col min="6915" max="6915" width="7.109375" style="14" bestFit="1" customWidth="1"/>
    <col min="6916" max="6916" width="20.88671875" style="14" bestFit="1" customWidth="1"/>
    <col min="6917" max="6917" width="23.6640625" style="14" bestFit="1" customWidth="1"/>
    <col min="6918" max="6918" width="9.44140625" style="14" bestFit="1" customWidth="1"/>
    <col min="6919" max="6929" width="4.5546875" style="14" customWidth="1"/>
    <col min="6930" max="6930" width="9.109375" style="14"/>
    <col min="6931" max="6931" width="9.33203125" style="14" bestFit="1" customWidth="1"/>
    <col min="6932" max="6932" width="5.5546875" style="14" customWidth="1"/>
    <col min="6933" max="6933" width="3.33203125" style="14" customWidth="1"/>
    <col min="6934" max="6934" width="6.6640625" style="14" bestFit="1" customWidth="1"/>
    <col min="6935" max="6935" width="5.88671875" style="14" customWidth="1"/>
    <col min="6936" max="6936" width="21" style="14" bestFit="1" customWidth="1"/>
    <col min="6937" max="6937" width="22.6640625" style="14" customWidth="1"/>
    <col min="6938" max="6938" width="9.5546875" style="14" bestFit="1" customWidth="1"/>
    <col min="6939" max="6949" width="5.33203125" style="14" customWidth="1"/>
    <col min="6950" max="6951" width="9.109375" style="14"/>
    <col min="6952" max="6952" width="5.33203125" style="14" customWidth="1"/>
    <col min="6953" max="7168" width="9.109375" style="14"/>
    <col min="7169" max="7169" width="3.109375" style="14" bestFit="1" customWidth="1"/>
    <col min="7170" max="7170" width="6.5546875" style="14" bestFit="1" customWidth="1"/>
    <col min="7171" max="7171" width="7.109375" style="14" bestFit="1" customWidth="1"/>
    <col min="7172" max="7172" width="20.88671875" style="14" bestFit="1" customWidth="1"/>
    <col min="7173" max="7173" width="23.6640625" style="14" bestFit="1" customWidth="1"/>
    <col min="7174" max="7174" width="9.44140625" style="14" bestFit="1" customWidth="1"/>
    <col min="7175" max="7185" width="4.5546875" style="14" customWidth="1"/>
    <col min="7186" max="7186" width="9.109375" style="14"/>
    <col min="7187" max="7187" width="9.33203125" style="14" bestFit="1" customWidth="1"/>
    <col min="7188" max="7188" width="5.5546875" style="14" customWidth="1"/>
    <col min="7189" max="7189" width="3.33203125" style="14" customWidth="1"/>
    <col min="7190" max="7190" width="6.6640625" style="14" bestFit="1" customWidth="1"/>
    <col min="7191" max="7191" width="5.88671875" style="14" customWidth="1"/>
    <col min="7192" max="7192" width="21" style="14" bestFit="1" customWidth="1"/>
    <col min="7193" max="7193" width="22.6640625" style="14" customWidth="1"/>
    <col min="7194" max="7194" width="9.5546875" style="14" bestFit="1" customWidth="1"/>
    <col min="7195" max="7205" width="5.33203125" style="14" customWidth="1"/>
    <col min="7206" max="7207" width="9.109375" style="14"/>
    <col min="7208" max="7208" width="5.33203125" style="14" customWidth="1"/>
    <col min="7209" max="7424" width="9.109375" style="14"/>
    <col min="7425" max="7425" width="3.109375" style="14" bestFit="1" customWidth="1"/>
    <col min="7426" max="7426" width="6.5546875" style="14" bestFit="1" customWidth="1"/>
    <col min="7427" max="7427" width="7.109375" style="14" bestFit="1" customWidth="1"/>
    <col min="7428" max="7428" width="20.88671875" style="14" bestFit="1" customWidth="1"/>
    <col min="7429" max="7429" width="23.6640625" style="14" bestFit="1" customWidth="1"/>
    <col min="7430" max="7430" width="9.44140625" style="14" bestFit="1" customWidth="1"/>
    <col min="7431" max="7441" width="4.5546875" style="14" customWidth="1"/>
    <col min="7442" max="7442" width="9.109375" style="14"/>
    <col min="7443" max="7443" width="9.33203125" style="14" bestFit="1" customWidth="1"/>
    <col min="7444" max="7444" width="5.5546875" style="14" customWidth="1"/>
    <col min="7445" max="7445" width="3.33203125" style="14" customWidth="1"/>
    <col min="7446" max="7446" width="6.6640625" style="14" bestFit="1" customWidth="1"/>
    <col min="7447" max="7447" width="5.88671875" style="14" customWidth="1"/>
    <col min="7448" max="7448" width="21" style="14" bestFit="1" customWidth="1"/>
    <col min="7449" max="7449" width="22.6640625" style="14" customWidth="1"/>
    <col min="7450" max="7450" width="9.5546875" style="14" bestFit="1" customWidth="1"/>
    <col min="7451" max="7461" width="5.33203125" style="14" customWidth="1"/>
    <col min="7462" max="7463" width="9.109375" style="14"/>
    <col min="7464" max="7464" width="5.33203125" style="14" customWidth="1"/>
    <col min="7465" max="7680" width="9.109375" style="14"/>
    <col min="7681" max="7681" width="3.109375" style="14" bestFit="1" customWidth="1"/>
    <col min="7682" max="7682" width="6.5546875" style="14" bestFit="1" customWidth="1"/>
    <col min="7683" max="7683" width="7.109375" style="14" bestFit="1" customWidth="1"/>
    <col min="7684" max="7684" width="20.88671875" style="14" bestFit="1" customWidth="1"/>
    <col min="7685" max="7685" width="23.6640625" style="14" bestFit="1" customWidth="1"/>
    <col min="7686" max="7686" width="9.44140625" style="14" bestFit="1" customWidth="1"/>
    <col min="7687" max="7697" width="4.5546875" style="14" customWidth="1"/>
    <col min="7698" max="7698" width="9.109375" style="14"/>
    <col min="7699" max="7699" width="9.33203125" style="14" bestFit="1" customWidth="1"/>
    <col min="7700" max="7700" width="5.5546875" style="14" customWidth="1"/>
    <col min="7701" max="7701" width="3.33203125" style="14" customWidth="1"/>
    <col min="7702" max="7702" width="6.6640625" style="14" bestFit="1" customWidth="1"/>
    <col min="7703" max="7703" width="5.88671875" style="14" customWidth="1"/>
    <col min="7704" max="7704" width="21" style="14" bestFit="1" customWidth="1"/>
    <col min="7705" max="7705" width="22.6640625" style="14" customWidth="1"/>
    <col min="7706" max="7706" width="9.5546875" style="14" bestFit="1" customWidth="1"/>
    <col min="7707" max="7717" width="5.33203125" style="14" customWidth="1"/>
    <col min="7718" max="7719" width="9.109375" style="14"/>
    <col min="7720" max="7720" width="5.33203125" style="14" customWidth="1"/>
    <col min="7721" max="7936" width="9.109375" style="14"/>
    <col min="7937" max="7937" width="3.109375" style="14" bestFit="1" customWidth="1"/>
    <col min="7938" max="7938" width="6.5546875" style="14" bestFit="1" customWidth="1"/>
    <col min="7939" max="7939" width="7.109375" style="14" bestFit="1" customWidth="1"/>
    <col min="7940" max="7940" width="20.88671875" style="14" bestFit="1" customWidth="1"/>
    <col min="7941" max="7941" width="23.6640625" style="14" bestFit="1" customWidth="1"/>
    <col min="7942" max="7942" width="9.44140625" style="14" bestFit="1" customWidth="1"/>
    <col min="7943" max="7953" width="4.5546875" style="14" customWidth="1"/>
    <col min="7954" max="7954" width="9.109375" style="14"/>
    <col min="7955" max="7955" width="9.33203125" style="14" bestFit="1" customWidth="1"/>
    <col min="7956" max="7956" width="5.5546875" style="14" customWidth="1"/>
    <col min="7957" max="7957" width="3.33203125" style="14" customWidth="1"/>
    <col min="7958" max="7958" width="6.6640625" style="14" bestFit="1" customWidth="1"/>
    <col min="7959" max="7959" width="5.88671875" style="14" customWidth="1"/>
    <col min="7960" max="7960" width="21" style="14" bestFit="1" customWidth="1"/>
    <col min="7961" max="7961" width="22.6640625" style="14" customWidth="1"/>
    <col min="7962" max="7962" width="9.5546875" style="14" bestFit="1" customWidth="1"/>
    <col min="7963" max="7973" width="5.33203125" style="14" customWidth="1"/>
    <col min="7974" max="7975" width="9.109375" style="14"/>
    <col min="7976" max="7976" width="5.33203125" style="14" customWidth="1"/>
    <col min="7977" max="8192" width="9.109375" style="14"/>
    <col min="8193" max="8193" width="3.109375" style="14" bestFit="1" customWidth="1"/>
    <col min="8194" max="8194" width="6.5546875" style="14" bestFit="1" customWidth="1"/>
    <col min="8195" max="8195" width="7.109375" style="14" bestFit="1" customWidth="1"/>
    <col min="8196" max="8196" width="20.88671875" style="14" bestFit="1" customWidth="1"/>
    <col min="8197" max="8197" width="23.6640625" style="14" bestFit="1" customWidth="1"/>
    <col min="8198" max="8198" width="9.44140625" style="14" bestFit="1" customWidth="1"/>
    <col min="8199" max="8209" width="4.5546875" style="14" customWidth="1"/>
    <col min="8210" max="8210" width="9.109375" style="14"/>
    <col min="8211" max="8211" width="9.33203125" style="14" bestFit="1" customWidth="1"/>
    <col min="8212" max="8212" width="5.5546875" style="14" customWidth="1"/>
    <col min="8213" max="8213" width="3.33203125" style="14" customWidth="1"/>
    <col min="8214" max="8214" width="6.6640625" style="14" bestFit="1" customWidth="1"/>
    <col min="8215" max="8215" width="5.88671875" style="14" customWidth="1"/>
    <col min="8216" max="8216" width="21" style="14" bestFit="1" customWidth="1"/>
    <col min="8217" max="8217" width="22.6640625" style="14" customWidth="1"/>
    <col min="8218" max="8218" width="9.5546875" style="14" bestFit="1" customWidth="1"/>
    <col min="8219" max="8229" width="5.33203125" style="14" customWidth="1"/>
    <col min="8230" max="8231" width="9.109375" style="14"/>
    <col min="8232" max="8232" width="5.33203125" style="14" customWidth="1"/>
    <col min="8233" max="8448" width="9.109375" style="14"/>
    <col min="8449" max="8449" width="3.109375" style="14" bestFit="1" customWidth="1"/>
    <col min="8450" max="8450" width="6.5546875" style="14" bestFit="1" customWidth="1"/>
    <col min="8451" max="8451" width="7.109375" style="14" bestFit="1" customWidth="1"/>
    <col min="8452" max="8452" width="20.88671875" style="14" bestFit="1" customWidth="1"/>
    <col min="8453" max="8453" width="23.6640625" style="14" bestFit="1" customWidth="1"/>
    <col min="8454" max="8454" width="9.44140625" style="14" bestFit="1" customWidth="1"/>
    <col min="8455" max="8465" width="4.5546875" style="14" customWidth="1"/>
    <col min="8466" max="8466" width="9.109375" style="14"/>
    <col min="8467" max="8467" width="9.33203125" style="14" bestFit="1" customWidth="1"/>
    <col min="8468" max="8468" width="5.5546875" style="14" customWidth="1"/>
    <col min="8469" max="8469" width="3.33203125" style="14" customWidth="1"/>
    <col min="8470" max="8470" width="6.6640625" style="14" bestFit="1" customWidth="1"/>
    <col min="8471" max="8471" width="5.88671875" style="14" customWidth="1"/>
    <col min="8472" max="8472" width="21" style="14" bestFit="1" customWidth="1"/>
    <col min="8473" max="8473" width="22.6640625" style="14" customWidth="1"/>
    <col min="8474" max="8474" width="9.5546875" style="14" bestFit="1" customWidth="1"/>
    <col min="8475" max="8485" width="5.33203125" style="14" customWidth="1"/>
    <col min="8486" max="8487" width="9.109375" style="14"/>
    <col min="8488" max="8488" width="5.33203125" style="14" customWidth="1"/>
    <col min="8489" max="8704" width="9.109375" style="14"/>
    <col min="8705" max="8705" width="3.109375" style="14" bestFit="1" customWidth="1"/>
    <col min="8706" max="8706" width="6.5546875" style="14" bestFit="1" customWidth="1"/>
    <col min="8707" max="8707" width="7.109375" style="14" bestFit="1" customWidth="1"/>
    <col min="8708" max="8708" width="20.88671875" style="14" bestFit="1" customWidth="1"/>
    <col min="8709" max="8709" width="23.6640625" style="14" bestFit="1" customWidth="1"/>
    <col min="8710" max="8710" width="9.44140625" style="14" bestFit="1" customWidth="1"/>
    <col min="8711" max="8721" width="4.5546875" style="14" customWidth="1"/>
    <col min="8722" max="8722" width="9.109375" style="14"/>
    <col min="8723" max="8723" width="9.33203125" style="14" bestFit="1" customWidth="1"/>
    <col min="8724" max="8724" width="5.5546875" style="14" customWidth="1"/>
    <col min="8725" max="8725" width="3.33203125" style="14" customWidth="1"/>
    <col min="8726" max="8726" width="6.6640625" style="14" bestFit="1" customWidth="1"/>
    <col min="8727" max="8727" width="5.88671875" style="14" customWidth="1"/>
    <col min="8728" max="8728" width="21" style="14" bestFit="1" customWidth="1"/>
    <col min="8729" max="8729" width="22.6640625" style="14" customWidth="1"/>
    <col min="8730" max="8730" width="9.5546875" style="14" bestFit="1" customWidth="1"/>
    <col min="8731" max="8741" width="5.33203125" style="14" customWidth="1"/>
    <col min="8742" max="8743" width="9.109375" style="14"/>
    <col min="8744" max="8744" width="5.33203125" style="14" customWidth="1"/>
    <col min="8745" max="8960" width="9.109375" style="14"/>
    <col min="8961" max="8961" width="3.109375" style="14" bestFit="1" customWidth="1"/>
    <col min="8962" max="8962" width="6.5546875" style="14" bestFit="1" customWidth="1"/>
    <col min="8963" max="8963" width="7.109375" style="14" bestFit="1" customWidth="1"/>
    <col min="8964" max="8964" width="20.88671875" style="14" bestFit="1" customWidth="1"/>
    <col min="8965" max="8965" width="23.6640625" style="14" bestFit="1" customWidth="1"/>
    <col min="8966" max="8966" width="9.44140625" style="14" bestFit="1" customWidth="1"/>
    <col min="8967" max="8977" width="4.5546875" style="14" customWidth="1"/>
    <col min="8978" max="8978" width="9.109375" style="14"/>
    <col min="8979" max="8979" width="9.33203125" style="14" bestFit="1" customWidth="1"/>
    <col min="8980" max="8980" width="5.5546875" style="14" customWidth="1"/>
    <col min="8981" max="8981" width="3.33203125" style="14" customWidth="1"/>
    <col min="8982" max="8982" width="6.6640625" style="14" bestFit="1" customWidth="1"/>
    <col min="8983" max="8983" width="5.88671875" style="14" customWidth="1"/>
    <col min="8984" max="8984" width="21" style="14" bestFit="1" customWidth="1"/>
    <col min="8985" max="8985" width="22.6640625" style="14" customWidth="1"/>
    <col min="8986" max="8986" width="9.5546875" style="14" bestFit="1" customWidth="1"/>
    <col min="8987" max="8997" width="5.33203125" style="14" customWidth="1"/>
    <col min="8998" max="8999" width="9.109375" style="14"/>
    <col min="9000" max="9000" width="5.33203125" style="14" customWidth="1"/>
    <col min="9001" max="9216" width="9.109375" style="14"/>
    <col min="9217" max="9217" width="3.109375" style="14" bestFit="1" customWidth="1"/>
    <col min="9218" max="9218" width="6.5546875" style="14" bestFit="1" customWidth="1"/>
    <col min="9219" max="9219" width="7.109375" style="14" bestFit="1" customWidth="1"/>
    <col min="9220" max="9220" width="20.88671875" style="14" bestFit="1" customWidth="1"/>
    <col min="9221" max="9221" width="23.6640625" style="14" bestFit="1" customWidth="1"/>
    <col min="9222" max="9222" width="9.44140625" style="14" bestFit="1" customWidth="1"/>
    <col min="9223" max="9233" width="4.5546875" style="14" customWidth="1"/>
    <col min="9234" max="9234" width="9.109375" style="14"/>
    <col min="9235" max="9235" width="9.33203125" style="14" bestFit="1" customWidth="1"/>
    <col min="9236" max="9236" width="5.5546875" style="14" customWidth="1"/>
    <col min="9237" max="9237" width="3.33203125" style="14" customWidth="1"/>
    <col min="9238" max="9238" width="6.6640625" style="14" bestFit="1" customWidth="1"/>
    <col min="9239" max="9239" width="5.88671875" style="14" customWidth="1"/>
    <col min="9240" max="9240" width="21" style="14" bestFit="1" customWidth="1"/>
    <col min="9241" max="9241" width="22.6640625" style="14" customWidth="1"/>
    <col min="9242" max="9242" width="9.5546875" style="14" bestFit="1" customWidth="1"/>
    <col min="9243" max="9253" width="5.33203125" style="14" customWidth="1"/>
    <col min="9254" max="9255" width="9.109375" style="14"/>
    <col min="9256" max="9256" width="5.33203125" style="14" customWidth="1"/>
    <col min="9257" max="9472" width="9.109375" style="14"/>
    <col min="9473" max="9473" width="3.109375" style="14" bestFit="1" customWidth="1"/>
    <col min="9474" max="9474" width="6.5546875" style="14" bestFit="1" customWidth="1"/>
    <col min="9475" max="9475" width="7.109375" style="14" bestFit="1" customWidth="1"/>
    <col min="9476" max="9476" width="20.88671875" style="14" bestFit="1" customWidth="1"/>
    <col min="9477" max="9477" width="23.6640625" style="14" bestFit="1" customWidth="1"/>
    <col min="9478" max="9478" width="9.44140625" style="14" bestFit="1" customWidth="1"/>
    <col min="9479" max="9489" width="4.5546875" style="14" customWidth="1"/>
    <col min="9490" max="9490" width="9.109375" style="14"/>
    <col min="9491" max="9491" width="9.33203125" style="14" bestFit="1" customWidth="1"/>
    <col min="9492" max="9492" width="5.5546875" style="14" customWidth="1"/>
    <col min="9493" max="9493" width="3.33203125" style="14" customWidth="1"/>
    <col min="9494" max="9494" width="6.6640625" style="14" bestFit="1" customWidth="1"/>
    <col min="9495" max="9495" width="5.88671875" style="14" customWidth="1"/>
    <col min="9496" max="9496" width="21" style="14" bestFit="1" customWidth="1"/>
    <col min="9497" max="9497" width="22.6640625" style="14" customWidth="1"/>
    <col min="9498" max="9498" width="9.5546875" style="14" bestFit="1" customWidth="1"/>
    <col min="9499" max="9509" width="5.33203125" style="14" customWidth="1"/>
    <col min="9510" max="9511" width="9.109375" style="14"/>
    <col min="9512" max="9512" width="5.33203125" style="14" customWidth="1"/>
    <col min="9513" max="9728" width="9.109375" style="14"/>
    <col min="9729" max="9729" width="3.109375" style="14" bestFit="1" customWidth="1"/>
    <col min="9730" max="9730" width="6.5546875" style="14" bestFit="1" customWidth="1"/>
    <col min="9731" max="9731" width="7.109375" style="14" bestFit="1" customWidth="1"/>
    <col min="9732" max="9732" width="20.88671875" style="14" bestFit="1" customWidth="1"/>
    <col min="9733" max="9733" width="23.6640625" style="14" bestFit="1" customWidth="1"/>
    <col min="9734" max="9734" width="9.44140625" style="14" bestFit="1" customWidth="1"/>
    <col min="9735" max="9745" width="4.5546875" style="14" customWidth="1"/>
    <col min="9746" max="9746" width="9.109375" style="14"/>
    <col min="9747" max="9747" width="9.33203125" style="14" bestFit="1" customWidth="1"/>
    <col min="9748" max="9748" width="5.5546875" style="14" customWidth="1"/>
    <col min="9749" max="9749" width="3.33203125" style="14" customWidth="1"/>
    <col min="9750" max="9750" width="6.6640625" style="14" bestFit="1" customWidth="1"/>
    <col min="9751" max="9751" width="5.88671875" style="14" customWidth="1"/>
    <col min="9752" max="9752" width="21" style="14" bestFit="1" customWidth="1"/>
    <col min="9753" max="9753" width="22.6640625" style="14" customWidth="1"/>
    <col min="9754" max="9754" width="9.5546875" style="14" bestFit="1" customWidth="1"/>
    <col min="9755" max="9765" width="5.33203125" style="14" customWidth="1"/>
    <col min="9766" max="9767" width="9.109375" style="14"/>
    <col min="9768" max="9768" width="5.33203125" style="14" customWidth="1"/>
    <col min="9769" max="9984" width="9.109375" style="14"/>
    <col min="9985" max="9985" width="3.109375" style="14" bestFit="1" customWidth="1"/>
    <col min="9986" max="9986" width="6.5546875" style="14" bestFit="1" customWidth="1"/>
    <col min="9987" max="9987" width="7.109375" style="14" bestFit="1" customWidth="1"/>
    <col min="9988" max="9988" width="20.88671875" style="14" bestFit="1" customWidth="1"/>
    <col min="9989" max="9989" width="23.6640625" style="14" bestFit="1" customWidth="1"/>
    <col min="9990" max="9990" width="9.44140625" style="14" bestFit="1" customWidth="1"/>
    <col min="9991" max="10001" width="4.5546875" style="14" customWidth="1"/>
    <col min="10002" max="10002" width="9.109375" style="14"/>
    <col min="10003" max="10003" width="9.33203125" style="14" bestFit="1" customWidth="1"/>
    <col min="10004" max="10004" width="5.5546875" style="14" customWidth="1"/>
    <col min="10005" max="10005" width="3.33203125" style="14" customWidth="1"/>
    <col min="10006" max="10006" width="6.6640625" style="14" bestFit="1" customWidth="1"/>
    <col min="10007" max="10007" width="5.88671875" style="14" customWidth="1"/>
    <col min="10008" max="10008" width="21" style="14" bestFit="1" customWidth="1"/>
    <col min="10009" max="10009" width="22.6640625" style="14" customWidth="1"/>
    <col min="10010" max="10010" width="9.5546875" style="14" bestFit="1" customWidth="1"/>
    <col min="10011" max="10021" width="5.33203125" style="14" customWidth="1"/>
    <col min="10022" max="10023" width="9.109375" style="14"/>
    <col min="10024" max="10024" width="5.33203125" style="14" customWidth="1"/>
    <col min="10025" max="10240" width="9.109375" style="14"/>
    <col min="10241" max="10241" width="3.109375" style="14" bestFit="1" customWidth="1"/>
    <col min="10242" max="10242" width="6.5546875" style="14" bestFit="1" customWidth="1"/>
    <col min="10243" max="10243" width="7.109375" style="14" bestFit="1" customWidth="1"/>
    <col min="10244" max="10244" width="20.88671875" style="14" bestFit="1" customWidth="1"/>
    <col min="10245" max="10245" width="23.6640625" style="14" bestFit="1" customWidth="1"/>
    <col min="10246" max="10246" width="9.44140625" style="14" bestFit="1" customWidth="1"/>
    <col min="10247" max="10257" width="4.5546875" style="14" customWidth="1"/>
    <col min="10258" max="10258" width="9.109375" style="14"/>
    <col min="10259" max="10259" width="9.33203125" style="14" bestFit="1" customWidth="1"/>
    <col min="10260" max="10260" width="5.5546875" style="14" customWidth="1"/>
    <col min="10261" max="10261" width="3.33203125" style="14" customWidth="1"/>
    <col min="10262" max="10262" width="6.6640625" style="14" bestFit="1" customWidth="1"/>
    <col min="10263" max="10263" width="5.88671875" style="14" customWidth="1"/>
    <col min="10264" max="10264" width="21" style="14" bestFit="1" customWidth="1"/>
    <col min="10265" max="10265" width="22.6640625" style="14" customWidth="1"/>
    <col min="10266" max="10266" width="9.5546875" style="14" bestFit="1" customWidth="1"/>
    <col min="10267" max="10277" width="5.33203125" style="14" customWidth="1"/>
    <col min="10278" max="10279" width="9.109375" style="14"/>
    <col min="10280" max="10280" width="5.33203125" style="14" customWidth="1"/>
    <col min="10281" max="10496" width="9.109375" style="14"/>
    <col min="10497" max="10497" width="3.109375" style="14" bestFit="1" customWidth="1"/>
    <col min="10498" max="10498" width="6.5546875" style="14" bestFit="1" customWidth="1"/>
    <col min="10499" max="10499" width="7.109375" style="14" bestFit="1" customWidth="1"/>
    <col min="10500" max="10500" width="20.88671875" style="14" bestFit="1" customWidth="1"/>
    <col min="10501" max="10501" width="23.6640625" style="14" bestFit="1" customWidth="1"/>
    <col min="10502" max="10502" width="9.44140625" style="14" bestFit="1" customWidth="1"/>
    <col min="10503" max="10513" width="4.5546875" style="14" customWidth="1"/>
    <col min="10514" max="10514" width="9.109375" style="14"/>
    <col min="10515" max="10515" width="9.33203125" style="14" bestFit="1" customWidth="1"/>
    <col min="10516" max="10516" width="5.5546875" style="14" customWidth="1"/>
    <col min="10517" max="10517" width="3.33203125" style="14" customWidth="1"/>
    <col min="10518" max="10518" width="6.6640625" style="14" bestFit="1" customWidth="1"/>
    <col min="10519" max="10519" width="5.88671875" style="14" customWidth="1"/>
    <col min="10520" max="10520" width="21" style="14" bestFit="1" customWidth="1"/>
    <col min="10521" max="10521" width="22.6640625" style="14" customWidth="1"/>
    <col min="10522" max="10522" width="9.5546875" style="14" bestFit="1" customWidth="1"/>
    <col min="10523" max="10533" width="5.33203125" style="14" customWidth="1"/>
    <col min="10534" max="10535" width="9.109375" style="14"/>
    <col min="10536" max="10536" width="5.33203125" style="14" customWidth="1"/>
    <col min="10537" max="10752" width="9.109375" style="14"/>
    <col min="10753" max="10753" width="3.109375" style="14" bestFit="1" customWidth="1"/>
    <col min="10754" max="10754" width="6.5546875" style="14" bestFit="1" customWidth="1"/>
    <col min="10755" max="10755" width="7.109375" style="14" bestFit="1" customWidth="1"/>
    <col min="10756" max="10756" width="20.88671875" style="14" bestFit="1" customWidth="1"/>
    <col min="10757" max="10757" width="23.6640625" style="14" bestFit="1" customWidth="1"/>
    <col min="10758" max="10758" width="9.44140625" style="14" bestFit="1" customWidth="1"/>
    <col min="10759" max="10769" width="4.5546875" style="14" customWidth="1"/>
    <col min="10770" max="10770" width="9.109375" style="14"/>
    <col min="10771" max="10771" width="9.33203125" style="14" bestFit="1" customWidth="1"/>
    <col min="10772" max="10772" width="5.5546875" style="14" customWidth="1"/>
    <col min="10773" max="10773" width="3.33203125" style="14" customWidth="1"/>
    <col min="10774" max="10774" width="6.6640625" style="14" bestFit="1" customWidth="1"/>
    <col min="10775" max="10775" width="5.88671875" style="14" customWidth="1"/>
    <col min="10776" max="10776" width="21" style="14" bestFit="1" customWidth="1"/>
    <col min="10777" max="10777" width="22.6640625" style="14" customWidth="1"/>
    <col min="10778" max="10778" width="9.5546875" style="14" bestFit="1" customWidth="1"/>
    <col min="10779" max="10789" width="5.33203125" style="14" customWidth="1"/>
    <col min="10790" max="10791" width="9.109375" style="14"/>
    <col min="10792" max="10792" width="5.33203125" style="14" customWidth="1"/>
    <col min="10793" max="11008" width="9.109375" style="14"/>
    <col min="11009" max="11009" width="3.109375" style="14" bestFit="1" customWidth="1"/>
    <col min="11010" max="11010" width="6.5546875" style="14" bestFit="1" customWidth="1"/>
    <col min="11011" max="11011" width="7.109375" style="14" bestFit="1" customWidth="1"/>
    <col min="11012" max="11012" width="20.88671875" style="14" bestFit="1" customWidth="1"/>
    <col min="11013" max="11013" width="23.6640625" style="14" bestFit="1" customWidth="1"/>
    <col min="11014" max="11014" width="9.44140625" style="14" bestFit="1" customWidth="1"/>
    <col min="11015" max="11025" width="4.5546875" style="14" customWidth="1"/>
    <col min="11026" max="11026" width="9.109375" style="14"/>
    <col min="11027" max="11027" width="9.33203125" style="14" bestFit="1" customWidth="1"/>
    <col min="11028" max="11028" width="5.5546875" style="14" customWidth="1"/>
    <col min="11029" max="11029" width="3.33203125" style="14" customWidth="1"/>
    <col min="11030" max="11030" width="6.6640625" style="14" bestFit="1" customWidth="1"/>
    <col min="11031" max="11031" width="5.88671875" style="14" customWidth="1"/>
    <col min="11032" max="11032" width="21" style="14" bestFit="1" customWidth="1"/>
    <col min="11033" max="11033" width="22.6640625" style="14" customWidth="1"/>
    <col min="11034" max="11034" width="9.5546875" style="14" bestFit="1" customWidth="1"/>
    <col min="11035" max="11045" width="5.33203125" style="14" customWidth="1"/>
    <col min="11046" max="11047" width="9.109375" style="14"/>
    <col min="11048" max="11048" width="5.33203125" style="14" customWidth="1"/>
    <col min="11049" max="11264" width="9.109375" style="14"/>
    <col min="11265" max="11265" width="3.109375" style="14" bestFit="1" customWidth="1"/>
    <col min="11266" max="11266" width="6.5546875" style="14" bestFit="1" customWidth="1"/>
    <col min="11267" max="11267" width="7.109375" style="14" bestFit="1" customWidth="1"/>
    <col min="11268" max="11268" width="20.88671875" style="14" bestFit="1" customWidth="1"/>
    <col min="11269" max="11269" width="23.6640625" style="14" bestFit="1" customWidth="1"/>
    <col min="11270" max="11270" width="9.44140625" style="14" bestFit="1" customWidth="1"/>
    <col min="11271" max="11281" width="4.5546875" style="14" customWidth="1"/>
    <col min="11282" max="11282" width="9.109375" style="14"/>
    <col min="11283" max="11283" width="9.33203125" style="14" bestFit="1" customWidth="1"/>
    <col min="11284" max="11284" width="5.5546875" style="14" customWidth="1"/>
    <col min="11285" max="11285" width="3.33203125" style="14" customWidth="1"/>
    <col min="11286" max="11286" width="6.6640625" style="14" bestFit="1" customWidth="1"/>
    <col min="11287" max="11287" width="5.88671875" style="14" customWidth="1"/>
    <col min="11288" max="11288" width="21" style="14" bestFit="1" customWidth="1"/>
    <col min="11289" max="11289" width="22.6640625" style="14" customWidth="1"/>
    <col min="11290" max="11290" width="9.5546875" style="14" bestFit="1" customWidth="1"/>
    <col min="11291" max="11301" width="5.33203125" style="14" customWidth="1"/>
    <col min="11302" max="11303" width="9.109375" style="14"/>
    <col min="11304" max="11304" width="5.33203125" style="14" customWidth="1"/>
    <col min="11305" max="11520" width="9.109375" style="14"/>
    <col min="11521" max="11521" width="3.109375" style="14" bestFit="1" customWidth="1"/>
    <col min="11522" max="11522" width="6.5546875" style="14" bestFit="1" customWidth="1"/>
    <col min="11523" max="11523" width="7.109375" style="14" bestFit="1" customWidth="1"/>
    <col min="11524" max="11524" width="20.88671875" style="14" bestFit="1" customWidth="1"/>
    <col min="11525" max="11525" width="23.6640625" style="14" bestFit="1" customWidth="1"/>
    <col min="11526" max="11526" width="9.44140625" style="14" bestFit="1" customWidth="1"/>
    <col min="11527" max="11537" width="4.5546875" style="14" customWidth="1"/>
    <col min="11538" max="11538" width="9.109375" style="14"/>
    <col min="11539" max="11539" width="9.33203125" style="14" bestFit="1" customWidth="1"/>
    <col min="11540" max="11540" width="5.5546875" style="14" customWidth="1"/>
    <col min="11541" max="11541" width="3.33203125" style="14" customWidth="1"/>
    <col min="11542" max="11542" width="6.6640625" style="14" bestFit="1" customWidth="1"/>
    <col min="11543" max="11543" width="5.88671875" style="14" customWidth="1"/>
    <col min="11544" max="11544" width="21" style="14" bestFit="1" customWidth="1"/>
    <col min="11545" max="11545" width="22.6640625" style="14" customWidth="1"/>
    <col min="11546" max="11546" width="9.5546875" style="14" bestFit="1" customWidth="1"/>
    <col min="11547" max="11557" width="5.33203125" style="14" customWidth="1"/>
    <col min="11558" max="11559" width="9.109375" style="14"/>
    <col min="11560" max="11560" width="5.33203125" style="14" customWidth="1"/>
    <col min="11561" max="11776" width="9.109375" style="14"/>
    <col min="11777" max="11777" width="3.109375" style="14" bestFit="1" customWidth="1"/>
    <col min="11778" max="11778" width="6.5546875" style="14" bestFit="1" customWidth="1"/>
    <col min="11779" max="11779" width="7.109375" style="14" bestFit="1" customWidth="1"/>
    <col min="11780" max="11780" width="20.88671875" style="14" bestFit="1" customWidth="1"/>
    <col min="11781" max="11781" width="23.6640625" style="14" bestFit="1" customWidth="1"/>
    <col min="11782" max="11782" width="9.44140625" style="14" bestFit="1" customWidth="1"/>
    <col min="11783" max="11793" width="4.5546875" style="14" customWidth="1"/>
    <col min="11794" max="11794" width="9.109375" style="14"/>
    <col min="11795" max="11795" width="9.33203125" style="14" bestFit="1" customWidth="1"/>
    <col min="11796" max="11796" width="5.5546875" style="14" customWidth="1"/>
    <col min="11797" max="11797" width="3.33203125" style="14" customWidth="1"/>
    <col min="11798" max="11798" width="6.6640625" style="14" bestFit="1" customWidth="1"/>
    <col min="11799" max="11799" width="5.88671875" style="14" customWidth="1"/>
    <col min="11800" max="11800" width="21" style="14" bestFit="1" customWidth="1"/>
    <col min="11801" max="11801" width="22.6640625" style="14" customWidth="1"/>
    <col min="11802" max="11802" width="9.5546875" style="14" bestFit="1" customWidth="1"/>
    <col min="11803" max="11813" width="5.33203125" style="14" customWidth="1"/>
    <col min="11814" max="11815" width="9.109375" style="14"/>
    <col min="11816" max="11816" width="5.33203125" style="14" customWidth="1"/>
    <col min="11817" max="12032" width="9.109375" style="14"/>
    <col min="12033" max="12033" width="3.109375" style="14" bestFit="1" customWidth="1"/>
    <col min="12034" max="12034" width="6.5546875" style="14" bestFit="1" customWidth="1"/>
    <col min="12035" max="12035" width="7.109375" style="14" bestFit="1" customWidth="1"/>
    <col min="12036" max="12036" width="20.88671875" style="14" bestFit="1" customWidth="1"/>
    <col min="12037" max="12037" width="23.6640625" style="14" bestFit="1" customWidth="1"/>
    <col min="12038" max="12038" width="9.44140625" style="14" bestFit="1" customWidth="1"/>
    <col min="12039" max="12049" width="4.5546875" style="14" customWidth="1"/>
    <col min="12050" max="12050" width="9.109375" style="14"/>
    <col min="12051" max="12051" width="9.33203125" style="14" bestFit="1" customWidth="1"/>
    <col min="12052" max="12052" width="5.5546875" style="14" customWidth="1"/>
    <col min="12053" max="12053" width="3.33203125" style="14" customWidth="1"/>
    <col min="12054" max="12054" width="6.6640625" style="14" bestFit="1" customWidth="1"/>
    <col min="12055" max="12055" width="5.88671875" style="14" customWidth="1"/>
    <col min="12056" max="12056" width="21" style="14" bestFit="1" customWidth="1"/>
    <col min="12057" max="12057" width="22.6640625" style="14" customWidth="1"/>
    <col min="12058" max="12058" width="9.5546875" style="14" bestFit="1" customWidth="1"/>
    <col min="12059" max="12069" width="5.33203125" style="14" customWidth="1"/>
    <col min="12070" max="12071" width="9.109375" style="14"/>
    <col min="12072" max="12072" width="5.33203125" style="14" customWidth="1"/>
    <col min="12073" max="12288" width="9.109375" style="14"/>
    <col min="12289" max="12289" width="3.109375" style="14" bestFit="1" customWidth="1"/>
    <col min="12290" max="12290" width="6.5546875" style="14" bestFit="1" customWidth="1"/>
    <col min="12291" max="12291" width="7.109375" style="14" bestFit="1" customWidth="1"/>
    <col min="12292" max="12292" width="20.88671875" style="14" bestFit="1" customWidth="1"/>
    <col min="12293" max="12293" width="23.6640625" style="14" bestFit="1" customWidth="1"/>
    <col min="12294" max="12294" width="9.44140625" style="14" bestFit="1" customWidth="1"/>
    <col min="12295" max="12305" width="4.5546875" style="14" customWidth="1"/>
    <col min="12306" max="12306" width="9.109375" style="14"/>
    <col min="12307" max="12307" width="9.33203125" style="14" bestFit="1" customWidth="1"/>
    <col min="12308" max="12308" width="5.5546875" style="14" customWidth="1"/>
    <col min="12309" max="12309" width="3.33203125" style="14" customWidth="1"/>
    <col min="12310" max="12310" width="6.6640625" style="14" bestFit="1" customWidth="1"/>
    <col min="12311" max="12311" width="5.88671875" style="14" customWidth="1"/>
    <col min="12312" max="12312" width="21" style="14" bestFit="1" customWidth="1"/>
    <col min="12313" max="12313" width="22.6640625" style="14" customWidth="1"/>
    <col min="12314" max="12314" width="9.5546875" style="14" bestFit="1" customWidth="1"/>
    <col min="12315" max="12325" width="5.33203125" style="14" customWidth="1"/>
    <col min="12326" max="12327" width="9.109375" style="14"/>
    <col min="12328" max="12328" width="5.33203125" style="14" customWidth="1"/>
    <col min="12329" max="12544" width="9.109375" style="14"/>
    <col min="12545" max="12545" width="3.109375" style="14" bestFit="1" customWidth="1"/>
    <col min="12546" max="12546" width="6.5546875" style="14" bestFit="1" customWidth="1"/>
    <col min="12547" max="12547" width="7.109375" style="14" bestFit="1" customWidth="1"/>
    <col min="12548" max="12548" width="20.88671875" style="14" bestFit="1" customWidth="1"/>
    <col min="12549" max="12549" width="23.6640625" style="14" bestFit="1" customWidth="1"/>
    <col min="12550" max="12550" width="9.44140625" style="14" bestFit="1" customWidth="1"/>
    <col min="12551" max="12561" width="4.5546875" style="14" customWidth="1"/>
    <col min="12562" max="12562" width="9.109375" style="14"/>
    <col min="12563" max="12563" width="9.33203125" style="14" bestFit="1" customWidth="1"/>
    <col min="12564" max="12564" width="5.5546875" style="14" customWidth="1"/>
    <col min="12565" max="12565" width="3.33203125" style="14" customWidth="1"/>
    <col min="12566" max="12566" width="6.6640625" style="14" bestFit="1" customWidth="1"/>
    <col min="12567" max="12567" width="5.88671875" style="14" customWidth="1"/>
    <col min="12568" max="12568" width="21" style="14" bestFit="1" customWidth="1"/>
    <col min="12569" max="12569" width="22.6640625" style="14" customWidth="1"/>
    <col min="12570" max="12570" width="9.5546875" style="14" bestFit="1" customWidth="1"/>
    <col min="12571" max="12581" width="5.33203125" style="14" customWidth="1"/>
    <col min="12582" max="12583" width="9.109375" style="14"/>
    <col min="12584" max="12584" width="5.33203125" style="14" customWidth="1"/>
    <col min="12585" max="12800" width="9.109375" style="14"/>
    <col min="12801" max="12801" width="3.109375" style="14" bestFit="1" customWidth="1"/>
    <col min="12802" max="12802" width="6.5546875" style="14" bestFit="1" customWidth="1"/>
    <col min="12803" max="12803" width="7.109375" style="14" bestFit="1" customWidth="1"/>
    <col min="12804" max="12804" width="20.88671875" style="14" bestFit="1" customWidth="1"/>
    <col min="12805" max="12805" width="23.6640625" style="14" bestFit="1" customWidth="1"/>
    <col min="12806" max="12806" width="9.44140625" style="14" bestFit="1" customWidth="1"/>
    <col min="12807" max="12817" width="4.5546875" style="14" customWidth="1"/>
    <col min="12818" max="12818" width="9.109375" style="14"/>
    <col min="12819" max="12819" width="9.33203125" style="14" bestFit="1" customWidth="1"/>
    <col min="12820" max="12820" width="5.5546875" style="14" customWidth="1"/>
    <col min="12821" max="12821" width="3.33203125" style="14" customWidth="1"/>
    <col min="12822" max="12822" width="6.6640625" style="14" bestFit="1" customWidth="1"/>
    <col min="12823" max="12823" width="5.88671875" style="14" customWidth="1"/>
    <col min="12824" max="12824" width="21" style="14" bestFit="1" customWidth="1"/>
    <col min="12825" max="12825" width="22.6640625" style="14" customWidth="1"/>
    <col min="12826" max="12826" width="9.5546875" style="14" bestFit="1" customWidth="1"/>
    <col min="12827" max="12837" width="5.33203125" style="14" customWidth="1"/>
    <col min="12838" max="12839" width="9.109375" style="14"/>
    <col min="12840" max="12840" width="5.33203125" style="14" customWidth="1"/>
    <col min="12841" max="13056" width="9.109375" style="14"/>
    <col min="13057" max="13057" width="3.109375" style="14" bestFit="1" customWidth="1"/>
    <col min="13058" max="13058" width="6.5546875" style="14" bestFit="1" customWidth="1"/>
    <col min="13059" max="13059" width="7.109375" style="14" bestFit="1" customWidth="1"/>
    <col min="13060" max="13060" width="20.88671875" style="14" bestFit="1" customWidth="1"/>
    <col min="13061" max="13061" width="23.6640625" style="14" bestFit="1" customWidth="1"/>
    <col min="13062" max="13062" width="9.44140625" style="14" bestFit="1" customWidth="1"/>
    <col min="13063" max="13073" width="4.5546875" style="14" customWidth="1"/>
    <col min="13074" max="13074" width="9.109375" style="14"/>
    <col min="13075" max="13075" width="9.33203125" style="14" bestFit="1" customWidth="1"/>
    <col min="13076" max="13076" width="5.5546875" style="14" customWidth="1"/>
    <col min="13077" max="13077" width="3.33203125" style="14" customWidth="1"/>
    <col min="13078" max="13078" width="6.6640625" style="14" bestFit="1" customWidth="1"/>
    <col min="13079" max="13079" width="5.88671875" style="14" customWidth="1"/>
    <col min="13080" max="13080" width="21" style="14" bestFit="1" customWidth="1"/>
    <col min="13081" max="13081" width="22.6640625" style="14" customWidth="1"/>
    <col min="13082" max="13082" width="9.5546875" style="14" bestFit="1" customWidth="1"/>
    <col min="13083" max="13093" width="5.33203125" style="14" customWidth="1"/>
    <col min="13094" max="13095" width="9.109375" style="14"/>
    <col min="13096" max="13096" width="5.33203125" style="14" customWidth="1"/>
    <col min="13097" max="13312" width="9.109375" style="14"/>
    <col min="13313" max="13313" width="3.109375" style="14" bestFit="1" customWidth="1"/>
    <col min="13314" max="13314" width="6.5546875" style="14" bestFit="1" customWidth="1"/>
    <col min="13315" max="13315" width="7.109375" style="14" bestFit="1" customWidth="1"/>
    <col min="13316" max="13316" width="20.88671875" style="14" bestFit="1" customWidth="1"/>
    <col min="13317" max="13317" width="23.6640625" style="14" bestFit="1" customWidth="1"/>
    <col min="13318" max="13318" width="9.44140625" style="14" bestFit="1" customWidth="1"/>
    <col min="13319" max="13329" width="4.5546875" style="14" customWidth="1"/>
    <col min="13330" max="13330" width="9.109375" style="14"/>
    <col min="13331" max="13331" width="9.33203125" style="14" bestFit="1" customWidth="1"/>
    <col min="13332" max="13332" width="5.5546875" style="14" customWidth="1"/>
    <col min="13333" max="13333" width="3.33203125" style="14" customWidth="1"/>
    <col min="13334" max="13334" width="6.6640625" style="14" bestFit="1" customWidth="1"/>
    <col min="13335" max="13335" width="5.88671875" style="14" customWidth="1"/>
    <col min="13336" max="13336" width="21" style="14" bestFit="1" customWidth="1"/>
    <col min="13337" max="13337" width="22.6640625" style="14" customWidth="1"/>
    <col min="13338" max="13338" width="9.5546875" style="14" bestFit="1" customWidth="1"/>
    <col min="13339" max="13349" width="5.33203125" style="14" customWidth="1"/>
    <col min="13350" max="13351" width="9.109375" style="14"/>
    <col min="13352" max="13352" width="5.33203125" style="14" customWidth="1"/>
    <col min="13353" max="13568" width="9.109375" style="14"/>
    <col min="13569" max="13569" width="3.109375" style="14" bestFit="1" customWidth="1"/>
    <col min="13570" max="13570" width="6.5546875" style="14" bestFit="1" customWidth="1"/>
    <col min="13571" max="13571" width="7.109375" style="14" bestFit="1" customWidth="1"/>
    <col min="13572" max="13572" width="20.88671875" style="14" bestFit="1" customWidth="1"/>
    <col min="13573" max="13573" width="23.6640625" style="14" bestFit="1" customWidth="1"/>
    <col min="13574" max="13574" width="9.44140625" style="14" bestFit="1" customWidth="1"/>
    <col min="13575" max="13585" width="4.5546875" style="14" customWidth="1"/>
    <col min="13586" max="13586" width="9.109375" style="14"/>
    <col min="13587" max="13587" width="9.33203125" style="14" bestFit="1" customWidth="1"/>
    <col min="13588" max="13588" width="5.5546875" style="14" customWidth="1"/>
    <col min="13589" max="13589" width="3.33203125" style="14" customWidth="1"/>
    <col min="13590" max="13590" width="6.6640625" style="14" bestFit="1" customWidth="1"/>
    <col min="13591" max="13591" width="5.88671875" style="14" customWidth="1"/>
    <col min="13592" max="13592" width="21" style="14" bestFit="1" customWidth="1"/>
    <col min="13593" max="13593" width="22.6640625" style="14" customWidth="1"/>
    <col min="13594" max="13594" width="9.5546875" style="14" bestFit="1" customWidth="1"/>
    <col min="13595" max="13605" width="5.33203125" style="14" customWidth="1"/>
    <col min="13606" max="13607" width="9.109375" style="14"/>
    <col min="13608" max="13608" width="5.33203125" style="14" customWidth="1"/>
    <col min="13609" max="13824" width="9.109375" style="14"/>
    <col min="13825" max="13825" width="3.109375" style="14" bestFit="1" customWidth="1"/>
    <col min="13826" max="13826" width="6.5546875" style="14" bestFit="1" customWidth="1"/>
    <col min="13827" max="13827" width="7.109375" style="14" bestFit="1" customWidth="1"/>
    <col min="13828" max="13828" width="20.88671875" style="14" bestFit="1" customWidth="1"/>
    <col min="13829" max="13829" width="23.6640625" style="14" bestFit="1" customWidth="1"/>
    <col min="13830" max="13830" width="9.44140625" style="14" bestFit="1" customWidth="1"/>
    <col min="13831" max="13841" width="4.5546875" style="14" customWidth="1"/>
    <col min="13842" max="13842" width="9.109375" style="14"/>
    <col min="13843" max="13843" width="9.33203125" style="14" bestFit="1" customWidth="1"/>
    <col min="13844" max="13844" width="5.5546875" style="14" customWidth="1"/>
    <col min="13845" max="13845" width="3.33203125" style="14" customWidth="1"/>
    <col min="13846" max="13846" width="6.6640625" style="14" bestFit="1" customWidth="1"/>
    <col min="13847" max="13847" width="5.88671875" style="14" customWidth="1"/>
    <col min="13848" max="13848" width="21" style="14" bestFit="1" customWidth="1"/>
    <col min="13849" max="13849" width="22.6640625" style="14" customWidth="1"/>
    <col min="13850" max="13850" width="9.5546875" style="14" bestFit="1" customWidth="1"/>
    <col min="13851" max="13861" width="5.33203125" style="14" customWidth="1"/>
    <col min="13862" max="13863" width="9.109375" style="14"/>
    <col min="13864" max="13864" width="5.33203125" style="14" customWidth="1"/>
    <col min="13865" max="14080" width="9.109375" style="14"/>
    <col min="14081" max="14081" width="3.109375" style="14" bestFit="1" customWidth="1"/>
    <col min="14082" max="14082" width="6.5546875" style="14" bestFit="1" customWidth="1"/>
    <col min="14083" max="14083" width="7.109375" style="14" bestFit="1" customWidth="1"/>
    <col min="14084" max="14084" width="20.88671875" style="14" bestFit="1" customWidth="1"/>
    <col min="14085" max="14085" width="23.6640625" style="14" bestFit="1" customWidth="1"/>
    <col min="14086" max="14086" width="9.44140625" style="14" bestFit="1" customWidth="1"/>
    <col min="14087" max="14097" width="4.5546875" style="14" customWidth="1"/>
    <col min="14098" max="14098" width="9.109375" style="14"/>
    <col min="14099" max="14099" width="9.33203125" style="14" bestFit="1" customWidth="1"/>
    <col min="14100" max="14100" width="5.5546875" style="14" customWidth="1"/>
    <col min="14101" max="14101" width="3.33203125" style="14" customWidth="1"/>
    <col min="14102" max="14102" width="6.6640625" style="14" bestFit="1" customWidth="1"/>
    <col min="14103" max="14103" width="5.88671875" style="14" customWidth="1"/>
    <col min="14104" max="14104" width="21" style="14" bestFit="1" customWidth="1"/>
    <col min="14105" max="14105" width="22.6640625" style="14" customWidth="1"/>
    <col min="14106" max="14106" width="9.5546875" style="14" bestFit="1" customWidth="1"/>
    <col min="14107" max="14117" width="5.33203125" style="14" customWidth="1"/>
    <col min="14118" max="14119" width="9.109375" style="14"/>
    <col min="14120" max="14120" width="5.33203125" style="14" customWidth="1"/>
    <col min="14121" max="14336" width="9.109375" style="14"/>
    <col min="14337" max="14337" width="3.109375" style="14" bestFit="1" customWidth="1"/>
    <col min="14338" max="14338" width="6.5546875" style="14" bestFit="1" customWidth="1"/>
    <col min="14339" max="14339" width="7.109375" style="14" bestFit="1" customWidth="1"/>
    <col min="14340" max="14340" width="20.88671875" style="14" bestFit="1" customWidth="1"/>
    <col min="14341" max="14341" width="23.6640625" style="14" bestFit="1" customWidth="1"/>
    <col min="14342" max="14342" width="9.44140625" style="14" bestFit="1" customWidth="1"/>
    <col min="14343" max="14353" width="4.5546875" style="14" customWidth="1"/>
    <col min="14354" max="14354" width="9.109375" style="14"/>
    <col min="14355" max="14355" width="9.33203125" style="14" bestFit="1" customWidth="1"/>
    <col min="14356" max="14356" width="5.5546875" style="14" customWidth="1"/>
    <col min="14357" max="14357" width="3.33203125" style="14" customWidth="1"/>
    <col min="14358" max="14358" width="6.6640625" style="14" bestFit="1" customWidth="1"/>
    <col min="14359" max="14359" width="5.88671875" style="14" customWidth="1"/>
    <col min="14360" max="14360" width="21" style="14" bestFit="1" customWidth="1"/>
    <col min="14361" max="14361" width="22.6640625" style="14" customWidth="1"/>
    <col min="14362" max="14362" width="9.5546875" style="14" bestFit="1" customWidth="1"/>
    <col min="14363" max="14373" width="5.33203125" style="14" customWidth="1"/>
    <col min="14374" max="14375" width="9.109375" style="14"/>
    <col min="14376" max="14376" width="5.33203125" style="14" customWidth="1"/>
    <col min="14377" max="14592" width="9.109375" style="14"/>
    <col min="14593" max="14593" width="3.109375" style="14" bestFit="1" customWidth="1"/>
    <col min="14594" max="14594" width="6.5546875" style="14" bestFit="1" customWidth="1"/>
    <col min="14595" max="14595" width="7.109375" style="14" bestFit="1" customWidth="1"/>
    <col min="14596" max="14596" width="20.88671875" style="14" bestFit="1" customWidth="1"/>
    <col min="14597" max="14597" width="23.6640625" style="14" bestFit="1" customWidth="1"/>
    <col min="14598" max="14598" width="9.44140625" style="14" bestFit="1" customWidth="1"/>
    <col min="14599" max="14609" width="4.5546875" style="14" customWidth="1"/>
    <col min="14610" max="14610" width="9.109375" style="14"/>
    <col min="14611" max="14611" width="9.33203125" style="14" bestFit="1" customWidth="1"/>
    <col min="14612" max="14612" width="5.5546875" style="14" customWidth="1"/>
    <col min="14613" max="14613" width="3.33203125" style="14" customWidth="1"/>
    <col min="14614" max="14614" width="6.6640625" style="14" bestFit="1" customWidth="1"/>
    <col min="14615" max="14615" width="5.88671875" style="14" customWidth="1"/>
    <col min="14616" max="14616" width="21" style="14" bestFit="1" customWidth="1"/>
    <col min="14617" max="14617" width="22.6640625" style="14" customWidth="1"/>
    <col min="14618" max="14618" width="9.5546875" style="14" bestFit="1" customWidth="1"/>
    <col min="14619" max="14629" width="5.33203125" style="14" customWidth="1"/>
    <col min="14630" max="14631" width="9.109375" style="14"/>
    <col min="14632" max="14632" width="5.33203125" style="14" customWidth="1"/>
    <col min="14633" max="14848" width="9.109375" style="14"/>
    <col min="14849" max="14849" width="3.109375" style="14" bestFit="1" customWidth="1"/>
    <col min="14850" max="14850" width="6.5546875" style="14" bestFit="1" customWidth="1"/>
    <col min="14851" max="14851" width="7.109375" style="14" bestFit="1" customWidth="1"/>
    <col min="14852" max="14852" width="20.88671875" style="14" bestFit="1" customWidth="1"/>
    <col min="14853" max="14853" width="23.6640625" style="14" bestFit="1" customWidth="1"/>
    <col min="14854" max="14854" width="9.44140625" style="14" bestFit="1" customWidth="1"/>
    <col min="14855" max="14865" width="4.5546875" style="14" customWidth="1"/>
    <col min="14866" max="14866" width="9.109375" style="14"/>
    <col min="14867" max="14867" width="9.33203125" style="14" bestFit="1" customWidth="1"/>
    <col min="14868" max="14868" width="5.5546875" style="14" customWidth="1"/>
    <col min="14869" max="14869" width="3.33203125" style="14" customWidth="1"/>
    <col min="14870" max="14870" width="6.6640625" style="14" bestFit="1" customWidth="1"/>
    <col min="14871" max="14871" width="5.88671875" style="14" customWidth="1"/>
    <col min="14872" max="14872" width="21" style="14" bestFit="1" customWidth="1"/>
    <col min="14873" max="14873" width="22.6640625" style="14" customWidth="1"/>
    <col min="14874" max="14874" width="9.5546875" style="14" bestFit="1" customWidth="1"/>
    <col min="14875" max="14885" width="5.33203125" style="14" customWidth="1"/>
    <col min="14886" max="14887" width="9.109375" style="14"/>
    <col min="14888" max="14888" width="5.33203125" style="14" customWidth="1"/>
    <col min="14889" max="15104" width="9.109375" style="14"/>
    <col min="15105" max="15105" width="3.109375" style="14" bestFit="1" customWidth="1"/>
    <col min="15106" max="15106" width="6.5546875" style="14" bestFit="1" customWidth="1"/>
    <col min="15107" max="15107" width="7.109375" style="14" bestFit="1" customWidth="1"/>
    <col min="15108" max="15108" width="20.88671875" style="14" bestFit="1" customWidth="1"/>
    <col min="15109" max="15109" width="23.6640625" style="14" bestFit="1" customWidth="1"/>
    <col min="15110" max="15110" width="9.44140625" style="14" bestFit="1" customWidth="1"/>
    <col min="15111" max="15121" width="4.5546875" style="14" customWidth="1"/>
    <col min="15122" max="15122" width="9.109375" style="14"/>
    <col min="15123" max="15123" width="9.33203125" style="14" bestFit="1" customWidth="1"/>
    <col min="15124" max="15124" width="5.5546875" style="14" customWidth="1"/>
    <col min="15125" max="15125" width="3.33203125" style="14" customWidth="1"/>
    <col min="15126" max="15126" width="6.6640625" style="14" bestFit="1" customWidth="1"/>
    <col min="15127" max="15127" width="5.88671875" style="14" customWidth="1"/>
    <col min="15128" max="15128" width="21" style="14" bestFit="1" customWidth="1"/>
    <col min="15129" max="15129" width="22.6640625" style="14" customWidth="1"/>
    <col min="15130" max="15130" width="9.5546875" style="14" bestFit="1" customWidth="1"/>
    <col min="15131" max="15141" width="5.33203125" style="14" customWidth="1"/>
    <col min="15142" max="15143" width="9.109375" style="14"/>
    <col min="15144" max="15144" width="5.33203125" style="14" customWidth="1"/>
    <col min="15145" max="15360" width="9.109375" style="14"/>
    <col min="15361" max="15361" width="3.109375" style="14" bestFit="1" customWidth="1"/>
    <col min="15362" max="15362" width="6.5546875" style="14" bestFit="1" customWidth="1"/>
    <col min="15363" max="15363" width="7.109375" style="14" bestFit="1" customWidth="1"/>
    <col min="15364" max="15364" width="20.88671875" style="14" bestFit="1" customWidth="1"/>
    <col min="15365" max="15365" width="23.6640625" style="14" bestFit="1" customWidth="1"/>
    <col min="15366" max="15366" width="9.44140625" style="14" bestFit="1" customWidth="1"/>
    <col min="15367" max="15377" width="4.5546875" style="14" customWidth="1"/>
    <col min="15378" max="15378" width="9.109375" style="14"/>
    <col min="15379" max="15379" width="9.33203125" style="14" bestFit="1" customWidth="1"/>
    <col min="15380" max="15380" width="5.5546875" style="14" customWidth="1"/>
    <col min="15381" max="15381" width="3.33203125" style="14" customWidth="1"/>
    <col min="15382" max="15382" width="6.6640625" style="14" bestFit="1" customWidth="1"/>
    <col min="15383" max="15383" width="5.88671875" style="14" customWidth="1"/>
    <col min="15384" max="15384" width="21" style="14" bestFit="1" customWidth="1"/>
    <col min="15385" max="15385" width="22.6640625" style="14" customWidth="1"/>
    <col min="15386" max="15386" width="9.5546875" style="14" bestFit="1" customWidth="1"/>
    <col min="15387" max="15397" width="5.33203125" style="14" customWidth="1"/>
    <col min="15398" max="15399" width="9.109375" style="14"/>
    <col min="15400" max="15400" width="5.33203125" style="14" customWidth="1"/>
    <col min="15401" max="15616" width="9.109375" style="14"/>
    <col min="15617" max="15617" width="3.109375" style="14" bestFit="1" customWidth="1"/>
    <col min="15618" max="15618" width="6.5546875" style="14" bestFit="1" customWidth="1"/>
    <col min="15619" max="15619" width="7.109375" style="14" bestFit="1" customWidth="1"/>
    <col min="15620" max="15620" width="20.88671875" style="14" bestFit="1" customWidth="1"/>
    <col min="15621" max="15621" width="23.6640625" style="14" bestFit="1" customWidth="1"/>
    <col min="15622" max="15622" width="9.44140625" style="14" bestFit="1" customWidth="1"/>
    <col min="15623" max="15633" width="4.5546875" style="14" customWidth="1"/>
    <col min="15634" max="15634" width="9.109375" style="14"/>
    <col min="15635" max="15635" width="9.33203125" style="14" bestFit="1" customWidth="1"/>
    <col min="15636" max="15636" width="5.5546875" style="14" customWidth="1"/>
    <col min="15637" max="15637" width="3.33203125" style="14" customWidth="1"/>
    <col min="15638" max="15638" width="6.6640625" style="14" bestFit="1" customWidth="1"/>
    <col min="15639" max="15639" width="5.88671875" style="14" customWidth="1"/>
    <col min="15640" max="15640" width="21" style="14" bestFit="1" customWidth="1"/>
    <col min="15641" max="15641" width="22.6640625" style="14" customWidth="1"/>
    <col min="15642" max="15642" width="9.5546875" style="14" bestFit="1" customWidth="1"/>
    <col min="15643" max="15653" width="5.33203125" style="14" customWidth="1"/>
    <col min="15654" max="15655" width="9.109375" style="14"/>
    <col min="15656" max="15656" width="5.33203125" style="14" customWidth="1"/>
    <col min="15657" max="15872" width="9.109375" style="14"/>
    <col min="15873" max="15873" width="3.109375" style="14" bestFit="1" customWidth="1"/>
    <col min="15874" max="15874" width="6.5546875" style="14" bestFit="1" customWidth="1"/>
    <col min="15875" max="15875" width="7.109375" style="14" bestFit="1" customWidth="1"/>
    <col min="15876" max="15876" width="20.88671875" style="14" bestFit="1" customWidth="1"/>
    <col min="15877" max="15877" width="23.6640625" style="14" bestFit="1" customWidth="1"/>
    <col min="15878" max="15878" width="9.44140625" style="14" bestFit="1" customWidth="1"/>
    <col min="15879" max="15889" width="4.5546875" style="14" customWidth="1"/>
    <col min="15890" max="15890" width="9.109375" style="14"/>
    <col min="15891" max="15891" width="9.33203125" style="14" bestFit="1" customWidth="1"/>
    <col min="15892" max="15892" width="5.5546875" style="14" customWidth="1"/>
    <col min="15893" max="15893" width="3.33203125" style="14" customWidth="1"/>
    <col min="15894" max="15894" width="6.6640625" style="14" bestFit="1" customWidth="1"/>
    <col min="15895" max="15895" width="5.88671875" style="14" customWidth="1"/>
    <col min="15896" max="15896" width="21" style="14" bestFit="1" customWidth="1"/>
    <col min="15897" max="15897" width="22.6640625" style="14" customWidth="1"/>
    <col min="15898" max="15898" width="9.5546875" style="14" bestFit="1" customWidth="1"/>
    <col min="15899" max="15909" width="5.33203125" style="14" customWidth="1"/>
    <col min="15910" max="15911" width="9.109375" style="14"/>
    <col min="15912" max="15912" width="5.33203125" style="14" customWidth="1"/>
    <col min="15913" max="16128" width="9.109375" style="14"/>
    <col min="16129" max="16129" width="3.109375" style="14" bestFit="1" customWidth="1"/>
    <col min="16130" max="16130" width="6.5546875" style="14" bestFit="1" customWidth="1"/>
    <col min="16131" max="16131" width="7.109375" style="14" bestFit="1" customWidth="1"/>
    <col min="16132" max="16132" width="20.88671875" style="14" bestFit="1" customWidth="1"/>
    <col min="16133" max="16133" width="23.6640625" style="14" bestFit="1" customWidth="1"/>
    <col min="16134" max="16134" width="9.44140625" style="14" bestFit="1" customWidth="1"/>
    <col min="16135" max="16145" width="4.5546875" style="14" customWidth="1"/>
    <col min="16146" max="16146" width="9.109375" style="14"/>
    <col min="16147" max="16147" width="9.33203125" style="14" bestFit="1" customWidth="1"/>
    <col min="16148" max="16148" width="5.5546875" style="14" customWidth="1"/>
    <col min="16149" max="16149" width="3.33203125" style="14" customWidth="1"/>
    <col min="16150" max="16150" width="6.6640625" style="14" bestFit="1" customWidth="1"/>
    <col min="16151" max="16151" width="5.88671875" style="14" customWidth="1"/>
    <col min="16152" max="16152" width="21" style="14" bestFit="1" customWidth="1"/>
    <col min="16153" max="16153" width="22.6640625" style="14" customWidth="1"/>
    <col min="16154" max="16154" width="9.5546875" style="14" bestFit="1" customWidth="1"/>
    <col min="16155" max="16165" width="5.33203125" style="14" customWidth="1"/>
    <col min="16166" max="16167" width="9.109375" style="14"/>
    <col min="16168" max="16168" width="5.33203125" style="14" customWidth="1"/>
    <col min="16169" max="16384" width="9.109375" style="14"/>
  </cols>
  <sheetData>
    <row r="1" spans="1:43" s="2" customFormat="1" ht="28.5" customHeight="1" thickTop="1" x14ac:dyDescent="0.25">
      <c r="A1" s="1" t="s">
        <v>0</v>
      </c>
      <c r="C1" s="3" t="s">
        <v>1</v>
      </c>
      <c r="D1" s="4"/>
      <c r="E1" s="5"/>
      <c r="F1" s="6"/>
      <c r="G1" s="6"/>
      <c r="H1" s="2" t="s">
        <v>2</v>
      </c>
      <c r="M1" s="7"/>
      <c r="N1" s="8"/>
      <c r="O1" s="8"/>
      <c r="P1" s="8"/>
      <c r="Q1" s="8"/>
      <c r="R1" s="8"/>
      <c r="S1" s="9"/>
      <c r="T1" s="14"/>
      <c r="U1" s="1" t="s">
        <v>0</v>
      </c>
      <c r="W1" s="3" t="s">
        <v>1</v>
      </c>
      <c r="X1" s="4"/>
      <c r="Y1" s="10" t="str">
        <f>IF($E$1=0," ",$E$1)</f>
        <v xml:space="preserve"> </v>
      </c>
      <c r="Z1" s="6"/>
      <c r="AA1" s="6"/>
      <c r="AB1" s="2" t="s">
        <v>2</v>
      </c>
      <c r="AG1" s="11" t="str">
        <f>IF($M$1=0," ",$M$1)</f>
        <v xml:space="preserve"> </v>
      </c>
      <c r="AH1" s="12"/>
      <c r="AI1" s="12"/>
      <c r="AJ1" s="12"/>
      <c r="AK1" s="12"/>
      <c r="AL1" s="12"/>
      <c r="AM1" s="13"/>
    </row>
    <row r="2" spans="1:43" s="15" customFormat="1" ht="13.5" customHeight="1" x14ac:dyDescent="0.25">
      <c r="A2" s="19"/>
      <c r="D2" s="69"/>
      <c r="M2" s="16"/>
      <c r="N2" s="17"/>
      <c r="O2" s="17"/>
      <c r="P2" s="17"/>
      <c r="Q2" s="17"/>
      <c r="R2" s="17"/>
      <c r="S2" s="18"/>
      <c r="T2" s="14"/>
      <c r="U2" s="19"/>
      <c r="X2" s="69"/>
      <c r="AG2" s="20"/>
      <c r="AH2" s="21"/>
      <c r="AI2" s="21"/>
      <c r="AJ2" s="21"/>
      <c r="AK2" s="21"/>
      <c r="AL2" s="21"/>
      <c r="AM2" s="22"/>
      <c r="AP2" s="14"/>
      <c r="AQ2" s="14"/>
    </row>
    <row r="3" spans="1:43" ht="12.75" customHeight="1" x14ac:dyDescent="0.25">
      <c r="A3" s="19"/>
      <c r="B3" s="15"/>
      <c r="C3" s="15"/>
      <c r="D3" s="69"/>
      <c r="E3" s="69"/>
      <c r="F3" s="15"/>
      <c r="G3" s="15"/>
      <c r="H3" s="15"/>
      <c r="L3" s="15"/>
      <c r="M3" s="16"/>
      <c r="N3" s="17"/>
      <c r="O3" s="17"/>
      <c r="P3" s="17"/>
      <c r="Q3" s="17"/>
      <c r="R3" s="17"/>
      <c r="S3" s="18"/>
      <c r="U3" s="19"/>
      <c r="V3" s="15"/>
      <c r="W3" s="15"/>
      <c r="X3" s="69"/>
      <c r="Y3" s="69"/>
      <c r="Z3" s="15"/>
      <c r="AA3" s="15"/>
      <c r="AB3" s="15"/>
      <c r="AF3" s="15"/>
      <c r="AG3" s="20"/>
      <c r="AH3" s="21"/>
      <c r="AI3" s="21"/>
      <c r="AJ3" s="21"/>
      <c r="AK3" s="21"/>
      <c r="AL3" s="21"/>
      <c r="AM3" s="22"/>
    </row>
    <row r="4" spans="1:43" ht="12.75" customHeight="1" thickBot="1" x14ac:dyDescent="0.3">
      <c r="A4" s="19"/>
      <c r="B4" s="15"/>
      <c r="C4" s="15"/>
      <c r="D4" s="69"/>
      <c r="E4" s="69"/>
      <c r="F4" s="15"/>
      <c r="G4" s="15"/>
      <c r="H4" s="15"/>
      <c r="L4" s="15"/>
      <c r="M4" s="33"/>
      <c r="N4" s="34"/>
      <c r="O4" s="34"/>
      <c r="P4" s="34"/>
      <c r="Q4" s="34"/>
      <c r="R4" s="34"/>
      <c r="S4" s="35"/>
      <c r="U4" s="19"/>
      <c r="V4" s="15"/>
      <c r="W4" s="15"/>
      <c r="X4" s="69"/>
      <c r="Y4" s="69"/>
      <c r="Z4" s="15"/>
      <c r="AA4" s="15"/>
      <c r="AB4" s="15"/>
      <c r="AF4" s="15"/>
      <c r="AG4" s="37"/>
      <c r="AH4" s="38"/>
      <c r="AI4" s="38"/>
      <c r="AJ4" s="38"/>
      <c r="AK4" s="38"/>
      <c r="AL4" s="38"/>
      <c r="AM4" s="39"/>
    </row>
    <row r="5" spans="1:43" ht="12.75" customHeight="1" thickTop="1" x14ac:dyDescent="0.25">
      <c r="E5" s="66"/>
      <c r="H5" s="15"/>
      <c r="I5" s="15"/>
      <c r="Y5" s="66"/>
      <c r="AB5" s="15"/>
      <c r="AC5" s="15"/>
    </row>
    <row r="6" spans="1:43" ht="12.75" customHeight="1" x14ac:dyDescent="0.25">
      <c r="I6" s="15"/>
      <c r="P6" s="50"/>
      <c r="Q6" s="50"/>
      <c r="T6" s="2"/>
      <c r="AC6" s="15"/>
      <c r="AJ6" s="50"/>
      <c r="AK6" s="50"/>
    </row>
    <row r="7" spans="1:43" ht="12.75" customHeight="1" thickBot="1" x14ac:dyDescent="0.3">
      <c r="B7" s="23" t="s">
        <v>3</v>
      </c>
      <c r="C7" s="23" t="s">
        <v>4</v>
      </c>
      <c r="D7" s="23" t="s">
        <v>5</v>
      </c>
      <c r="E7" s="23" t="s">
        <v>6</v>
      </c>
      <c r="F7" s="24" t="s">
        <v>7</v>
      </c>
      <c r="G7" s="23" t="s">
        <v>8</v>
      </c>
      <c r="H7" s="19" t="s">
        <v>9</v>
      </c>
      <c r="I7" s="15"/>
      <c r="J7" s="25"/>
      <c r="P7" s="50"/>
      <c r="Q7" s="50"/>
      <c r="V7" s="23" t="s">
        <v>3</v>
      </c>
      <c r="W7" s="23" t="s">
        <v>4</v>
      </c>
      <c r="X7" s="23" t="s">
        <v>5</v>
      </c>
      <c r="Y7" s="23" t="s">
        <v>6</v>
      </c>
      <c r="Z7" s="19" t="s">
        <v>21</v>
      </c>
      <c r="AA7" s="26"/>
      <c r="AB7" s="15"/>
      <c r="AC7" s="15"/>
      <c r="AJ7" s="50"/>
      <c r="AK7" s="50"/>
    </row>
    <row r="8" spans="1:43" ht="13.5" customHeight="1" thickBot="1" x14ac:dyDescent="0.3">
      <c r="B8" s="27">
        <v>1</v>
      </c>
      <c r="C8" s="28"/>
      <c r="D8" s="29" t="str">
        <f>IF(C8=0," ",VLOOKUP(C8,[1]Inschr!$B$1:$K$65536,3,FALSE))</f>
        <v xml:space="preserve"> </v>
      </c>
      <c r="E8" s="30" t="str">
        <f>IF(C8=0," ",VLOOKUP(C8,[1]Inschr!$B$1:$K$65536,4,FALSE))</f>
        <v xml:space="preserve"> </v>
      </c>
      <c r="F8" s="29">
        <f t="shared" ref="F8:F17" si="0">1+G8+H8</f>
        <v>9</v>
      </c>
      <c r="G8" s="29">
        <f>$F45</f>
        <v>8</v>
      </c>
      <c r="H8" s="31">
        <f t="shared" ref="H8:H17" si="1" xml:space="preserve"> 0 + IF($C8=$W$8,$Z$8,0) +  IF($C8=$W$9,$Z$9,0) +  IF($C8=$W$10,$Z$10,0) +  IF($C8=$W$11,$Z$11,0) +  IF($C8=$W$12,$Z$12,0)</f>
        <v>0</v>
      </c>
      <c r="J8" s="32" t="s">
        <v>11</v>
      </c>
      <c r="K8" s="32"/>
      <c r="N8" s="50"/>
      <c r="O8" s="50"/>
      <c r="V8" s="36" t="s">
        <v>12</v>
      </c>
      <c r="W8" s="29"/>
      <c r="X8" s="29" t="str">
        <f>IF(W8=0," ",VLOOKUP(W8,[1]Inschr!$B$1:$K$65536,3,FALSE))</f>
        <v xml:space="preserve"> </v>
      </c>
      <c r="Y8" s="30" t="str">
        <f>IF(W8=0," ",VLOOKUP(W8,[1]Inschr!$B$1:$K$65536,4,FALSE))</f>
        <v xml:space="preserve"> </v>
      </c>
      <c r="Z8" s="31">
        <f>$Z45</f>
        <v>0</v>
      </c>
      <c r="AB8" s="32" t="s">
        <v>11</v>
      </c>
      <c r="AC8" s="32"/>
      <c r="AH8" s="50"/>
      <c r="AI8" s="50"/>
    </row>
    <row r="9" spans="1:43" ht="12.75" customHeight="1" x14ac:dyDescent="0.25">
      <c r="B9" s="40"/>
      <c r="C9" s="41"/>
      <c r="D9" s="42" t="str">
        <f>IF(C9=0," ",VLOOKUP(C9,[1]Inschr!$B$1:$K$65536,3,FALSE))</f>
        <v xml:space="preserve"> </v>
      </c>
      <c r="E9" s="43" t="str">
        <f>IF(C9=0," ",VLOOKUP(C9,[1]Inschr!$B$1:$K$65536,4,FALSE))</f>
        <v xml:space="preserve"> </v>
      </c>
      <c r="F9" s="42">
        <f t="shared" si="0"/>
        <v>1</v>
      </c>
      <c r="G9" s="42">
        <f>$F46</f>
        <v>0</v>
      </c>
      <c r="H9" s="44">
        <f>IF(R18-S18&gt;0,1,0)</f>
        <v>0</v>
      </c>
      <c r="I9" s="15"/>
      <c r="J9" s="45"/>
      <c r="K9" s="46"/>
      <c r="N9" s="50"/>
      <c r="O9" s="50"/>
      <c r="V9" s="47"/>
      <c r="W9" s="42"/>
      <c r="X9" s="42" t="str">
        <f>IF(W9=0," ",VLOOKUP(W9,[1]Inschr!$B$1:$K$65536,3,FALSE))</f>
        <v xml:space="preserve"> </v>
      </c>
      <c r="Y9" s="43" t="str">
        <f>IF(W9=0," ",VLOOKUP(W9,[1]Inschr!$B$1:$K$65536,4,FALSE))</f>
        <v xml:space="preserve"> </v>
      </c>
      <c r="Z9" s="44">
        <f>$Z46</f>
        <v>0</v>
      </c>
      <c r="AB9" s="45"/>
      <c r="AC9" s="46"/>
      <c r="AH9" s="50"/>
      <c r="AI9" s="50"/>
    </row>
    <row r="10" spans="1:43" ht="12.75" customHeight="1" x14ac:dyDescent="0.25">
      <c r="B10" s="40"/>
      <c r="C10" s="41"/>
      <c r="D10" s="42" t="str">
        <f>IF(C10=0," ",VLOOKUP(C10,[1]Inschr!$B$1:$K$65536,3,FALSE))</f>
        <v xml:space="preserve"> </v>
      </c>
      <c r="E10" s="43" t="str">
        <f>IF(C10=0," ",VLOOKUP(C10,[1]Inschr!$B$1:$K$65536,4,FALSE))</f>
        <v xml:space="preserve"> </v>
      </c>
      <c r="F10" s="42">
        <f t="shared" si="0"/>
        <v>5</v>
      </c>
      <c r="G10" s="42">
        <f>$F47</f>
        <v>4</v>
      </c>
      <c r="H10" s="44">
        <f t="shared" si="1"/>
        <v>0</v>
      </c>
      <c r="J10" s="48"/>
      <c r="K10" s="49"/>
      <c r="N10" s="50"/>
      <c r="O10" s="50"/>
      <c r="V10" s="47"/>
      <c r="W10" s="42">
        <f>$C53</f>
        <v>0</v>
      </c>
      <c r="X10" s="42" t="str">
        <f>IF(W10=0," ",VLOOKUP(W10,[1]Inschr!$B$1:$K$65536,3,FALSE))</f>
        <v xml:space="preserve"> </v>
      </c>
      <c r="Y10" s="43" t="str">
        <f>IF(W10=0," ",VLOOKUP(W10,[1]Inschr!$B$1:$K$65536,4,FALSE))</f>
        <v xml:space="preserve"> </v>
      </c>
      <c r="Z10" s="44">
        <f>$Z47</f>
        <v>0</v>
      </c>
      <c r="AB10" s="48"/>
      <c r="AC10" s="49"/>
      <c r="AH10" s="50"/>
      <c r="AI10" s="50"/>
    </row>
    <row r="11" spans="1:43" ht="12.75" customHeight="1" thickBot="1" x14ac:dyDescent="0.3">
      <c r="B11" s="40"/>
      <c r="C11" s="41"/>
      <c r="D11" s="42" t="str">
        <f>IF(C11=0," ",VLOOKUP(C11,[1]Inschr!$B$1:$K$65536,3,FALSE))</f>
        <v xml:space="preserve"> </v>
      </c>
      <c r="E11" s="43" t="str">
        <f>IF(C11=0," ",VLOOKUP(C11,[1]Inschr!$B$1:$K$65536,4,FALSE))</f>
        <v xml:space="preserve"> </v>
      </c>
      <c r="F11" s="42">
        <f t="shared" si="0"/>
        <v>5</v>
      </c>
      <c r="G11" s="42">
        <f>$F48</f>
        <v>4</v>
      </c>
      <c r="H11" s="44">
        <f t="shared" si="1"/>
        <v>0</v>
      </c>
      <c r="J11" s="52"/>
      <c r="K11" s="53"/>
      <c r="N11" s="50"/>
      <c r="O11" s="50"/>
      <c r="T11" s="5"/>
      <c r="V11" s="47"/>
      <c r="W11" s="42">
        <f>$C81</f>
        <v>0</v>
      </c>
      <c r="X11" s="42" t="str">
        <f>IF(W11=0," ",VLOOKUP(W11,[1]Inschr!$B$1:$K$65536,3,FALSE))</f>
        <v xml:space="preserve"> </v>
      </c>
      <c r="Y11" s="43" t="str">
        <f>IF(W11=0," ",VLOOKUP(W11,[1]Inschr!$B$1:$K$65536,4,FALSE))</f>
        <v xml:space="preserve"> </v>
      </c>
      <c r="Z11" s="44">
        <f>$Z48</f>
        <v>0</v>
      </c>
      <c r="AB11" s="52"/>
      <c r="AC11" s="53"/>
      <c r="AH11" s="50"/>
      <c r="AI11" s="50"/>
    </row>
    <row r="12" spans="1:43" ht="13.5" customHeight="1" thickBot="1" x14ac:dyDescent="0.3">
      <c r="B12" s="54"/>
      <c r="C12" s="55"/>
      <c r="D12" s="56" t="str">
        <f>IF(C12=0," ",VLOOKUP(C12,[1]Inschr!$B$1:$K$65536,3,FALSE))</f>
        <v xml:space="preserve"> </v>
      </c>
      <c r="E12" s="57" t="str">
        <f>IF(C12=0," ",VLOOKUP(C12,[1]Inschr!$B$1:$K$65536,4,FALSE))</f>
        <v xml:space="preserve"> </v>
      </c>
      <c r="F12" s="56">
        <f t="shared" si="0"/>
        <v>5</v>
      </c>
      <c r="G12" s="131">
        <f>$F49</f>
        <v>4</v>
      </c>
      <c r="H12" s="58">
        <f t="shared" si="1"/>
        <v>0</v>
      </c>
      <c r="V12" s="51"/>
      <c r="W12" s="62"/>
      <c r="X12" s="62" t="str">
        <f>IF(W12=0," ",VLOOKUP(W12,[1]Inschr!$B$1:$K$65536,3,FALSE))</f>
        <v xml:space="preserve"> </v>
      </c>
      <c r="Y12" s="63" t="str">
        <f>IF(W12=0," ",VLOOKUP(W12,[1]Inschr!$B$1:$K$65536,4,FALSE))</f>
        <v xml:space="preserve"> </v>
      </c>
      <c r="Z12" s="64">
        <f>$Z49</f>
        <v>0</v>
      </c>
      <c r="AC12" s="59"/>
    </row>
    <row r="13" spans="1:43" ht="12.75" customHeight="1" thickBot="1" x14ac:dyDescent="0.3">
      <c r="B13" s="27">
        <v>2</v>
      </c>
      <c r="C13" s="28"/>
      <c r="D13" s="29" t="str">
        <f>IF(C13=0," ",VLOOKUP(C13,[1]Inschr!$B$1:$K$65536,3,FALSE))</f>
        <v xml:space="preserve"> </v>
      </c>
      <c r="E13" s="30" t="str">
        <f>IF(C13=0," ",VLOOKUP(C13,[1]Inschr!$B$1:$K$65536,4,FALSE))</f>
        <v xml:space="preserve"> </v>
      </c>
      <c r="F13" s="29">
        <f t="shared" si="0"/>
        <v>1</v>
      </c>
      <c r="G13" s="29">
        <f>$F73</f>
        <v>0</v>
      </c>
      <c r="H13" s="31">
        <f t="shared" si="1"/>
        <v>0</v>
      </c>
      <c r="J13" s="32" t="s">
        <v>11</v>
      </c>
      <c r="K13" s="32"/>
      <c r="V13" s="36" t="s">
        <v>13</v>
      </c>
      <c r="W13" s="29">
        <f>$C54</f>
        <v>0</v>
      </c>
      <c r="X13" s="29" t="str">
        <f>IF(W13=0," ",VLOOKUP(W13,[1]Inschr!$B$1:$K$65536,3,FALSE))</f>
        <v xml:space="preserve"> </v>
      </c>
      <c r="Y13" s="30" t="str">
        <f>IF(W13=0," ",VLOOKUP(W13,[1]Inschr!$B$1:$K$65536,4,FALSE))</f>
        <v xml:space="preserve"> </v>
      </c>
      <c r="Z13" s="31">
        <f t="shared" ref="Z13:Z18" si="2">$Z73</f>
        <v>0</v>
      </c>
    </row>
    <row r="14" spans="1:43" ht="12.75" customHeight="1" thickBot="1" x14ac:dyDescent="0.3">
      <c r="B14" s="40"/>
      <c r="C14" s="41"/>
      <c r="D14" s="42" t="str">
        <f>IF(C14=0," ",VLOOKUP(C14,[1]Inschr!$B$1:$K$65536,3,FALSE))</f>
        <v xml:space="preserve"> </v>
      </c>
      <c r="E14" s="43" t="str">
        <f>IF(C14=0," ",VLOOKUP(C14,[1]Inschr!$B$1:$K$65536,4,FALSE))</f>
        <v xml:space="preserve"> </v>
      </c>
      <c r="F14" s="42">
        <f t="shared" si="0"/>
        <v>1</v>
      </c>
      <c r="G14" s="42">
        <f>$F74</f>
        <v>0</v>
      </c>
      <c r="H14" s="44">
        <f t="shared" si="1"/>
        <v>0</v>
      </c>
      <c r="I14" s="15"/>
      <c r="J14" s="45"/>
      <c r="K14" s="46"/>
      <c r="L14" s="15"/>
      <c r="M14" s="15"/>
      <c r="V14" s="47"/>
      <c r="W14" s="42">
        <f>$C82</f>
        <v>0</v>
      </c>
      <c r="X14" s="42" t="str">
        <f>IF(W14=0," ",VLOOKUP(W14,[1]Inschr!$B$1:$K$65536,3,FALSE))</f>
        <v xml:space="preserve"> </v>
      </c>
      <c r="Y14" s="43" t="str">
        <f>IF(W14=0," ",VLOOKUP(W14,[1]Inschr!$B$1:$K$65536,4,FALSE))</f>
        <v xml:space="preserve"> </v>
      </c>
      <c r="Z14" s="44">
        <f t="shared" si="2"/>
        <v>0</v>
      </c>
      <c r="AB14" s="32" t="s">
        <v>11</v>
      </c>
      <c r="AC14" s="32"/>
      <c r="AF14" s="15"/>
      <c r="AG14" s="15"/>
    </row>
    <row r="15" spans="1:43" ht="12.75" customHeight="1" x14ac:dyDescent="0.25">
      <c r="B15" s="40"/>
      <c r="C15" s="41"/>
      <c r="D15" s="42" t="str">
        <f>IF(C15=0," ",VLOOKUP(C15,[1]Inschr!$B$1:$K$65536,3,FALSE))</f>
        <v xml:space="preserve"> </v>
      </c>
      <c r="E15" s="43" t="str">
        <f>IF(C15=0," ",VLOOKUP(C15,[1]Inschr!$B$1:$K$65536,4,FALSE))</f>
        <v xml:space="preserve"> </v>
      </c>
      <c r="F15" s="42">
        <f t="shared" si="0"/>
        <v>1</v>
      </c>
      <c r="G15" s="42">
        <f>$F75</f>
        <v>0</v>
      </c>
      <c r="H15" s="44">
        <f t="shared" si="1"/>
        <v>0</v>
      </c>
      <c r="J15" s="48"/>
      <c r="K15" s="49"/>
      <c r="M15" s="59"/>
      <c r="V15" s="47"/>
      <c r="W15" s="42">
        <f>$C55</f>
        <v>0</v>
      </c>
      <c r="X15" s="42" t="str">
        <f>IF(W15=0," ",VLOOKUP(W15,[1]Inschr!$B$1:$K$65536,3,FALSE))</f>
        <v xml:space="preserve"> </v>
      </c>
      <c r="Y15" s="43" t="str">
        <f>IF(W15=0," ",VLOOKUP(W15,[1]Inschr!$B$1:$K$65536,4,FALSE))</f>
        <v xml:space="preserve"> </v>
      </c>
      <c r="Z15" s="44">
        <f t="shared" si="2"/>
        <v>0</v>
      </c>
      <c r="AB15" s="45"/>
      <c r="AC15" s="46"/>
      <c r="AG15" s="59"/>
    </row>
    <row r="16" spans="1:43" ht="13.5" customHeight="1" thickBot="1" x14ac:dyDescent="0.3">
      <c r="B16" s="40"/>
      <c r="C16" s="41"/>
      <c r="D16" s="42" t="str">
        <f>IF(C16=0," ",VLOOKUP(C16,[1]Inschr!$B$1:$K$65536,3,FALSE))</f>
        <v xml:space="preserve"> </v>
      </c>
      <c r="E16" s="43" t="str">
        <f>IF(C16=0," ",VLOOKUP(C16,[1]Inschr!$B$1:$K$65536,4,FALSE))</f>
        <v xml:space="preserve"> </v>
      </c>
      <c r="F16" s="42">
        <f t="shared" si="0"/>
        <v>1</v>
      </c>
      <c r="G16" s="42">
        <f>$F76</f>
        <v>0</v>
      </c>
      <c r="H16" s="44">
        <f t="shared" si="1"/>
        <v>0</v>
      </c>
      <c r="J16" s="52"/>
      <c r="K16" s="53"/>
      <c r="L16" s="59"/>
      <c r="V16" s="47"/>
      <c r="W16" s="42">
        <f>$C83</f>
        <v>0</v>
      </c>
      <c r="X16" s="42" t="str">
        <f>IF(W16=0," ",VLOOKUP(W16,[1]Inschr!$B$1:$K$65536,3,FALSE))</f>
        <v xml:space="preserve"> </v>
      </c>
      <c r="Y16" s="43" t="str">
        <f>IF(W16=0," ",VLOOKUP(W16,[1]Inschr!$B$1:$K$65536,4,FALSE))</f>
        <v xml:space="preserve"> </v>
      </c>
      <c r="Z16" s="44">
        <f t="shared" si="2"/>
        <v>0</v>
      </c>
      <c r="AB16" s="48"/>
      <c r="AC16" s="49"/>
      <c r="AF16" s="59"/>
    </row>
    <row r="17" spans="2:31" ht="12.75" customHeight="1" thickBot="1" x14ac:dyDescent="0.3">
      <c r="B17" s="60"/>
      <c r="C17" s="61"/>
      <c r="D17" s="62" t="str">
        <f>IF(C17=0," ",VLOOKUP(C17,[1]Inschr!$B$1:$K$65536,3,FALSE))</f>
        <v xml:space="preserve"> </v>
      </c>
      <c r="E17" s="63" t="str">
        <f>IF(C17=0," ",VLOOKUP(C17,[1]Inschr!$B$1:$K$65536,4,FALSE))</f>
        <v xml:space="preserve"> </v>
      </c>
      <c r="F17" s="62">
        <f t="shared" si="0"/>
        <v>1</v>
      </c>
      <c r="G17" s="62">
        <f>$F77</f>
        <v>0</v>
      </c>
      <c r="H17" s="64">
        <f t="shared" si="1"/>
        <v>0</v>
      </c>
      <c r="V17" s="47"/>
      <c r="W17" s="42">
        <f>$C56</f>
        <v>0</v>
      </c>
      <c r="X17" s="42" t="str">
        <f>IF(W17=0," ",VLOOKUP(W17,[1]Inschr!$B$1:$K$65536,3,FALSE))</f>
        <v xml:space="preserve"> </v>
      </c>
      <c r="Y17" s="43" t="str">
        <f>IF(W17=0," ",VLOOKUP(W17,[1]Inschr!$B$1:$K$65536,4,FALSE))</f>
        <v xml:space="preserve"> </v>
      </c>
      <c r="Z17" s="44">
        <f t="shared" si="2"/>
        <v>0</v>
      </c>
      <c r="AB17" s="52"/>
      <c r="AC17" s="53"/>
    </row>
    <row r="18" spans="2:31" ht="12.75" customHeight="1" thickBot="1" x14ac:dyDescent="0.3">
      <c r="D18" s="66"/>
      <c r="E18" s="66"/>
      <c r="V18" s="51"/>
      <c r="W18" s="62">
        <f>$C84</f>
        <v>0</v>
      </c>
      <c r="X18" s="62" t="str">
        <f>IF(W18=0," ",VLOOKUP(W18,[1]Inschr!$B$1:$K$65536,3,FALSE))</f>
        <v xml:space="preserve"> </v>
      </c>
      <c r="Y18" s="63" t="str">
        <f>IF(W18=0," ",VLOOKUP(W18,[1]Inschr!$B$1:$K$65536,4,FALSE))</f>
        <v xml:space="preserve"> </v>
      </c>
      <c r="Z18" s="64">
        <f t="shared" si="2"/>
        <v>0</v>
      </c>
    </row>
    <row r="19" spans="2:31" ht="13.5" customHeight="1" x14ac:dyDescent="0.25">
      <c r="E19" s="66"/>
      <c r="I19" s="59"/>
      <c r="X19" s="66"/>
      <c r="Y19" s="66"/>
      <c r="AC19" s="59"/>
    </row>
    <row r="20" spans="2:31" ht="12.75" customHeight="1" x14ac:dyDescent="0.25">
      <c r="Y20" s="66"/>
    </row>
    <row r="21" spans="2:31" ht="13.5" customHeight="1" x14ac:dyDescent="0.25"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X21" s="19"/>
      <c r="Y21" s="66"/>
      <c r="AA21" s="66"/>
    </row>
    <row r="22" spans="2:31" ht="12.75" customHeight="1" x14ac:dyDescent="0.25"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V22" s="132"/>
      <c r="W22" s="5"/>
      <c r="Y22" s="66"/>
      <c r="AD22" s="19"/>
      <c r="AE22" s="19"/>
    </row>
    <row r="23" spans="2:31" ht="12.75" customHeight="1" x14ac:dyDescent="0.25"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V23" s="132"/>
      <c r="W23" s="5"/>
      <c r="Y23" s="66"/>
      <c r="AD23" s="19"/>
      <c r="AE23" s="19"/>
    </row>
    <row r="24" spans="2:31" ht="12.75" customHeight="1" x14ac:dyDescent="0.25"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V24" s="132"/>
      <c r="W24" s="5"/>
      <c r="Y24" s="66"/>
    </row>
    <row r="25" spans="2:31" ht="12.75" customHeight="1" x14ac:dyDescent="0.25"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V25" s="132"/>
      <c r="W25" s="5"/>
      <c r="Y25" s="66"/>
    </row>
    <row r="26" spans="2:31" ht="13.5" customHeight="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V26" s="132"/>
      <c r="W26" s="5"/>
      <c r="Y26" s="66"/>
    </row>
    <row r="27" spans="2:31" ht="13.5" customHeight="1" x14ac:dyDescent="0.25"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Y27" s="66"/>
    </row>
    <row r="28" spans="2:31" ht="12.7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X28" s="19"/>
      <c r="Y28" s="66"/>
      <c r="AA28" s="66"/>
    </row>
    <row r="29" spans="2:31" ht="13.5" customHeight="1" x14ac:dyDescent="0.25"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Y29" s="66"/>
    </row>
    <row r="30" spans="2:31" ht="12.75" customHeight="1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V30" s="132"/>
      <c r="W30" s="5"/>
      <c r="Y30" s="66"/>
    </row>
    <row r="31" spans="2:31" ht="13.5" customHeight="1" x14ac:dyDescent="0.2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W31" s="5"/>
      <c r="Y31" s="66"/>
    </row>
    <row r="32" spans="2:31" ht="12.75" customHeight="1" x14ac:dyDescent="0.25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W32" s="5"/>
      <c r="Y32" s="66"/>
      <c r="AB32" s="19"/>
      <c r="AC32" s="19"/>
      <c r="AD32" s="19"/>
      <c r="AE32" s="19"/>
    </row>
    <row r="33" spans="1:43" ht="12.75" customHeight="1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W33" s="5"/>
      <c r="Y33" s="66"/>
      <c r="AB33" s="19"/>
      <c r="AC33" s="19"/>
      <c r="AD33" s="19"/>
      <c r="AE33" s="19"/>
    </row>
    <row r="34" spans="1:43" ht="13.5" customHeight="1" x14ac:dyDescent="0.25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W34" s="5"/>
      <c r="Y34" s="66"/>
    </row>
    <row r="35" spans="1:43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W35" s="65"/>
      <c r="X35" s="65"/>
      <c r="Y35" s="66"/>
    </row>
    <row r="36" spans="1:43" ht="12.75" customHeight="1" thickBot="1" x14ac:dyDescent="0.3">
      <c r="C36" s="65"/>
      <c r="D36" s="65"/>
      <c r="E36" s="66"/>
      <c r="V36" s="50"/>
      <c r="W36" s="50"/>
      <c r="X36" s="50"/>
      <c r="Y36" s="50"/>
    </row>
    <row r="37" spans="1:43" ht="25.5" customHeight="1" thickTop="1" x14ac:dyDescent="0.4">
      <c r="A37" s="70" t="s">
        <v>0</v>
      </c>
      <c r="B37" s="3" t="s">
        <v>1</v>
      </c>
      <c r="E37" s="14" t="str">
        <f>IF($E$1=0," ",$E$1)</f>
        <v xml:space="preserve"> </v>
      </c>
      <c r="I37" s="2" t="s">
        <v>2</v>
      </c>
      <c r="O37" s="71" t="str">
        <f>IF($M$1=0," ",$M$1)</f>
        <v xml:space="preserve"> </v>
      </c>
      <c r="P37" s="72"/>
      <c r="Q37" s="73"/>
      <c r="R37" s="74" t="s">
        <v>3</v>
      </c>
      <c r="S37" s="75">
        <v>1</v>
      </c>
      <c r="U37" s="70" t="s">
        <v>0</v>
      </c>
      <c r="V37" s="3" t="s">
        <v>1</v>
      </c>
      <c r="Y37" s="14" t="str">
        <f>IF($E$1=0," ",$E$1)</f>
        <v xml:space="preserve"> </v>
      </c>
      <c r="AC37" s="2" t="s">
        <v>2</v>
      </c>
      <c r="AI37" s="71" t="str">
        <f>IF($M$1=0," ",$M$1)</f>
        <v xml:space="preserve"> </v>
      </c>
      <c r="AJ37" s="72"/>
      <c r="AK37" s="73"/>
      <c r="AL37" s="74" t="s">
        <v>3</v>
      </c>
      <c r="AM37" s="75" t="s">
        <v>12</v>
      </c>
      <c r="AP37" s="15"/>
      <c r="AQ37" s="15"/>
    </row>
    <row r="38" spans="1:43" ht="12.75" customHeight="1" x14ac:dyDescent="0.25">
      <c r="A38" s="19"/>
      <c r="O38" s="76"/>
      <c r="P38" s="77"/>
      <c r="Q38" s="78"/>
      <c r="R38" s="79"/>
      <c r="S38" s="80"/>
      <c r="U38" s="19"/>
      <c r="AI38" s="76"/>
      <c r="AJ38" s="77"/>
      <c r="AK38" s="78"/>
      <c r="AL38" s="79"/>
      <c r="AM38" s="80"/>
    </row>
    <row r="39" spans="1:43" ht="12.75" customHeight="1" x14ac:dyDescent="0.25">
      <c r="B39" s="81" t="s">
        <v>17</v>
      </c>
      <c r="O39" s="76"/>
      <c r="P39" s="77"/>
      <c r="Q39" s="78"/>
      <c r="R39" s="82"/>
      <c r="S39" s="83"/>
      <c r="V39" s="81" t="s">
        <v>17</v>
      </c>
      <c r="AI39" s="76"/>
      <c r="AJ39" s="77"/>
      <c r="AK39" s="78"/>
      <c r="AL39" s="82"/>
      <c r="AM39" s="83"/>
    </row>
    <row r="40" spans="1:43" ht="13.5" customHeight="1" x14ac:dyDescent="0.25">
      <c r="B40" s="81" t="s">
        <v>18</v>
      </c>
      <c r="C40" s="81"/>
      <c r="O40" s="76"/>
      <c r="P40" s="77"/>
      <c r="Q40" s="78"/>
      <c r="R40" s="84" t="s">
        <v>11</v>
      </c>
      <c r="S40" s="85" t="str">
        <f>IF($J$9=0," ",$J$9)</f>
        <v xml:space="preserve"> </v>
      </c>
      <c r="V40" s="81" t="s">
        <v>18</v>
      </c>
      <c r="W40" s="81"/>
      <c r="AI40" s="76"/>
      <c r="AJ40" s="77"/>
      <c r="AK40" s="78"/>
      <c r="AL40" s="84" t="s">
        <v>11</v>
      </c>
      <c r="AM40" s="86" t="str">
        <f>IF($AB$9=0," ",$AB$9)</f>
        <v xml:space="preserve"> </v>
      </c>
    </row>
    <row r="41" spans="1:43" ht="12.75" customHeight="1" x14ac:dyDescent="0.25">
      <c r="B41" s="81" t="s">
        <v>19</v>
      </c>
      <c r="C41" s="81"/>
      <c r="O41" s="76"/>
      <c r="P41" s="77"/>
      <c r="Q41" s="78"/>
      <c r="R41" s="79"/>
      <c r="S41" s="87"/>
      <c r="V41" s="81" t="s">
        <v>19</v>
      </c>
      <c r="W41" s="81"/>
      <c r="AI41" s="76"/>
      <c r="AJ41" s="77"/>
      <c r="AK41" s="78"/>
      <c r="AL41" s="79"/>
      <c r="AM41" s="80"/>
    </row>
    <row r="42" spans="1:43" ht="13.5" customHeight="1" thickBot="1" x14ac:dyDescent="0.3">
      <c r="C42" s="81"/>
      <c r="O42" s="88"/>
      <c r="P42" s="89"/>
      <c r="Q42" s="90"/>
      <c r="R42" s="91"/>
      <c r="S42" s="92"/>
      <c r="W42" s="81"/>
      <c r="AI42" s="88"/>
      <c r="AJ42" s="89"/>
      <c r="AK42" s="90"/>
      <c r="AL42" s="91"/>
      <c r="AM42" s="93"/>
      <c r="AO42" s="5"/>
    </row>
    <row r="43" spans="1:43" ht="14.4" thickTop="1" thickBot="1" x14ac:dyDescent="0.3"/>
    <row r="44" spans="1:43" ht="14.4" x14ac:dyDescent="0.3">
      <c r="B44" s="42" t="s">
        <v>20</v>
      </c>
      <c r="C44" s="67" t="s">
        <v>4</v>
      </c>
      <c r="D44" s="68" t="s">
        <v>5</v>
      </c>
      <c r="E44" s="68" t="s">
        <v>6</v>
      </c>
      <c r="F44" s="42" t="s">
        <v>21</v>
      </c>
      <c r="G44" s="94">
        <v>1</v>
      </c>
      <c r="H44" s="94">
        <v>2</v>
      </c>
      <c r="I44" s="94">
        <v>3</v>
      </c>
      <c r="J44" s="94">
        <v>4</v>
      </c>
      <c r="K44" s="94">
        <v>5</v>
      </c>
      <c r="L44" s="96" t="s">
        <v>22</v>
      </c>
      <c r="M44" s="128" t="s">
        <v>23</v>
      </c>
      <c r="N44" s="128" t="s">
        <v>24</v>
      </c>
      <c r="O44" s="129" t="s">
        <v>25</v>
      </c>
      <c r="P44" s="130"/>
      <c r="V44" s="42" t="s">
        <v>20</v>
      </c>
      <c r="W44" s="67" t="s">
        <v>4</v>
      </c>
      <c r="X44" s="68" t="s">
        <v>5</v>
      </c>
      <c r="Y44" s="68" t="s">
        <v>6</v>
      </c>
      <c r="Z44" s="42" t="s">
        <v>21</v>
      </c>
      <c r="AA44" s="94">
        <v>1</v>
      </c>
      <c r="AB44" s="94">
        <v>2</v>
      </c>
      <c r="AC44" s="94">
        <v>3</v>
      </c>
      <c r="AD44" s="94">
        <v>4</v>
      </c>
      <c r="AE44" s="94">
        <v>5</v>
      </c>
      <c r="AF44" s="96" t="s">
        <v>22</v>
      </c>
      <c r="AG44" s="128" t="s">
        <v>23</v>
      </c>
      <c r="AH44" s="128" t="s">
        <v>24</v>
      </c>
      <c r="AI44" s="129" t="s">
        <v>25</v>
      </c>
      <c r="AJ44" s="130"/>
    </row>
    <row r="45" spans="1:43" x14ac:dyDescent="0.25">
      <c r="B45" s="42">
        <v>1</v>
      </c>
      <c r="C45" s="133">
        <f>$C8</f>
        <v>0</v>
      </c>
      <c r="D45" s="68" t="str">
        <f>IF(C45=0," ",VLOOKUP(C45,[1]Inschr!B$1:K$65536,3,FALSE))</f>
        <v xml:space="preserve"> </v>
      </c>
      <c r="E45" s="68" t="str">
        <f>IF(C45=0," ",VLOOKUP(C45,[1]Inschr!B$1:K$65536,4,FALSE))</f>
        <v xml:space="preserve"> </v>
      </c>
      <c r="F45" s="42">
        <f>L45*2</f>
        <v>8</v>
      </c>
      <c r="G45" s="100" t="s">
        <v>26</v>
      </c>
      <c r="H45" s="42">
        <f>IF(R54-S54&gt;0,1,0)</f>
        <v>1</v>
      </c>
      <c r="I45" s="42">
        <f>IF(R57-S57&gt;0,1,0)</f>
        <v>1</v>
      </c>
      <c r="J45" s="42">
        <f>IF(R60-S60&gt;0,1,0)</f>
        <v>1</v>
      </c>
      <c r="K45" s="42">
        <f>IF(R62-S62&gt;0,1,0)</f>
        <v>1</v>
      </c>
      <c r="L45" s="101">
        <f>SUM(G45:K45)</f>
        <v>4</v>
      </c>
      <c r="M45" s="102" t="str">
        <f>IF(L45=0,0,IF(2&lt;IF(L45=$L$45,1,0)+IF(L45=$L$46,1,0)+IF(L45=$L$47,1,0)+IF(L45=$L$48,1,0)+IF(L45=$L$49,1,0),R54+R57+R60+R62-S54-S57-S60-S62,IF(2=IF(L45=$L$45,1,0)+IF(L45=$L$46,1,0)+IF(L45=$L$47,1,0)+IF(L45=$L$48,1,0)+IF(L45=$L$49,1,0),"-","_")))</f>
        <v>_</v>
      </c>
      <c r="N45" s="102" t="str">
        <f>IF(OR(M45=0,M45="-",M45="_"),M45,IF(2&lt;IF(M45=$M$45,1,0)+IF(M45=$M$46,1,0)+IF(M45=$M$47,1,0)+IF(M45=$M$48,1,0)+IF(M45=$M$49,1,0),L54+N54+P54+L57+N57+P57+L60+N60+P60+L62+N62+P62-M54-O54-Q54-M57-O57-Q57-M60-O60-Q60-M62-O62-Q62,IF(2=IF(M45=$M$45,1,0)+IF(M45=$M$46,1,0)+IF(M45=$M$47,1,0)+IF(M45=$M$48,1,0)+IF(M45=$M$49,1,0),"-","_")))</f>
        <v>_</v>
      </c>
      <c r="O45" s="103" t="str">
        <f>IF(L45=0,0,IF(M45="-",IF(L45=L46,IF(R54&lt;S54,"Verliezer","Winnaar"),IF(L45=L47,IF(R57&lt;S57,"Verliezer","Winnaar"),IF(L45=L48,IF(R60&lt;S60,"Verliezer","Winnaar"),IF(L45=L49,IF(R62&lt;S62,"Verliezer","Winnaar"))))),IF(N45="-",IF(M45=M46,IF(R54&lt;S54,"Verliezer","Winnaar"),IF(M45=M47,IF(R57&lt;S57,"Verliezer","Winnaar"),IF(M45=M48,IF(R60&lt;S60,"Verliezer","Winnaar"),IF(M45=M49,IF(R62&lt;S62,"Verliezer","Winnaar"))))),"_")))</f>
        <v>_</v>
      </c>
      <c r="P45" s="104"/>
      <c r="V45" s="42">
        <v>1</v>
      </c>
      <c r="W45" s="133">
        <f>$W8</f>
        <v>0</v>
      </c>
      <c r="X45" s="68" t="str">
        <f>IF(W45=0," ",VLOOKUP(W45,[1]Inschr!B$1:K$65536,3,FALSE))</f>
        <v xml:space="preserve"> </v>
      </c>
      <c r="Y45" s="68" t="str">
        <f>IF(W45=0," ",VLOOKUP(W45,[1]Inschr!B$1:K$65536,4,FALSE))</f>
        <v xml:space="preserve"> </v>
      </c>
      <c r="Z45" s="42">
        <f>AF45*2</f>
        <v>0</v>
      </c>
      <c r="AA45" s="100" t="s">
        <v>26</v>
      </c>
      <c r="AB45" s="42">
        <f>IF(AL54-AM54&gt;0,1,0)</f>
        <v>0</v>
      </c>
      <c r="AC45" s="42">
        <f>IF(AL57-AM57&gt;0,1,0)</f>
        <v>0</v>
      </c>
      <c r="AD45" s="42">
        <f>IF(AL60-AM60&gt;0,1,0)</f>
        <v>0</v>
      </c>
      <c r="AE45" s="42">
        <f>IF(AL62-AM62&gt;0,1,0)</f>
        <v>0</v>
      </c>
      <c r="AF45" s="101">
        <f>SUM(AA45:AE45)</f>
        <v>0</v>
      </c>
      <c r="AG45" s="102">
        <f>IF(AF45=0,0,IF(2&lt;IF(AF45=$AF$45,1,0)+IF(AF45=$AF$46,1,0)+IF(AF45=$AF$47,1,0)+IF(AF45=$AF$48,1,0)+IF(AF45=$AF$49,1,0),AL54+AL57+AL60+AL62-AM54-AM57-AM60-AM62,IF(2=IF(AF45=$AF$45,1,0)+IF(AF45=$AF$46,1,0)+IF(AF45=$AF$47,1,0)+IF(AF45=$AF$48,1,0)+IF(AF45=$AF$49,1,0),"-","_")))</f>
        <v>0</v>
      </c>
      <c r="AH45" s="102">
        <f>IF(OR(AG45=0,AG45="-",AG45="_"),AG45,IF(2&lt;IF(AG45=$AG$45,1,0)+IF(AG45=$AG$46,1,0)+IF(AG45=$AG$47,1,0)+IF(AG45=$AG$48,1,0)+IF(AG45=$AG$49,1,0),AF54+AH54+AJ54+AF57+AH57+AJ57+AF60+AH60+AJ60+AF62+AH62+AJ62-AG54-AI54-AK54-AG57-AI57-AK57-AG60-AI60-AK60-AG62-AI62-AK62,IF(2=IF(AG45=$AG$45,1,0)+IF(AG45=$AG$46,1,0)+IF(AG45=$AG$47,1,0)+IF(AG45=$AG$48,1,0)+IF(AG45=$AG$49,1,0),"-","_")))</f>
        <v>0</v>
      </c>
      <c r="AI45" s="103">
        <f>IF(AF45=0,0,IF(AG45="-",IF(AF45=AF46,IF(AL54&lt;AM54,"Verliezer","Winnaar"),IF(AF45=AF47,IF(AL57&lt;AM57,"Verliezer","Winnaar"),IF(AF45=AF48,IF(AL60&lt;AM60,"Verliezer","Winnaar"),IF(AF45=AF49,IF(AL62&lt;AM62,"Verliezer","Winnaar"))))),IF(AH45="-",IF(AG45=AG46,IF(AL54&lt;AM54,"Verliezer","Winnaar"),IF(AG45=AG47,IF(AL57&lt;AM57,"Verliezer","Winnaar"),IF(AG45=AG48,IF(AL60&lt;AM60,"Verliezer","Winnaar"),IF(AG45=AG49,IF(AL62&lt;AM62,"Verliezer","Winnaar"))))),"_")))</f>
        <v>0</v>
      </c>
      <c r="AJ45" s="104"/>
    </row>
    <row r="46" spans="1:43" x14ac:dyDescent="0.25">
      <c r="B46" s="42">
        <v>2</v>
      </c>
      <c r="C46" s="133">
        <f>$C9</f>
        <v>0</v>
      </c>
      <c r="D46" s="68" t="str">
        <f>IF(C46=0," ",VLOOKUP(C46,[1]Inschr!B$1:K$65536,3,FALSE))</f>
        <v xml:space="preserve"> </v>
      </c>
      <c r="E46" s="68" t="str">
        <f>IF(C46=0," ",VLOOKUP(C46,[1]Inschr!B$1:K$65536,4,FALSE))</f>
        <v xml:space="preserve"> </v>
      </c>
      <c r="F46" s="42">
        <f>L46*2</f>
        <v>0</v>
      </c>
      <c r="G46" s="42">
        <f>IF(S54-R54&gt;0,1,0)</f>
        <v>0</v>
      </c>
      <c r="H46" s="100" t="s">
        <v>26</v>
      </c>
      <c r="I46" s="42">
        <f>IF(R61-S61&gt;0,1,0)</f>
        <v>0</v>
      </c>
      <c r="J46" s="42">
        <f>IF(R58-S58&gt;0,1,0)</f>
        <v>0</v>
      </c>
      <c r="K46" s="42">
        <f>IF(R56-S56&gt;0,1,0)</f>
        <v>0</v>
      </c>
      <c r="L46" s="101">
        <f>SUM(G46:K46)</f>
        <v>0</v>
      </c>
      <c r="M46" s="102">
        <f>IF(L46=0,0,IF(2&lt;IF(L46=$L$45,1,0)+IF(L46=$L$46,1,0)+IF(L46=$L$47,1,0)+IF(L46=$L$48,1,0)+IF(L46=$L$49,1,0),S54+R56+R58+R61-R54-S56-S58-S61,IF(2=IF(L46=$L$45,1,0)+IF(L46=$L$46,1,0)+IF(L46=$L$47,1,0)+IF(L46=$L$48,1,0)+IF(L46=$L$49,1,0),"-","_")))</f>
        <v>0</v>
      </c>
      <c r="N46" s="102">
        <f>IF(OR(M46=0,M46="-",M46="_"),M46,IF(2&lt;IF(M46=$M$45,1,0)+IF(M46=$M$46,1,0)+IF(M46=$M$47,1,0)+IF(M46=$M$48,1,0)+IF(M46=$M$49,1,0),M54+O54+Q54+L56+N56+P56+L58+N58+P58+L61+N61+P61-L54-N54-P54-M56-O56-Q56-M58-O58-Q58-M61-O61-Q61,IF(2=IF(M46=$M$45,1,0)+IF(M46=$M$46,1,0)+IF(M46=$M$47,1,0)+IF(M46=$M$48,1,0)+IF(M46=$M$49,1,0),"-","_")))</f>
        <v>0</v>
      </c>
      <c r="O46" s="105">
        <f>IF(L46=0,0,IF(M46="-",IF(L46=L47,IF(R61&lt;S61,"Verliezer","Winnaar"),IF(L46=L48,IF(R58&lt;S58,"Verliezer","Winnaar"),IF(L46=L49,IF(R56&lt;S56,"Verliezer","Winnaar"),IF(S54&lt;R54,"Verliezer","Winnaar")))),IF(N46="-",IF(M46=M47,IF(R61&lt;S61,"Verliezer","Winnaar"),IF(M46=M48,IF(R58&lt;S58,"Verliezer","Winnaar"),IF(M46=M49,IF(R56&lt;S56,"Verliezer","Winnaar"),IF(S54&lt;R54,"Verliezer","Winnaar")))),"_")))</f>
        <v>0</v>
      </c>
      <c r="P46" s="106"/>
      <c r="Q46" s="5"/>
      <c r="R46" s="5"/>
      <c r="V46" s="42">
        <v>2</v>
      </c>
      <c r="W46" s="133">
        <f>$W9</f>
        <v>0</v>
      </c>
      <c r="X46" s="68" t="str">
        <f>IF(W46=0," ",VLOOKUP(W46,[1]Inschr!B$1:K$65536,3,FALSE))</f>
        <v xml:space="preserve"> </v>
      </c>
      <c r="Y46" s="68" t="str">
        <f>IF(W46=0," ",VLOOKUP(W46,[1]Inschr!B$1:K$65536,4,FALSE))</f>
        <v xml:space="preserve"> </v>
      </c>
      <c r="Z46" s="42">
        <f>AF46*2</f>
        <v>0</v>
      </c>
      <c r="AA46" s="42">
        <f>IF(AM54-AL54&gt;0,1,0)</f>
        <v>0</v>
      </c>
      <c r="AB46" s="100" t="s">
        <v>26</v>
      </c>
      <c r="AC46" s="42">
        <f>IF(AL61-AM61&gt;0,1,0)</f>
        <v>0</v>
      </c>
      <c r="AD46" s="42">
        <f>IF(AL58-AM58&gt;0,1,0)</f>
        <v>0</v>
      </c>
      <c r="AE46" s="42">
        <f>IF(AL56-AM56&gt;0,1,0)</f>
        <v>0</v>
      </c>
      <c r="AF46" s="101">
        <f>SUM(AA46:AE46)</f>
        <v>0</v>
      </c>
      <c r="AG46" s="102">
        <f>IF(AF46=0,0,IF(2&lt;IF(AF46=$AF$45,1,0)+IF(AF46=$AF$46,1,0)+IF(AF46=$AF$47,1,0)+IF(AF46=$AF$48,1,0)+IF(AF46=$AF$49,1,0),AM54+AL56+AL58+AL61-AL54-AM56-AM58-AM61,IF(2=IF(AF46=$AF$45,1,0)+IF(AF46=$AF$46,1,0)+IF(AF46=$AF$47,1,0)+IF(AF46=$AF$48,1,0)+IF(AF46=$AF$49,1,0),"-","_")))</f>
        <v>0</v>
      </c>
      <c r="AH46" s="102">
        <f>IF(OR(AG46=0,AG46="-",AG46="_"),AG46,IF(2&lt;IF(AG46=$AG$45,1,0)+IF(AG46=$AG$46,1,0)+IF(AG46=$AG$47,1,0)+IF(AG46=$AG$48,1,0)+IF(AG46=$AG$49,1,0),AG54+AI54+AK54+AF56+AH56+AJ56+AF58+AH58+AJ58+AF61+AH61+AJ61-AF54-AH54-AJ54-AG56-AI56-AK56-AG58-AI58-AK58-AG61-AI61-AK61,IF(2=IF(AG46=$AG$45,1,0)+IF(AG46=$AG$46,1,0)+IF(AG46=$AG$47,1,0)+IF(AG46=$AG$48,1,0)+IF(AG46=$AG$49,1,0),"-","_")))</f>
        <v>0</v>
      </c>
      <c r="AI46" s="105">
        <f>IF(AF46=0,0,IF(AG46="-",IF(AF46=AF47,IF(AL61&lt;AM61,"Verliezer","Winnaar"),IF(AF46=AF48,IF(AL58&lt;AM58,"Verliezer","Winnaar"),IF(AF46=AF49,IF(AL56&lt;AM56,"Verliezer","Winnaar"),IF(AM54&lt;AL54,"Verliezer","Winnaar")))),IF(AH46="-",IF(AG46=AG47,IF(AL61&lt;AM61,"Verliezer","Winnaar"),IF(AG46=AG48,IF(AL58&lt;AM58,"Verliezer","Winnaar"),IF(AG46=AG49,IF(AL56&lt;AM56,"Verliezer","Winnaar"),IF(AM54&lt;AL54,"Verliezer","Winnaar")))),"_")))</f>
        <v>0</v>
      </c>
      <c r="AJ46" s="106"/>
      <c r="AK46" s="5"/>
      <c r="AL46" s="5"/>
    </row>
    <row r="47" spans="1:43" ht="12.75" customHeight="1" x14ac:dyDescent="0.25">
      <c r="B47" s="42">
        <v>3</v>
      </c>
      <c r="C47" s="133">
        <f>$C10</f>
        <v>0</v>
      </c>
      <c r="D47" s="68" t="str">
        <f>IF(C47=0," ",VLOOKUP(C47,[1]Inschr!B$1:K$65536,3,FALSE))</f>
        <v xml:space="preserve"> </v>
      </c>
      <c r="E47" s="68" t="str">
        <f>IF(C47=0," ",VLOOKUP(C47,[1]Inschr!B$1:K$65536,4,FALSE))</f>
        <v xml:space="preserve"> </v>
      </c>
      <c r="F47" s="42">
        <f>L47*2</f>
        <v>4</v>
      </c>
      <c r="G47" s="42">
        <f>IF(S57-R57&gt;0,1,0)</f>
        <v>0</v>
      </c>
      <c r="H47" s="42">
        <f>IF(S61-R61&gt;0,1,0)</f>
        <v>1</v>
      </c>
      <c r="I47" s="100" t="s">
        <v>26</v>
      </c>
      <c r="J47" s="42">
        <f>IF(R55-S55&gt;0,1,0)</f>
        <v>1</v>
      </c>
      <c r="K47" s="42">
        <f>IF(R59-S59&gt;0,1,0)</f>
        <v>0</v>
      </c>
      <c r="L47" s="101">
        <f>SUM(G47:K47)</f>
        <v>2</v>
      </c>
      <c r="M47" s="102">
        <f>IF(L47=0,0,IF(2&lt;IF(L47=$L$45,1,0)+IF(L47=$L$46,1,0)+IF(L47=$L$47,1,0)+IF(L47=$L$48,1,0)+IF(L47=$L$49,1,0),R55+S57+R59+S61-S55-R57-S59-R61,IF(2=IF(L47=$L$45,1,0)+IF(L47=$L$46,1,0)+IF(L47=$L$47,1,0)+IF(L47=$L$48,1,0)+IF(L47=$L$49,1,0),"-","_")))</f>
        <v>0</v>
      </c>
      <c r="N47" s="102">
        <f>IF(OR(M47=0,M47="-",M47="_"),M47,IF(2&lt;IF(M47=$M$45,1,0)+IF(M47=$M$46,1,0)+IF(M47=$M$47,1,0)+IF(M47=$M$48,1,0)+IF(M47=$M$49,1,0),L55+N55+P55+M57+O57+Q57+L59+N59+P59+M61+O61+Q61-M55-O55-Q55-L57-N57-P57-M59-O59-Q59-L61-N61-P61,IF(2=IF(M47=$M$45,1,0)+IF(M47=$M$46,1,0)+IF(M47=$M$47,1,0)+IF(M47=$M$48,1,0)+IF(M47=$M$49,1,0),"-","_")))</f>
        <v>0</v>
      </c>
      <c r="O47" s="103" t="str">
        <f>IF(L47=0,0,IF(M47="-",IF(L47=L48,IF(R55&lt;S55,"Verliezer","Winnaar"),IF(L47=L49,IF(R59&lt;S59,"Verliezer","Winnaar"),IF(L47=L45,IF(S57&lt;R57,"Verliezer","Winnaar"),IF(S61&lt;R61,"Verliezer","Winnaar")))),IF(N47="-",IF(M47=M48,IF(R55&lt;S55,"Verliezer","Winnaar"),IF(M47=M49,IF(R59&lt;S59,"Verliezer","Winnaar"),IF(M47=M45,IF(S57&lt;R57,"Verliezer","Winnaar"),IF(S61&lt;R61,"Verliezer","Winnaar")))),"_")))</f>
        <v>_</v>
      </c>
      <c r="P47" s="104"/>
      <c r="Q47" s="5"/>
      <c r="R47" s="5"/>
      <c r="V47" s="42">
        <v>3</v>
      </c>
      <c r="W47" s="133">
        <f>$W10</f>
        <v>0</v>
      </c>
      <c r="X47" s="68" t="str">
        <f>IF(W47=0," ",VLOOKUP(W47,[1]Inschr!B$1:K$65536,3,FALSE))</f>
        <v xml:space="preserve"> </v>
      </c>
      <c r="Y47" s="68" t="str">
        <f>IF(W47=0," ",VLOOKUP(W47,[1]Inschr!B$1:K$65536,4,FALSE))</f>
        <v xml:space="preserve"> </v>
      </c>
      <c r="Z47" s="42">
        <f>AF47*2</f>
        <v>0</v>
      </c>
      <c r="AA47" s="42">
        <f>IF(AM57-AL57&gt;0,1,0)</f>
        <v>0</v>
      </c>
      <c r="AB47" s="42">
        <f>IF(AM61-AL61&gt;0,1,0)</f>
        <v>0</v>
      </c>
      <c r="AC47" s="100" t="s">
        <v>26</v>
      </c>
      <c r="AD47" s="42">
        <f>IF(AL55-AM55&gt;0,1,0)</f>
        <v>0</v>
      </c>
      <c r="AE47" s="42">
        <f>IF(AL59-AM59&gt;0,1,0)</f>
        <v>0</v>
      </c>
      <c r="AF47" s="101">
        <f>SUM(AA47:AE47)</f>
        <v>0</v>
      </c>
      <c r="AG47" s="102">
        <f>IF(AF47=0,0,IF(2&lt;IF(AF47=$AF$45,1,0)+IF(AF47=$AF$46,1,0)+IF(AF47=$AF$47,1,0)+IF(AF47=$AF$48,1,0)+IF(AF47=$AF$49,1,0),AL55+AM57+AL59+AM61-AM55-AL57-AM59-AL61,IF(2=IF(AF47=$AF$45,1,0)+IF(AF47=$AF$46,1,0)+IF(AF47=$AF$47,1,0)+IF(AF47=$AF$48,1,0)+IF(AF47=$AF$49,1,0),"-","_")))</f>
        <v>0</v>
      </c>
      <c r="AH47" s="102">
        <f>IF(OR(AG47=0,AG47="-",AG47="_"),AG47,IF(2&lt;IF(AG47=$AG$45,1,0)+IF(AG47=$AG$46,1,0)+IF(AG47=$AG$47,1,0)+IF(AG47=$AG$48,1,0)+IF(AG47=$AG$49,1,0),AF55+AH55+AJ55+AG57+AI57+AK57+AF59+AH59+AJ59+AG61+AI61+AK61-AG55-AI55-AK55-AF57-AH57-AJ57-AG59-AI59-AK59-AF61-AH61-AJ61,IF(2=IF(AG47=$AG$45,1,0)+IF(AG47=$AG$46,1,0)+IF(AG47=$AG$47,1,0)+IF(AG47=$AG$48,1,0)+IF(AG47=$AG$49,1,0),"-","_")))</f>
        <v>0</v>
      </c>
      <c r="AI47" s="103">
        <f>IF(AF47=0,0,IF(AG47="-",IF(AF47=AF48,IF(AL55&lt;AM55,"Verliezer","Winnaar"),IF(AF47=AF49,IF(AL59&lt;AM59,"Verliezer","Winnaar"),IF(AF47=AF45,IF(AM57&lt;AL57,"Verliezer","Winnaar"),IF(AM61&lt;AL61,"Verliezer","Winnaar")))),IF(AH47="-",IF(AG47=AG48,IF(AL55&lt;AM55,"Verliezer","Winnaar"),IF(AG47=AG49,IF(AL59&lt;AM59,"Verliezer","Winnaar"),IF(AG47=AG45,IF(AM57&lt;AL57,"Verliezer","Winnaar"),IF(AM61&lt;AL61,"Verliezer","Winnaar")))),"_")))</f>
        <v>0</v>
      </c>
      <c r="AJ47" s="104"/>
      <c r="AK47" s="5"/>
      <c r="AL47" s="5"/>
    </row>
    <row r="48" spans="1:43" x14ac:dyDescent="0.25">
      <c r="B48" s="42">
        <v>4</v>
      </c>
      <c r="C48" s="133">
        <f>$C11</f>
        <v>0</v>
      </c>
      <c r="D48" s="68" t="str">
        <f>IF(C48=0," ",VLOOKUP(C48,[1]Inschr!B$1:K$65536,3,FALSE))</f>
        <v xml:space="preserve"> </v>
      </c>
      <c r="E48" s="68" t="str">
        <f>IF(C48=0," ",VLOOKUP(C48,[1]Inschr!B$1:K$65536,4,FALSE))</f>
        <v xml:space="preserve"> </v>
      </c>
      <c r="F48" s="42">
        <f>L48*2</f>
        <v>4</v>
      </c>
      <c r="G48" s="42">
        <f>IF(S60-R60&gt;0,1,0)</f>
        <v>0</v>
      </c>
      <c r="H48" s="42">
        <f>IF(S58-R58&gt;0,1,0)</f>
        <v>1</v>
      </c>
      <c r="I48" s="42">
        <f>IF(S55-R55&gt;0,1,0)</f>
        <v>0</v>
      </c>
      <c r="J48" s="100" t="s">
        <v>26</v>
      </c>
      <c r="K48" s="42">
        <f>IF(R53-S53&gt;0,1,0)</f>
        <v>1</v>
      </c>
      <c r="L48" s="101">
        <f>SUM(G48:K48)</f>
        <v>2</v>
      </c>
      <c r="M48" s="102">
        <f>IF(L48=0,0,IF(2&lt;IF(L48=$L$45,1,0)+IF(L48=$L$46,1,0)+IF(L48=$L$47,1,0)+IF(L48=$L$48,1,0)+IF(L48=$L$49,1,0),R53+S55+S58+S60-S53-R55-R58-R60,IF(2=IF(L48=$L$45,1,0)+IF(L48=$L$46,1,0)+IF(L48=$L$47,1,0)+IF(L48=$L$48,1,0)+IF(L48=$L$49,1,0),"-","_")))</f>
        <v>-1</v>
      </c>
      <c r="N48" s="102" t="str">
        <f>IF(OR(M48=0,M48="-",M48="_"),M48,IF(2&lt;IF(M48=$M$45,1,0)+IF(M48=$M$46,1,0)+IF(M48=$M$47,1,0)+IF(M48=$M$48,1,0)+IF(M48=$M$49,1,0),L53+N53+P53+M55+O55+Q55+M58+O58+Q58+M60+O60+Q60-M53-O53-Q53-L55-N55-P55-L58-N58-P58-L60-N60-P60,IF(2=IF(M48=$M$45,1,0)+IF(M48=$M$46,1,0)+IF(M48=$M$47,1,0)+IF(M48=$M$48,1,0)+IF(M48=$M$49,1,0),"-","_")))</f>
        <v>_</v>
      </c>
      <c r="O48" s="103" t="str">
        <f>IF(L48=0,0,IF(M48="-",IF(L48=L49,IF(R53&lt;S53,"Verliezer","Winnaar"),IF(L48=L45,IF(S60&lt;R60,"Verliezer","Winnaar"),IF(L48=L46,IF(S58&lt;R58,"Verliezer","Winnaar"),IF(S55&lt;R55,"Verliezer","Winnaar")))),IF(N48="-",IF(M48=M49,IF(R53&lt;S53,"Verliezer","Winnaar"),IF(M48=M45,IF(S60&lt;R60,"Verliezer","Winnaar"),IF(M48=M46,IF(S58&lt;R58,"Verliezer","Winnaar"),IF(S55&lt;R55,"Verliezer","Winnaar")))),"_")))</f>
        <v>_</v>
      </c>
      <c r="P48" s="104"/>
      <c r="Q48" s="5"/>
      <c r="R48" s="5"/>
      <c r="V48" s="42">
        <v>4</v>
      </c>
      <c r="W48" s="133">
        <f>$W11</f>
        <v>0</v>
      </c>
      <c r="X48" s="68" t="str">
        <f>IF(W48=0," ",VLOOKUP(W48,[1]Inschr!B$1:K$65536,3,FALSE))</f>
        <v xml:space="preserve"> </v>
      </c>
      <c r="Y48" s="68" t="str">
        <f>IF(W48=0," ",VLOOKUP(W48,[1]Inschr!B$1:K$65536,4,FALSE))</f>
        <v xml:space="preserve"> </v>
      </c>
      <c r="Z48" s="42">
        <f>AF48*2</f>
        <v>0</v>
      </c>
      <c r="AA48" s="42">
        <f>IF(AM60-AL60&gt;0,1,0)</f>
        <v>0</v>
      </c>
      <c r="AB48" s="42">
        <f>IF(AM58-AL58&gt;0,1,0)</f>
        <v>0</v>
      </c>
      <c r="AC48" s="42">
        <f>IF(AM55-AL55&gt;0,1,0)</f>
        <v>0</v>
      </c>
      <c r="AD48" s="100" t="s">
        <v>26</v>
      </c>
      <c r="AE48" s="42">
        <f>IF(AL53-AM53&gt;0,1,0)</f>
        <v>0</v>
      </c>
      <c r="AF48" s="101">
        <f>SUM(AA48:AE48)</f>
        <v>0</v>
      </c>
      <c r="AG48" s="102">
        <f>IF(AF48=0,0,IF(2&lt;IF(AF48=$AF$45,1,0)+IF(AF48=$AF$46,1,0)+IF(AF48=$AF$47,1,0)+IF(AF48=$AF$48,1,0)+IF(AF48=$AF$49,1,0),AL53+AM55+AM58+AM60-AM53-AL55-AL58-AL60,IF(2=IF(AF48=$AF$45,1,0)+IF(AF48=$AF$46,1,0)+IF(AF48=$AF$47,1,0)+IF(AF48=$AF$48,1,0)+IF(AF48=$AF$49,1,0),"-","_")))</f>
        <v>0</v>
      </c>
      <c r="AH48" s="102">
        <f>IF(OR(AG48=0,AG48="-",AG48="_"),AG48,IF(2&lt;IF(AG48=$AG$45,1,0)+IF(AG48=$AG$46,1,0)+IF(AG48=$AG$47,1,0)+IF(AG48=$AG$48,1,0)+IF(AG48=$AG$49,1,0),AF53+AH53+AJ53+AG55+AI55+AK55+AG58+AI58+AK58+AG60+AI60+AK60-AG53-AI53-AK53-AF55-AH55-AJ55-AF58-AH58-AJ58-AF60-AH60-AJ60,IF(2=IF(AG48=$AG$45,1,0)+IF(AG48=$AG$46,1,0)+IF(AG48=$AG$47,1,0)+IF(AG48=$AG$48,1,0)+IF(AG48=$AG$49,1,0),"-","_")))</f>
        <v>0</v>
      </c>
      <c r="AI48" s="103">
        <f>IF(AF48=0,0,IF(AG48="-",IF(AF48=AF49,IF(AL53&lt;AM53,"Verliezer","Winnaar"),IF(AF48=AF45,IF(AM60&lt;AL60,"Verliezer","Winnaar"),IF(AF48=AF46,IF(AM58&lt;AL58,"Verliezer","Winnaar"),IF(AM55&lt;AL55,"Verliezer","Winnaar")))),IF(AH48="-",IF(AG48=AG49,IF(AL53&lt;AM53,"Verliezer","Winnaar"),IF(AG48=AG45,IF(AM60&lt;AL60,"Verliezer","Winnaar"),IF(AG48=AG46,IF(AM58&lt;AL58,"Verliezer","Winnaar"),IF(AM55&lt;AL55,"Verliezer","Winnaar")))),"_")))</f>
        <v>0</v>
      </c>
      <c r="AJ48" s="104"/>
      <c r="AK48" s="5"/>
      <c r="AL48" s="5"/>
    </row>
    <row r="49" spans="1:40" x14ac:dyDescent="0.25">
      <c r="B49" s="42">
        <v>5</v>
      </c>
      <c r="C49" s="133">
        <f>$C12</f>
        <v>0</v>
      </c>
      <c r="D49" s="68" t="str">
        <f>IF(C49=0," ",VLOOKUP(C49,[1]Inschr!B$1:K$65536,3,FALSE))</f>
        <v xml:space="preserve"> </v>
      </c>
      <c r="E49" s="68" t="str">
        <f>IF(C49=0," ",VLOOKUP(C49,[1]Inschr!B$1:K$65536,4,FALSE))</f>
        <v xml:space="preserve"> </v>
      </c>
      <c r="F49" s="42">
        <f>L49*2</f>
        <v>4</v>
      </c>
      <c r="G49" s="42">
        <f>IF(S62-R62&gt;0,1,0)</f>
        <v>0</v>
      </c>
      <c r="H49" s="42">
        <f>IF(S56-R56&gt;0,1,0)</f>
        <v>1</v>
      </c>
      <c r="I49" s="42">
        <f>IF(S59-R59&gt;0,1,0)</f>
        <v>1</v>
      </c>
      <c r="J49" s="42">
        <f>IF(S53-R53&gt;0,1,0)</f>
        <v>0</v>
      </c>
      <c r="K49" s="100" t="s">
        <v>26</v>
      </c>
      <c r="L49" s="101">
        <f>SUM(G49:K49)</f>
        <v>2</v>
      </c>
      <c r="M49" s="102">
        <f>IF(L49=0,0,IF(2&lt;IF(L49=$L$45,1,0)+IF(L49=$L$46,1,0)+IF(L49=$L$47,1,0)+IF(L49=$L$48,1,0)+IF(L49=$L$49,1,0),S53+S56+S59+S62-R53-R56-R59-R62,IF(2=IF(L49=$L$45,1,0)+IF(L49=$L$46,1,0)+IF(L49=$L$47,1,0)+IF(L49=$L$48,1,0)+IF(L49=$L$49,1,0),"-","_")))</f>
        <v>1</v>
      </c>
      <c r="N49" s="102" t="str">
        <f>IF(OR(M49=0,M49="-",M49="_"),M49,IF(2&lt;IF(M49=$M$45,1,0)+IF(M49=$M$46,1,0)+IF(M49=$M$47,1,0)+IF(M49=$M$48,1,0)+IF(M49=$M$49,1,0),M53+O53+Q53+M56+O56+Q56+M59+O59+Q59+M62+O62+Q62-L53-N53-P53-L56-N56-P56-L59-N59-P59-L62-N62-P62,IF(2=IF(M49=$M$45,1,0)+IF(M49=$M$46,1,0)+IF(M49=$M$47,1,0)+IF(M49=$M$48,1,0)+IF(M49=$M$49,1,0),"-","_")))</f>
        <v>_</v>
      </c>
      <c r="O49" s="103" t="str">
        <f>IF(L49=0,0,IF(M49="-",IF(L49=L45,IF(S62&lt;R62,"Verliezer","Winnaar"),IF(L49=L46,IF(S56&lt;R56,"Verliezer","Winnaar"),IF(L49=L47,IF(S59&lt;R59,"Verliezer","Winnaar"),IF(S53&lt;R53,"Verliezer","Winnaar")))),IF(N49="-",IF(M49=M45,IF(S62&lt;R62,"Verliezer","Winnaar"),IF(M49=M46,IF(S56&lt;R56,"Verliezer","Winnaar"),IF(M49=M47,IF(S59&lt;R59,"Verliezer","Winnaar"),IF(S53&lt;R53,"Verliezer","Winnaar")))),"_")))</f>
        <v>_</v>
      </c>
      <c r="P49" s="104"/>
      <c r="Q49" s="5"/>
      <c r="R49" s="5"/>
      <c r="V49" s="42">
        <v>5</v>
      </c>
      <c r="W49" s="133">
        <f>$W12</f>
        <v>0</v>
      </c>
      <c r="X49" s="68" t="str">
        <f>IF(W49=0," ",VLOOKUP(W49,[1]Inschr!B$1:K$65536,3,FALSE))</f>
        <v xml:space="preserve"> </v>
      </c>
      <c r="Y49" s="68" t="str">
        <f>IF(W49=0," ",VLOOKUP(W49,[1]Inschr!B$1:K$65536,4,FALSE))</f>
        <v xml:space="preserve"> </v>
      </c>
      <c r="Z49" s="42">
        <f>AF49*2</f>
        <v>0</v>
      </c>
      <c r="AA49" s="42">
        <f>IF(AM62-AL62&gt;0,1,0)</f>
        <v>0</v>
      </c>
      <c r="AB49" s="42">
        <f>IF(AM56-AL56&gt;0,1,0)</f>
        <v>0</v>
      </c>
      <c r="AC49" s="42">
        <f>IF(AM59-AL59&gt;0,1,0)</f>
        <v>0</v>
      </c>
      <c r="AD49" s="42">
        <f>IF(AM53-AL53&gt;0,1,0)</f>
        <v>0</v>
      </c>
      <c r="AE49" s="100" t="s">
        <v>26</v>
      </c>
      <c r="AF49" s="101">
        <f>SUM(AA49:AE49)</f>
        <v>0</v>
      </c>
      <c r="AG49" s="102">
        <f>IF(AF49=0,0,IF(2&lt;IF(AF49=$AF$45,1,0)+IF(AF49=$AF$46,1,0)+IF(AF49=$AF$47,1,0)+IF(AF49=$AF$48,1,0)+IF(AF49=$AF$49,1,0),AM53+AM56+AM59+AM62-AL53-AL56-AL59-AL62,IF(2=IF(AF49=$AF$45,1,0)+IF(AF49=$AF$46,1,0)+IF(AF49=$AF$47,1,0)+IF(AF49=$AF$48,1,0)+IF(AF49=$AF$49,1,0),"-","_")))</f>
        <v>0</v>
      </c>
      <c r="AH49" s="102">
        <f>IF(OR(AG49=0,AG49="-",AG49="_"),AG49,IF(2&lt;IF(AG49=$AG$45,1,0)+IF(AG49=$AG$46,1,0)+IF(AG49=$AG$47,1,0)+IF(AG49=$AG$48,1,0)+IF(AG49=$AG$49,1,0),AG53+AI53+AK53+AG56+AI56+AK56+AG59+AI59+AK59+AG62+AI62+AK62-AF53-AH53-AJ53-AF56-AH56-AJ56-AF59-AH59-AJ59-AF62-AH62-AJ62,IF(2=IF(AG49=$AG$45,1,0)+IF(AG49=$AG$46,1,0)+IF(AG49=$AG$47,1,0)+IF(AG49=$AG$48,1,0)+IF(AG49=$AG$49,1,0),"-","_")))</f>
        <v>0</v>
      </c>
      <c r="AI49" s="103">
        <f>IF(AF49=0,0,IF(AG49="-",IF(AF49=AF45,IF(AM62&lt;AL62,"Verliezer","Winnaar"),IF(AF49=AF46,IF(AM56&lt;AL56,"Verliezer","Winnaar"),IF(AF49=AF47,IF(AM59&lt;AL59,"Verliezer","Winnaar"),IF(AM53&lt;AL53,"Verliezer","Winnaar")))),IF(AH49="-",IF(AG49=AG45,IF(AM62&lt;AL62,"Verliezer","Winnaar"),IF(AG49=AG46,IF(AM56&lt;AL56,"Verliezer","Winnaar"),IF(AG49=AG47,IF(AM59&lt;AL59,"Verliezer","Winnaar"),IF(AM53&lt;AL53,"Verliezer","Winnaar")))),"_")))</f>
        <v>0</v>
      </c>
      <c r="AJ49" s="104"/>
      <c r="AK49" s="5"/>
      <c r="AL49" s="5"/>
    </row>
    <row r="50" spans="1:40" ht="14.25" customHeight="1" x14ac:dyDescent="0.25">
      <c r="L50" s="19"/>
      <c r="M50" s="19"/>
      <c r="N50" s="65"/>
      <c r="O50" s="65"/>
      <c r="P50" s="5"/>
      <c r="Q50" s="5"/>
      <c r="V50" s="120"/>
      <c r="AF50" s="19"/>
      <c r="AG50" s="19"/>
      <c r="AH50" s="65"/>
      <c r="AI50" s="65"/>
      <c r="AJ50" s="5"/>
      <c r="AK50" s="5"/>
    </row>
    <row r="51" spans="1:40" ht="21.75" customHeight="1" thickBot="1" x14ac:dyDescent="0.3">
      <c r="C51" s="134" t="s">
        <v>46</v>
      </c>
      <c r="D51" s="19"/>
      <c r="E51" s="19"/>
      <c r="G51" s="109"/>
      <c r="H51" s="110" t="s">
        <v>27</v>
      </c>
      <c r="I51" s="110"/>
      <c r="J51" s="5"/>
      <c r="K51" s="5"/>
      <c r="L51" s="5"/>
      <c r="M51" s="5"/>
      <c r="N51" s="5"/>
      <c r="O51" s="5"/>
      <c r="P51" s="5"/>
      <c r="Q51" s="5"/>
      <c r="R51" s="5"/>
      <c r="S51" s="5"/>
      <c r="W51" s="134"/>
      <c r="X51" s="66" t="s">
        <v>28</v>
      </c>
      <c r="Y51" s="19"/>
      <c r="AA51" s="109"/>
      <c r="AB51" s="110" t="s">
        <v>27</v>
      </c>
      <c r="AC51" s="110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40" ht="21.75" customHeight="1" x14ac:dyDescent="0.25">
      <c r="B52" s="59">
        <v>1</v>
      </c>
      <c r="C52" s="111"/>
      <c r="D52" s="68" t="str">
        <f>IF(C52=0," ",VLOOKUP(C52,[1]Inschr!B$1:K$65536,3,FALSE))</f>
        <v xml:space="preserve"> </v>
      </c>
      <c r="E52" s="102" t="str">
        <f>IF(C52=0," ",VLOOKUP(C52,[1]Inschr!B$1:K$65536,4,FALSE))</f>
        <v xml:space="preserve"> </v>
      </c>
      <c r="H52" s="109"/>
      <c r="I52" s="112" t="s">
        <v>29</v>
      </c>
      <c r="J52" s="112" t="s">
        <v>30</v>
      </c>
      <c r="K52" s="112" t="s">
        <v>31</v>
      </c>
      <c r="L52" s="135" t="s">
        <v>32</v>
      </c>
      <c r="M52" s="136"/>
      <c r="N52" s="135" t="s">
        <v>33</v>
      </c>
      <c r="O52" s="136"/>
      <c r="P52" s="135" t="s">
        <v>34</v>
      </c>
      <c r="Q52" s="136"/>
      <c r="R52" s="135" t="s">
        <v>35</v>
      </c>
      <c r="S52" s="99"/>
      <c r="V52" s="59"/>
      <c r="W52" s="111"/>
      <c r="X52" s="68" t="str">
        <f>IF(W52=0," ",VLOOKUP(W52,[1]Inschr!V$1:AE$65536,3,FALSE))</f>
        <v xml:space="preserve"> </v>
      </c>
      <c r="Y52" s="102" t="str">
        <f>IF(W52=0," ",VLOOKUP(W52,[1]Inschr!V$1:AE$65536,4,FALSE))</f>
        <v xml:space="preserve"> </v>
      </c>
      <c r="AB52" s="109"/>
      <c r="AC52" s="112" t="s">
        <v>29</v>
      </c>
      <c r="AD52" s="112" t="s">
        <v>30</v>
      </c>
      <c r="AE52" s="112" t="s">
        <v>31</v>
      </c>
      <c r="AF52" s="135" t="s">
        <v>32</v>
      </c>
      <c r="AG52" s="136"/>
      <c r="AH52" s="135" t="s">
        <v>33</v>
      </c>
      <c r="AI52" s="136"/>
      <c r="AJ52" s="135" t="s">
        <v>34</v>
      </c>
      <c r="AK52" s="136"/>
      <c r="AL52" s="135" t="s">
        <v>35</v>
      </c>
      <c r="AM52" s="99"/>
    </row>
    <row r="53" spans="1:40" ht="21.75" customHeight="1" x14ac:dyDescent="0.25">
      <c r="B53" s="59">
        <v>2</v>
      </c>
      <c r="C53" s="111"/>
      <c r="D53" s="68" t="str">
        <f>IF(C53=0," ",VLOOKUP(C53,[1]Inschr!B$1:K$65536,3,FALSE))</f>
        <v xml:space="preserve"> </v>
      </c>
      <c r="E53" s="102" t="str">
        <f>IF(C53=0," ",VLOOKUP(C53,[1]Inschr!B$1:K$65536,4,FALSE))</f>
        <v xml:space="preserve"> </v>
      </c>
      <c r="H53" s="109"/>
      <c r="I53" s="116"/>
      <c r="J53" s="116"/>
      <c r="K53" s="117" t="s">
        <v>36</v>
      </c>
      <c r="L53" s="118">
        <v>15</v>
      </c>
      <c r="M53" s="68">
        <v>3</v>
      </c>
      <c r="N53" s="118">
        <v>4</v>
      </c>
      <c r="O53" s="68">
        <v>15</v>
      </c>
      <c r="P53" s="118">
        <v>15</v>
      </c>
      <c r="Q53" s="68">
        <v>13</v>
      </c>
      <c r="R53" s="118">
        <f>IF(L53&gt;M53,1,0)+IF(N53&gt;O53,1,0)+IF(P53&gt;Q53,1,0)</f>
        <v>2</v>
      </c>
      <c r="S53" s="119">
        <f>IF(M53&gt;L53,1,0)+IF(O53&gt;N53,1,0)+IF(Q53&gt;P53,1,0)</f>
        <v>1</v>
      </c>
      <c r="AB53" s="109"/>
      <c r="AC53" s="116"/>
      <c r="AD53" s="116"/>
      <c r="AE53" s="117" t="s">
        <v>36</v>
      </c>
      <c r="AF53" s="118"/>
      <c r="AG53" s="68"/>
      <c r="AH53" s="118"/>
      <c r="AI53" s="68"/>
      <c r="AJ53" s="118"/>
      <c r="AK53" s="68"/>
      <c r="AL53" s="118">
        <f>IF(AF53&gt;AG53,1,0)+IF(AH53&gt;AI53,1,0)+IF(AJ53&gt;AK53,1,0)</f>
        <v>0</v>
      </c>
      <c r="AM53" s="119">
        <f>IF(AG53&gt;AF53,1,0)+IF(AI53&gt;AH53,1,0)+IF(AK53&gt;AJ53,1,0)</f>
        <v>0</v>
      </c>
    </row>
    <row r="54" spans="1:40" ht="21.75" customHeight="1" x14ac:dyDescent="0.25">
      <c r="B54" s="59">
        <v>3</v>
      </c>
      <c r="C54" s="111"/>
      <c r="D54" s="68" t="str">
        <f>IF(C54=0," ",VLOOKUP(C54,[1]Inschr!B$1:K$65536,3,FALSE))</f>
        <v xml:space="preserve"> </v>
      </c>
      <c r="E54" s="102" t="str">
        <f>IF(C54=0," ",VLOOKUP(C54,[1]Inschr!B$1:K$65536,4,FALSE))</f>
        <v xml:space="preserve"> </v>
      </c>
      <c r="H54" s="109"/>
      <c r="I54" s="122" t="s">
        <v>37</v>
      </c>
      <c r="J54" s="117" t="s">
        <v>37</v>
      </c>
      <c r="K54" s="117" t="s">
        <v>37</v>
      </c>
      <c r="L54" s="118">
        <v>15</v>
      </c>
      <c r="M54" s="68">
        <v>3</v>
      </c>
      <c r="N54" s="118">
        <v>3</v>
      </c>
      <c r="O54" s="68">
        <v>15</v>
      </c>
      <c r="P54" s="118">
        <v>15</v>
      </c>
      <c r="Q54" s="68">
        <v>3</v>
      </c>
      <c r="R54" s="118">
        <f t="shared" ref="R54:R60" si="3">IF(L54&gt;M54,1,0)+IF(N54&gt;O54,1,0)+IF(P54&gt;Q54,1,0)</f>
        <v>2</v>
      </c>
      <c r="S54" s="119">
        <f t="shared" ref="S54:S60" si="4">IF(M54&gt;L54,1,0)+IF(O54&gt;N54,1,0)+IF(Q54&gt;P54,1,0)</f>
        <v>1</v>
      </c>
      <c r="W54" s="120"/>
      <c r="AB54" s="109"/>
      <c r="AC54" s="122" t="s">
        <v>37</v>
      </c>
      <c r="AD54" s="117" t="s">
        <v>37</v>
      </c>
      <c r="AE54" s="117" t="s">
        <v>37</v>
      </c>
      <c r="AF54" s="118"/>
      <c r="AG54" s="68"/>
      <c r="AH54" s="118"/>
      <c r="AI54" s="68"/>
      <c r="AJ54" s="118"/>
      <c r="AK54" s="68"/>
      <c r="AL54" s="118">
        <f t="shared" ref="AL54:AL60" si="5">IF(AF54&gt;AG54,1,0)+IF(AH54&gt;AI54,1,0)+IF(AJ54&gt;AK54,1,0)</f>
        <v>0</v>
      </c>
      <c r="AM54" s="119">
        <f t="shared" ref="AM54:AM60" si="6">IF(AG54&gt;AF54,1,0)+IF(AI54&gt;AH54,1,0)+IF(AK54&gt;AJ54,1,0)</f>
        <v>0</v>
      </c>
    </row>
    <row r="55" spans="1:40" ht="21.75" customHeight="1" x14ac:dyDescent="0.25">
      <c r="B55" s="59">
        <v>4</v>
      </c>
      <c r="C55" s="111"/>
      <c r="D55" s="68" t="str">
        <f>IF(C55=0," ",VLOOKUP(C55,[1]Inschr!B$1:K$65536,3,FALSE))</f>
        <v xml:space="preserve"> </v>
      </c>
      <c r="E55" s="102" t="str">
        <f>IF(C55=0," ",VLOOKUP(C55,[1]Inschr!B$1:K$65536,4,FALSE))</f>
        <v xml:space="preserve"> </v>
      </c>
      <c r="H55" s="109"/>
      <c r="I55" s="116"/>
      <c r="J55" s="117" t="s">
        <v>38</v>
      </c>
      <c r="K55" s="117" t="s">
        <v>38</v>
      </c>
      <c r="L55" s="118">
        <v>15</v>
      </c>
      <c r="M55" s="68">
        <v>2</v>
      </c>
      <c r="N55" s="118">
        <v>15</v>
      </c>
      <c r="O55" s="68">
        <v>2</v>
      </c>
      <c r="P55" s="118"/>
      <c r="Q55" s="68"/>
      <c r="R55" s="118">
        <f t="shared" si="3"/>
        <v>2</v>
      </c>
      <c r="S55" s="119">
        <f t="shared" si="4"/>
        <v>0</v>
      </c>
      <c r="AB55" s="109"/>
      <c r="AC55" s="116"/>
      <c r="AD55" s="117" t="s">
        <v>38</v>
      </c>
      <c r="AE55" s="117" t="s">
        <v>38</v>
      </c>
      <c r="AF55" s="118"/>
      <c r="AG55" s="68"/>
      <c r="AH55" s="118"/>
      <c r="AI55" s="68"/>
      <c r="AJ55" s="118"/>
      <c r="AK55" s="68"/>
      <c r="AL55" s="118">
        <f t="shared" si="5"/>
        <v>0</v>
      </c>
      <c r="AM55" s="119">
        <f t="shared" si="6"/>
        <v>0</v>
      </c>
    </row>
    <row r="56" spans="1:40" ht="21.75" customHeight="1" x14ac:dyDescent="0.25">
      <c r="B56" s="59">
        <v>5</v>
      </c>
      <c r="C56" s="111"/>
      <c r="D56" s="68" t="str">
        <f>IF(C56=0," ",VLOOKUP(C56,[1]Inschr!B$1:K$65536,3,FALSE))</f>
        <v xml:space="preserve"> </v>
      </c>
      <c r="E56" s="102" t="str">
        <f>IF(C56=0," ",VLOOKUP(C56,[1]Inschr!B$1:K$65536,4,FALSE))</f>
        <v xml:space="preserve"> </v>
      </c>
      <c r="H56" s="109"/>
      <c r="I56" s="116"/>
      <c r="J56" s="5"/>
      <c r="K56" s="117" t="s">
        <v>39</v>
      </c>
      <c r="L56" s="118">
        <v>3</v>
      </c>
      <c r="M56" s="68">
        <v>15</v>
      </c>
      <c r="N56" s="118">
        <v>3</v>
      </c>
      <c r="O56" s="68">
        <v>15</v>
      </c>
      <c r="P56" s="118"/>
      <c r="Q56" s="68"/>
      <c r="R56" s="118">
        <f t="shared" si="3"/>
        <v>0</v>
      </c>
      <c r="S56" s="119">
        <f t="shared" si="4"/>
        <v>2</v>
      </c>
      <c r="AB56" s="109"/>
      <c r="AC56" s="116"/>
      <c r="AD56" s="5"/>
      <c r="AE56" s="117" t="s">
        <v>39</v>
      </c>
      <c r="AF56" s="118"/>
      <c r="AG56" s="68"/>
      <c r="AH56" s="118"/>
      <c r="AI56" s="68"/>
      <c r="AJ56" s="118"/>
      <c r="AK56" s="68"/>
      <c r="AL56" s="118">
        <f t="shared" si="5"/>
        <v>0</v>
      </c>
      <c r="AM56" s="119">
        <f t="shared" si="6"/>
        <v>0</v>
      </c>
    </row>
    <row r="57" spans="1:40" ht="21.75" customHeight="1" x14ac:dyDescent="0.25">
      <c r="H57" s="109"/>
      <c r="I57" s="122" t="s">
        <v>40</v>
      </c>
      <c r="J57" s="117" t="s">
        <v>40</v>
      </c>
      <c r="K57" s="117" t="s">
        <v>40</v>
      </c>
      <c r="L57" s="118">
        <v>15</v>
      </c>
      <c r="M57" s="68">
        <v>2</v>
      </c>
      <c r="N57" s="118">
        <v>15</v>
      </c>
      <c r="O57" s="68">
        <v>2</v>
      </c>
      <c r="P57" s="118"/>
      <c r="Q57" s="68"/>
      <c r="R57" s="118">
        <f t="shared" si="3"/>
        <v>2</v>
      </c>
      <c r="S57" s="119">
        <f t="shared" si="4"/>
        <v>0</v>
      </c>
      <c r="AB57" s="109"/>
      <c r="AC57" s="122" t="s">
        <v>40</v>
      </c>
      <c r="AD57" s="117" t="s">
        <v>40</v>
      </c>
      <c r="AE57" s="117" t="s">
        <v>40</v>
      </c>
      <c r="AF57" s="118"/>
      <c r="AG57" s="68"/>
      <c r="AH57" s="118"/>
      <c r="AI57" s="68"/>
      <c r="AJ57" s="118"/>
      <c r="AK57" s="68"/>
      <c r="AL57" s="118">
        <f t="shared" si="5"/>
        <v>0</v>
      </c>
      <c r="AM57" s="119">
        <f t="shared" si="6"/>
        <v>0</v>
      </c>
    </row>
    <row r="58" spans="1:40" ht="21.75" customHeight="1" x14ac:dyDescent="0.25">
      <c r="H58" s="109"/>
      <c r="I58" s="116"/>
      <c r="J58" s="117" t="s">
        <v>41</v>
      </c>
      <c r="K58" s="117" t="s">
        <v>41</v>
      </c>
      <c r="L58" s="118">
        <v>3</v>
      </c>
      <c r="M58" s="68">
        <v>15</v>
      </c>
      <c r="N58" s="118">
        <v>3</v>
      </c>
      <c r="O58" s="68">
        <v>15</v>
      </c>
      <c r="P58" s="118"/>
      <c r="Q58" s="68"/>
      <c r="R58" s="118">
        <f t="shared" si="3"/>
        <v>0</v>
      </c>
      <c r="S58" s="119">
        <f t="shared" si="4"/>
        <v>2</v>
      </c>
      <c r="AB58" s="109"/>
      <c r="AC58" s="116"/>
      <c r="AD58" s="117" t="s">
        <v>41</v>
      </c>
      <c r="AE58" s="117" t="s">
        <v>41</v>
      </c>
      <c r="AF58" s="118"/>
      <c r="AG58" s="68"/>
      <c r="AH58" s="118"/>
      <c r="AI58" s="68"/>
      <c r="AJ58" s="118"/>
      <c r="AK58" s="68"/>
      <c r="AL58" s="118">
        <f t="shared" si="5"/>
        <v>0</v>
      </c>
      <c r="AM58" s="119">
        <f t="shared" si="6"/>
        <v>0</v>
      </c>
    </row>
    <row r="59" spans="1:40" ht="21.75" customHeight="1" x14ac:dyDescent="0.25">
      <c r="I59" s="116"/>
      <c r="J59" s="5"/>
      <c r="K59" s="117" t="s">
        <v>42</v>
      </c>
      <c r="L59" s="118">
        <v>3</v>
      </c>
      <c r="M59" s="68">
        <v>15</v>
      </c>
      <c r="N59" s="118">
        <v>3</v>
      </c>
      <c r="O59" s="68">
        <v>15</v>
      </c>
      <c r="P59" s="118"/>
      <c r="Q59" s="68"/>
      <c r="R59" s="118">
        <f t="shared" si="3"/>
        <v>0</v>
      </c>
      <c r="S59" s="119">
        <f t="shared" si="4"/>
        <v>2</v>
      </c>
      <c r="W59" s="120"/>
      <c r="AC59" s="116"/>
      <c r="AD59" s="5"/>
      <c r="AE59" s="117" t="s">
        <v>42</v>
      </c>
      <c r="AF59" s="118"/>
      <c r="AG59" s="68"/>
      <c r="AH59" s="118"/>
      <c r="AI59" s="68"/>
      <c r="AJ59" s="118"/>
      <c r="AK59" s="68"/>
      <c r="AL59" s="118">
        <f t="shared" si="5"/>
        <v>0</v>
      </c>
      <c r="AM59" s="119">
        <f t="shared" si="6"/>
        <v>0</v>
      </c>
    </row>
    <row r="60" spans="1:40" ht="21.75" customHeight="1" x14ac:dyDescent="0.25">
      <c r="I60" s="5"/>
      <c r="J60" s="117" t="s">
        <v>43</v>
      </c>
      <c r="K60" s="117" t="s">
        <v>43</v>
      </c>
      <c r="L60" s="118">
        <v>15</v>
      </c>
      <c r="M60" s="68">
        <v>1</v>
      </c>
      <c r="N60" s="118">
        <v>15</v>
      </c>
      <c r="O60" s="68">
        <v>7</v>
      </c>
      <c r="P60" s="118"/>
      <c r="Q60" s="68"/>
      <c r="R60" s="118">
        <f t="shared" si="3"/>
        <v>2</v>
      </c>
      <c r="S60" s="119">
        <f t="shared" si="4"/>
        <v>0</v>
      </c>
      <c r="AC60" s="5"/>
      <c r="AD60" s="117" t="s">
        <v>43</v>
      </c>
      <c r="AE60" s="117" t="s">
        <v>43</v>
      </c>
      <c r="AF60" s="118"/>
      <c r="AG60" s="68"/>
      <c r="AH60" s="118"/>
      <c r="AI60" s="68"/>
      <c r="AJ60" s="118"/>
      <c r="AK60" s="68"/>
      <c r="AL60" s="118">
        <f t="shared" si="5"/>
        <v>0</v>
      </c>
      <c r="AM60" s="119">
        <f t="shared" si="6"/>
        <v>0</v>
      </c>
    </row>
    <row r="61" spans="1:40" ht="21.75" customHeight="1" x14ac:dyDescent="0.25">
      <c r="I61" s="122" t="s">
        <v>44</v>
      </c>
      <c r="J61" s="117" t="s">
        <v>44</v>
      </c>
      <c r="K61" s="117" t="s">
        <v>44</v>
      </c>
      <c r="L61" s="118">
        <v>7</v>
      </c>
      <c r="M61" s="68">
        <v>15</v>
      </c>
      <c r="N61" s="118">
        <v>14</v>
      </c>
      <c r="O61" s="68">
        <v>15</v>
      </c>
      <c r="P61" s="118"/>
      <c r="Q61" s="68"/>
      <c r="R61" s="118">
        <f>IF(L61&gt;M61,1,0)+IF(N61&gt;O61,1,0)+IF(P61&gt;Q61,1,0)</f>
        <v>0</v>
      </c>
      <c r="S61" s="119">
        <f>IF(M61&gt;L61,1,0)+IF(O61&gt;N61,1,0)+IF(Q61&gt;P61,1,0)</f>
        <v>2</v>
      </c>
      <c r="AC61" s="122" t="s">
        <v>44</v>
      </c>
      <c r="AD61" s="117" t="s">
        <v>44</v>
      </c>
      <c r="AE61" s="117" t="s">
        <v>44</v>
      </c>
      <c r="AF61" s="118"/>
      <c r="AG61" s="68"/>
      <c r="AH61" s="118"/>
      <c r="AI61" s="68"/>
      <c r="AJ61" s="118"/>
      <c r="AK61" s="68"/>
      <c r="AL61" s="118">
        <f>IF(AF61&gt;AG61,1,0)+IF(AH61&gt;AI61,1,0)+IF(AJ61&gt;AK61,1,0)</f>
        <v>0</v>
      </c>
      <c r="AM61" s="119">
        <f>IF(AG61&gt;AF61,1,0)+IF(AI61&gt;AH61,1,0)+IF(AK61&gt;AJ61,1,0)</f>
        <v>0</v>
      </c>
    </row>
    <row r="62" spans="1:40" ht="21.75" customHeight="1" thickBot="1" x14ac:dyDescent="0.3">
      <c r="I62" s="116"/>
      <c r="J62" s="5"/>
      <c r="K62" s="117" t="s">
        <v>45</v>
      </c>
      <c r="L62" s="124">
        <v>15</v>
      </c>
      <c r="M62" s="137">
        <v>3</v>
      </c>
      <c r="N62" s="124">
        <v>15</v>
      </c>
      <c r="O62" s="137">
        <v>14</v>
      </c>
      <c r="P62" s="124"/>
      <c r="Q62" s="137"/>
      <c r="R62" s="124">
        <f>IF(L62&gt;M62,1,0)+IF(N62&gt;O62,1,0)+IF(P62&gt;Q62,1,0)</f>
        <v>2</v>
      </c>
      <c r="S62" s="125">
        <f>IF(M62&gt;L62,1,0)+IF(O62&gt;N62,1,0)+IF(Q62&gt;P62,1,0)</f>
        <v>0</v>
      </c>
      <c r="AC62" s="116"/>
      <c r="AD62" s="5"/>
      <c r="AE62" s="117" t="s">
        <v>45</v>
      </c>
      <c r="AF62" s="124"/>
      <c r="AG62" s="137"/>
      <c r="AH62" s="124"/>
      <c r="AI62" s="137"/>
      <c r="AJ62" s="124"/>
      <c r="AK62" s="137"/>
      <c r="AL62" s="124">
        <f>IF(AF62&gt;AG62,1,0)+IF(AH62&gt;AI62,1,0)+IF(AJ62&gt;AK62,1,0)</f>
        <v>0</v>
      </c>
      <c r="AM62" s="125">
        <f>IF(AG62&gt;AF62,1,0)+IF(AI62&gt;AH62,1,0)+IF(AK62&gt;AJ62,1,0)</f>
        <v>0</v>
      </c>
    </row>
    <row r="63" spans="1:40" s="2" customFormat="1" ht="14.2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spans="1:40" ht="12.75" customHeight="1" thickBot="1" x14ac:dyDescent="0.3"/>
    <row r="65" spans="1:41" ht="24.75" customHeight="1" thickTop="1" x14ac:dyDescent="0.4">
      <c r="A65" s="70" t="s">
        <v>0</v>
      </c>
      <c r="B65" s="3" t="s">
        <v>1</v>
      </c>
      <c r="E65" s="14" t="str">
        <f>IF($E$1=0," ",$E$1)</f>
        <v xml:space="preserve"> </v>
      </c>
      <c r="I65" s="2" t="s">
        <v>2</v>
      </c>
      <c r="O65" s="71" t="str">
        <f>IF($M$1=0," ",$M$1)</f>
        <v xml:space="preserve"> </v>
      </c>
      <c r="P65" s="72"/>
      <c r="Q65" s="73"/>
      <c r="R65" s="74" t="s">
        <v>3</v>
      </c>
      <c r="S65" s="75">
        <v>2</v>
      </c>
      <c r="U65" s="70" t="s">
        <v>0</v>
      </c>
      <c r="V65" s="3" t="s">
        <v>1</v>
      </c>
      <c r="Y65" s="14" t="str">
        <f>IF($E$1=0," ",$E$1)</f>
        <v xml:space="preserve"> </v>
      </c>
      <c r="AC65" s="2" t="s">
        <v>2</v>
      </c>
      <c r="AI65" s="71" t="str">
        <f>IF($M$1=0," ",$M$1)</f>
        <v xml:space="preserve"> </v>
      </c>
      <c r="AJ65" s="72"/>
      <c r="AK65" s="73"/>
      <c r="AL65" s="74" t="s">
        <v>3</v>
      </c>
      <c r="AM65" s="75" t="s">
        <v>13</v>
      </c>
      <c r="AN65" s="2"/>
    </row>
    <row r="66" spans="1:41" ht="13.5" customHeight="1" x14ac:dyDescent="0.25">
      <c r="A66" s="19"/>
      <c r="O66" s="76"/>
      <c r="P66" s="77"/>
      <c r="Q66" s="78"/>
      <c r="R66" s="79"/>
      <c r="S66" s="80"/>
      <c r="U66" s="19"/>
      <c r="AI66" s="76"/>
      <c r="AJ66" s="77"/>
      <c r="AK66" s="78"/>
      <c r="AL66" s="79"/>
      <c r="AM66" s="80"/>
    </row>
    <row r="67" spans="1:41" ht="13.5" customHeight="1" x14ac:dyDescent="0.25">
      <c r="B67" s="81" t="s">
        <v>17</v>
      </c>
      <c r="O67" s="76"/>
      <c r="P67" s="77"/>
      <c r="Q67" s="78"/>
      <c r="R67" s="82"/>
      <c r="S67" s="83"/>
      <c r="V67" s="81" t="s">
        <v>17</v>
      </c>
      <c r="AI67" s="76"/>
      <c r="AJ67" s="77"/>
      <c r="AK67" s="78"/>
      <c r="AL67" s="82"/>
      <c r="AM67" s="83"/>
      <c r="AO67" s="5"/>
    </row>
    <row r="68" spans="1:41" ht="12.75" customHeight="1" x14ac:dyDescent="0.25">
      <c r="B68" s="81" t="s">
        <v>18</v>
      </c>
      <c r="C68" s="81"/>
      <c r="O68" s="76"/>
      <c r="P68" s="77"/>
      <c r="Q68" s="78"/>
      <c r="R68" s="84" t="s">
        <v>11</v>
      </c>
      <c r="S68" s="85" t="str">
        <f>IF($J$14=0," ",$J$14)</f>
        <v xml:space="preserve"> </v>
      </c>
      <c r="V68" s="81" t="s">
        <v>18</v>
      </c>
      <c r="W68" s="81"/>
      <c r="AI68" s="76"/>
      <c r="AJ68" s="77"/>
      <c r="AK68" s="78"/>
      <c r="AL68" s="84" t="s">
        <v>11</v>
      </c>
      <c r="AM68" s="86" t="str">
        <f>IF($AB$15=0," ",$AB$15)</f>
        <v xml:space="preserve"> </v>
      </c>
      <c r="AN68" s="15"/>
      <c r="AO68" s="5"/>
    </row>
    <row r="69" spans="1:41" ht="12.75" customHeight="1" x14ac:dyDescent="0.25">
      <c r="B69" s="81" t="s">
        <v>19</v>
      </c>
      <c r="C69" s="81"/>
      <c r="O69" s="76"/>
      <c r="P69" s="77"/>
      <c r="Q69" s="78"/>
      <c r="R69" s="79"/>
      <c r="S69" s="87"/>
      <c r="T69" s="2"/>
      <c r="V69" s="81" t="s">
        <v>19</v>
      </c>
      <c r="W69" s="81"/>
      <c r="AI69" s="76"/>
      <c r="AJ69" s="77"/>
      <c r="AK69" s="78"/>
      <c r="AL69" s="79"/>
      <c r="AM69" s="80"/>
    </row>
    <row r="70" spans="1:41" ht="13.8" thickBot="1" x14ac:dyDescent="0.3">
      <c r="C70" s="81"/>
      <c r="O70" s="88"/>
      <c r="P70" s="89"/>
      <c r="Q70" s="90"/>
      <c r="R70" s="91"/>
      <c r="S70" s="92"/>
      <c r="T70" s="15"/>
      <c r="W70" s="81"/>
      <c r="AI70" s="88"/>
      <c r="AJ70" s="89"/>
      <c r="AK70" s="90"/>
      <c r="AL70" s="91"/>
      <c r="AM70" s="93"/>
    </row>
    <row r="71" spans="1:41" ht="14.4" thickTop="1" thickBot="1" x14ac:dyDescent="0.3"/>
    <row r="72" spans="1:41" ht="14.4" x14ac:dyDescent="0.3">
      <c r="B72" s="42" t="s">
        <v>20</v>
      </c>
      <c r="C72" s="67" t="s">
        <v>4</v>
      </c>
      <c r="D72" s="68" t="s">
        <v>5</v>
      </c>
      <c r="E72" s="68" t="s">
        <v>6</v>
      </c>
      <c r="F72" s="42" t="s">
        <v>21</v>
      </c>
      <c r="G72" s="94">
        <v>1</v>
      </c>
      <c r="H72" s="94">
        <v>2</v>
      </c>
      <c r="I72" s="94">
        <v>3</v>
      </c>
      <c r="J72" s="94">
        <v>4</v>
      </c>
      <c r="K72" s="94">
        <v>5</v>
      </c>
      <c r="L72" s="96" t="s">
        <v>22</v>
      </c>
      <c r="M72" s="128" t="s">
        <v>23</v>
      </c>
      <c r="N72" s="128" t="s">
        <v>24</v>
      </c>
      <c r="O72" s="129" t="s">
        <v>25</v>
      </c>
      <c r="P72" s="130"/>
      <c r="V72" s="42" t="s">
        <v>20</v>
      </c>
      <c r="W72" s="67" t="s">
        <v>4</v>
      </c>
      <c r="X72" s="68" t="s">
        <v>5</v>
      </c>
      <c r="Y72" s="68" t="s">
        <v>6</v>
      </c>
      <c r="Z72" s="42" t="s">
        <v>21</v>
      </c>
      <c r="AA72" s="94">
        <v>1</v>
      </c>
      <c r="AB72" s="94">
        <v>2</v>
      </c>
      <c r="AC72" s="94">
        <v>3</v>
      </c>
      <c r="AD72" s="94">
        <v>4</v>
      </c>
      <c r="AE72" s="94">
        <v>5</v>
      </c>
      <c r="AF72" s="95">
        <v>6</v>
      </c>
      <c r="AG72" s="96" t="s">
        <v>22</v>
      </c>
      <c r="AH72" s="128" t="s">
        <v>23</v>
      </c>
      <c r="AI72" s="128" t="s">
        <v>24</v>
      </c>
      <c r="AJ72" s="129" t="s">
        <v>25</v>
      </c>
      <c r="AK72" s="130"/>
    </row>
    <row r="73" spans="1:41" x14ac:dyDescent="0.25">
      <c r="B73" s="42">
        <v>1</v>
      </c>
      <c r="C73" s="133">
        <f>$C13</f>
        <v>0</v>
      </c>
      <c r="D73" s="68" t="str">
        <f>IF(C73=0," ",VLOOKUP(C73,[1]Inschr!B$1:K$65536,3,FALSE))</f>
        <v xml:space="preserve"> </v>
      </c>
      <c r="E73" s="68" t="str">
        <f>IF(C73=0," ",VLOOKUP(C73,[1]Inschr!B$1:K$65536,4,FALSE))</f>
        <v xml:space="preserve"> </v>
      </c>
      <c r="F73" s="42">
        <f>L73*2</f>
        <v>0</v>
      </c>
      <c r="G73" s="100" t="s">
        <v>26</v>
      </c>
      <c r="H73" s="42">
        <f>IF(R82-S82&gt;0,1,0)</f>
        <v>0</v>
      </c>
      <c r="I73" s="42">
        <f>IF(R85-S85&gt;0,1,0)</f>
        <v>0</v>
      </c>
      <c r="J73" s="42">
        <f>IF(R88-S88&gt;0,1,0)</f>
        <v>0</v>
      </c>
      <c r="K73" s="42">
        <f>IF(R90-S90&gt;0,1,0)</f>
        <v>0</v>
      </c>
      <c r="L73" s="101">
        <f>SUM(G73:K73)</f>
        <v>0</v>
      </c>
      <c r="M73" s="102">
        <f>IF(L73=0,0,IF(2&lt;IF(L73=$L$73,1,0)+IF(L73=$L$74,1,0)+IF(L73=$L$75,1,0)+IF(L73=$L$76,1,0)+IF(L73=$L$77,1,0),R82+R85+R88+R90-S82-S85-S88-S90,IF(2=IF(L73=$L$73,1,0)+IF(L73=$L$74,1,0)+IF(L73=$L$75,1,0)+IF(L73=$L$76,1,0)+IF(L73=$L$77,1,0),"-","_")))</f>
        <v>0</v>
      </c>
      <c r="N73" s="102">
        <f>IF(OR(M73=0,M73="-",M73="_"),M73,IF(2&lt;IF(M73=$M$73,1,0)+IF(M73=$M$74,1,0)+IF(M73=$M$75,1,0)+IF(M73=$M$76,1,0)+IF(M73=$M$77,1,0),L82+N82+P82+L85+N85+P85+L88+N88+P88+L90+N90+P90-M82-O82-Q82-M85-O85-Q85-M88-O88-Q88-M90-O90-Q90,IF(2=IF(M73=$M$73,1,0)+IF(M73=$M$74,1,0)+IF(M73=$M$75,1,0)+IF(M73=$M$76,1,0)+IF(M73=$M$77,1,0),"-","_")))</f>
        <v>0</v>
      </c>
      <c r="O73" s="103">
        <f>IF(L73=0,0,IF(M73="-",IF(L73=L74,IF(R82&lt;S82,"Verliezer","Winnaar"),IF(L73=L75,IF(R85&lt;S85,"Verliezer","Winnaar"),IF(L73=L76,IF(R88&lt;S88,"Verliezer","Winnaar"),IF(L73=L77,IF(R90&lt;S90,"Verliezer","Winnaar"))))),IF(N73="-",IF(M73=M74,IF(R82&lt;S82,"Verliezer","Winnaar"),IF(M73=M75,IF(R85&lt;S85,"Verliezer","Winnaar"),IF(M73=M76,IF(R88&lt;S88,"Verliezer","Winnaar"),IF(M73=M77,IF(R90&lt;S90,"Verliezer","Winnaar"))))),"_")))</f>
        <v>0</v>
      </c>
      <c r="P73" s="104"/>
      <c r="V73" s="42">
        <v>1</v>
      </c>
      <c r="W73" s="133">
        <f t="shared" ref="W73:W78" si="7">$W13</f>
        <v>0</v>
      </c>
      <c r="X73" s="68" t="str">
        <f>IF(W73=0," ",VLOOKUP(W73,[1]Inschr!B$1:K$65536,3,FALSE))</f>
        <v xml:space="preserve"> </v>
      </c>
      <c r="Y73" s="68" t="str">
        <f>IF(W73=0," ",VLOOKUP(W73,[1]Inschr!B$1:K$65536,4,FALSE))</f>
        <v xml:space="preserve"> </v>
      </c>
      <c r="Z73" s="42">
        <f t="shared" ref="Z73:Z78" si="8">AG73*2</f>
        <v>0</v>
      </c>
      <c r="AA73" s="100" t="s">
        <v>26</v>
      </c>
      <c r="AB73" s="42">
        <f>IF(AL83-AM83&gt;0,1,0)</f>
        <v>0</v>
      </c>
      <c r="AC73" s="42">
        <f>IF(AL88-AM88&gt;0,1,0)</f>
        <v>0</v>
      </c>
      <c r="AD73" s="42">
        <f>IF(AL92-AM92&gt;0,1,0)</f>
        <v>0</v>
      </c>
      <c r="AE73" s="42">
        <f>IF(AL95-AM95&gt;0,1,0)</f>
        <v>0</v>
      </c>
      <c r="AF73" s="67">
        <f>IF(AL84-AM84&gt;0,1,0)</f>
        <v>0</v>
      </c>
      <c r="AG73" s="101">
        <f t="shared" ref="AG73:AG78" si="9">SUM(AA73:AF73)</f>
        <v>0</v>
      </c>
      <c r="AH73" s="102">
        <f>IF(AG73=0,0,IF(2&lt;IF(AG73=$AG$73,1,0)+IF(AG73=$AG$74,1,0)+IF(AG73=$AG$75,1,0)+IF(AG73=$AG$76,1,0)+IF(AG73=$AG$77,1,0)+IF(AG73=$AG$78,1,0),AL83+AL88+AL92+AL95+AL84-AM84-AM83-AM88-AM92-AM95,IF(2=IF(AG73=$AG$73,1,0)+IF(AG73=$AG$74,1,0)+IF(AG73=$AG$75,1,0)+IF(AG73=$AG$76,1,0)+IF(AG73=$AG$77,1,0)+IF(AG73=$AG$78,1,0),"-","_")))</f>
        <v>0</v>
      </c>
      <c r="AI73" s="102">
        <f>IF(OR(AH73=0,AH73="-",AH73="_"),AH73,IF(2&lt;IF(AH73=$AH$73,1,0)+IF(AH73=$AH$74,1,0)+IF(AH73=$AH$75,1,0)+IF(AH73=$AH$76,1,0)+IF(AH73=$AH$77,1,0)+IF(AH73=$AH$78,1,0),AF83+AH83+AJ83+AF88+AH88+AJ88+AF92+AH92+AJ92+AF95+AH95+AJ95+AF84+AH84+AJ84-AG84-AI84-AK84-AG83-AI83-AK83-AG88-AI88-AK88-AG92-AI92-AK92-AG95-AI95-AK95,IF(2=IF(AH73=$AH$73,1,0)+IF(AH73=$AH$74,1,0)+IF(AH73=$AH$75,1,0)+IF(AH73=$AH$76,1,0)+IF(AH73=$AH$77,1,0)+IF(AH73=$AH$78,1,0),"-","_")))</f>
        <v>0</v>
      </c>
      <c r="AJ73" s="103">
        <f>IF(AG73=0,0,IF(AH73="-",IF(AG73=AG74,IF(AL83&lt;AM83,"Verliezer","Winnaar"),IF(AG73=AG75,IF(AL88&lt;AM88,"Verliezer","Winnaar"),IF(AG73=AG76,IF(AL92&lt;AM92,"Verliezer","Winnaar"),IF(AG73=AG77,IF(AL95&lt;AM95,"Verliezer","Winnaar"),IF(AL84&lt;AM84,"Verliezer","Winnaar"))))),IF(AI73="-",IF(AH73=AH74,IF(AL83&lt;AM83,"Verliezer","Winnaar"),IF(AH73=AH75,IF(AL88&lt;AM88,"Verliezer","Winnaar"),IF(AH73=AH76,IF(AL92&lt;AM92,"Verliezer","Winnaar"),IF(AH73=AH77,IF(AL95&lt;AM95,"Verliezer","Winnaar"),IF(AL84&lt;AM84,"Verliezer","Winnaar"))))),"_")))</f>
        <v>0</v>
      </c>
      <c r="AK73" s="104"/>
    </row>
    <row r="74" spans="1:41" x14ac:dyDescent="0.25">
      <c r="B74" s="42">
        <v>2</v>
      </c>
      <c r="C74" s="133">
        <f>$C14</f>
        <v>0</v>
      </c>
      <c r="D74" s="68" t="str">
        <f>IF(C74=0," ",VLOOKUP(C74,[1]Inschr!B$1:K$65536,3,FALSE))</f>
        <v xml:space="preserve"> </v>
      </c>
      <c r="E74" s="68" t="str">
        <f>IF(C74=0," ",VLOOKUP(C74,[1]Inschr!B$1:K$65536,4,FALSE))</f>
        <v xml:space="preserve"> </v>
      </c>
      <c r="F74" s="42">
        <f>L74*2</f>
        <v>0</v>
      </c>
      <c r="G74" s="42">
        <f>IF(S82-R82&gt;0,1,0)</f>
        <v>0</v>
      </c>
      <c r="H74" s="100" t="s">
        <v>26</v>
      </c>
      <c r="I74" s="42">
        <f>IF(R89-S89&gt;0,1,0)</f>
        <v>0</v>
      </c>
      <c r="J74" s="42">
        <f>IF(R86-S86&gt;0,1,0)</f>
        <v>0</v>
      </c>
      <c r="K74" s="42">
        <f>IF(R84-S84&gt;0,1,0)</f>
        <v>0</v>
      </c>
      <c r="L74" s="101">
        <f>SUM(G74:K74)</f>
        <v>0</v>
      </c>
      <c r="M74" s="102">
        <f>IF(L74=0,0,IF(2&lt;IF(L74=$L$73,1,0)+IF(L74=$L$74,1,0)+IF(L74=$L$75,1,0)+IF(L74=$L$76,1,0)+IF(L74=$L$77,1,0),S82+R84+R86+R89-R82-S84-S86-S89,IF(2=IF(L74=$L$73,1,0)+IF(L74=$L$74,1,0)+IF(L74=$L$75,1,0)+IF(L74=$L$76,1,0)+IF(L74=$L$77,1,0),"-","_")))</f>
        <v>0</v>
      </c>
      <c r="N74" s="102">
        <f>IF(OR(M74=0,M74="-",M74="_"),M74,IF(2&lt;IF(M74=$M$73,1,0)+IF(M74=$M$74,1,0)+IF(M74=$M$75,1,0)+IF(M74=$M$76,1,0)+IF(M74=$M$77,1,0),M82+O82+Q82+L84+N84+P84+L86+N86+P86+L89+N89+P89-L82-N82-P82-M84-O84-Q84-M86-O86-Q86-M89-O89-Q89,IF(2=IF(M74=$M$73,1,0)+IF(M74=$M$74,1,0)+IF(M74=$M$75,1,0)+IF(M74=$M$76,1,0)+IF(M74=$M$77,1,0),"-","_")))</f>
        <v>0</v>
      </c>
      <c r="O74" s="105">
        <f>IF(L74=0,0,IF(M74="-",IF(L74=L75,IF(R89&lt;S89,"Verliezer","Winnaar"),IF(L74=L76,IF(R86&lt;S86,"Verliezer","Winnaar"),IF(L74=L77,IF(R84&lt;S84,"Verliezer","Winnaar"),IF(S82&lt;R82,"Verliezer","Winnaar")))),IF(N74="-",IF(M74=M75,IF(R89&lt;S89,"Verliezer","Winnaar"),IF(M74=M76,IF(R86&lt;S86,"Verliezer","Winnaar"),IF(M74=M77,IF(R84&lt;S84,"Verliezer","Winnaar"),IF(S82&lt;R82,"Verliezer","Winnaar")))),"_")))</f>
        <v>0</v>
      </c>
      <c r="P74" s="106"/>
      <c r="Q74" s="5"/>
      <c r="R74" s="5"/>
      <c r="V74" s="42">
        <v>2</v>
      </c>
      <c r="W74" s="133">
        <f t="shared" si="7"/>
        <v>0</v>
      </c>
      <c r="X74" s="68" t="str">
        <f>IF(W74=0," ",VLOOKUP(W74,[1]Inschr!B$1:K$65536,3,FALSE))</f>
        <v xml:space="preserve"> </v>
      </c>
      <c r="Y74" s="68" t="str">
        <f>IF(W74=0," ",VLOOKUP(W74,[1]Inschr!B$1:K$65536,4,FALSE))</f>
        <v xml:space="preserve"> </v>
      </c>
      <c r="Z74" s="42">
        <f t="shared" si="8"/>
        <v>0</v>
      </c>
      <c r="AA74" s="42">
        <f>IF(AM83-AL83&gt;0,1,0)</f>
        <v>0</v>
      </c>
      <c r="AB74" s="100" t="s">
        <v>26</v>
      </c>
      <c r="AC74" s="42">
        <f>IF(AL94-AM94&gt;0,1,0)</f>
        <v>0</v>
      </c>
      <c r="AD74" s="42">
        <f>IF(AL89-AM89&gt;0,1,0)</f>
        <v>0</v>
      </c>
      <c r="AE74" s="42">
        <f>IF(AL86-AM86&gt;0,1,0)</f>
        <v>0</v>
      </c>
      <c r="AF74" s="67">
        <f>IF(AL90-AM90&gt;0,1,0)</f>
        <v>0</v>
      </c>
      <c r="AG74" s="101">
        <f t="shared" si="9"/>
        <v>0</v>
      </c>
      <c r="AH74" s="102">
        <f>IF(AG74=0,0,IF(2&lt;IF(AG74=$AG$73,1,0)+IF(AG74=$AG$74,1,0)+IF(AG74=$AG$75,1,0)+IF(AG74=$AG$76,1,0)+IF(AG74=$AG$77,1,0)+IF(AG74=$AG$78,1,0),AM83+AL86+AL89+AL94+AL90-AM90-AL83-AM86-AM89-AM94,IF(2=IF(AG74=$AG$73,1,0)+IF(AG74=$AG$74,1,0)+IF(AG74=$AG$75,1,0)+IF(AG74=$AG$76,1,0)+IF(AG74=$AG$77,1,0)+IF(AG74=$AG$78,1,0),"-","_")))</f>
        <v>0</v>
      </c>
      <c r="AI74" s="102">
        <f>IF(OR(AH74=0,AH74="-",AH74="_"),AH74,IF(2&lt;IF(AH74=$AH$73,1,0)+IF(AH74=$AH$74,1,0)+IF(AH74=$AH$75,1,0)+IF(AH74=$AH$76,1,0)+IF(AH74=$AH$77,1,0)+IF(AH74=$AH$78,1,0),AG83+AI83+AK83+AF86+AH86+AJ86+AF89+AH89+AJ89+AF94+AH94+AJ94+AF90+AH90+AJ90-AG90-AI90-AK90-AF83-AH83-AJ83-AG86-AI86-AK86-AG89-AI89-AK89-AG94-AI94-AK94,IF(2=IF(AH74=$AH$73,1,0)+IF(AH74=$AH$74,1,0)+IF(AH74=$AH$75,1,0)+IF(AH74=$AH$76,1,0)+IF(AH74=$AH$77,1,0)+IF(AH74=$AH$78,1,0),"-","_")))</f>
        <v>0</v>
      </c>
      <c r="AJ74" s="105">
        <f>IF(AG74=0,0,IF(AH74="-",IF(AG74=AG75,IF(AL94&lt;AM94,"Verliezer","Winnaar"),IF(AG74=AG76,IF(AL89&lt;AM89,"Verliezer","Winnaar"),IF(AG74=AG77,IF(AL86&lt;AM86,"Verliezer","Winnaar"),IF(AG74=AG78,IF(AL90&lt;AM90,"Verliezer","Winnaar"),IF(AM83&lt;AL83,"Verliezer","Winnaar"))))),IF(AI74="-",IF(AH74=AH75,IF(AL94&lt;AM94,"Verliezer","Winnaar"),IF(AH74=AH76,IF(AL89&lt;AM89,"Verliezer","Winnaar"),IF(AH74=AH77,IF(AL86&lt;AM86,"Verliezer","Winnaar"),IF(AH74=AH78,IF(AL90&lt;AM90,"Verliezer","Winnaar"),IF(AM83&lt;AL83,"Verliezer","Winnaar"))))),"_")))</f>
        <v>0</v>
      </c>
      <c r="AK74" s="106"/>
      <c r="AL74" s="5"/>
      <c r="AM74" s="5"/>
    </row>
    <row r="75" spans="1:41" x14ac:dyDescent="0.25">
      <c r="B75" s="42">
        <v>3</v>
      </c>
      <c r="C75" s="133">
        <f>$C15</f>
        <v>0</v>
      </c>
      <c r="D75" s="68" t="str">
        <f>IF(C75=0," ",VLOOKUP(C75,[1]Inschr!B$1:K$65536,3,FALSE))</f>
        <v xml:space="preserve"> </v>
      </c>
      <c r="E75" s="68" t="str">
        <f>IF(C75=0," ",VLOOKUP(C75,[1]Inschr!B$1:K$65536,4,FALSE))</f>
        <v xml:space="preserve"> </v>
      </c>
      <c r="F75" s="42">
        <f>L75*2</f>
        <v>0</v>
      </c>
      <c r="G75" s="42">
        <f>IF(S85-R85&gt;0,1,0)</f>
        <v>0</v>
      </c>
      <c r="H75" s="42">
        <f>IF(S89-R89&gt;0,1,0)</f>
        <v>0</v>
      </c>
      <c r="I75" s="100" t="s">
        <v>26</v>
      </c>
      <c r="J75" s="42">
        <f>IF(R83-S83&gt;0,1,0)</f>
        <v>0</v>
      </c>
      <c r="K75" s="42">
        <f>IF(R87-S87&gt;0,1,0)</f>
        <v>0</v>
      </c>
      <c r="L75" s="101">
        <f>SUM(G75:K75)</f>
        <v>0</v>
      </c>
      <c r="M75" s="102">
        <f>IF(L75=0,0,IF(2&lt;IF(L75=$L$73,1,0)+IF(L75=$L$74,1,0)+IF(L75=$L$75,1,0)+IF(L75=$L$76,1,0)+IF(L75=$L$77,1,0),R83+S85+R87+S89-S83-R85-S87-R89,IF(2=IF(L75=$L$73,1,0)+IF(L75=$L$74,1,0)+IF(L75=$L$75,1,0)+IF(L75=$L$76,1,0)+IF(L75=$L$77,1,0),"-","_")))</f>
        <v>0</v>
      </c>
      <c r="N75" s="102">
        <f>IF(OR(M75=0,M75="-",M75="_"),M75,IF(2&lt;IF(M75=$M$73,1,0)+IF(M75=$M$74,1,0)+IF(M75=$M$75,1,0)+IF(M75=$M$76,1,0)+IF(M75=$M$77,1,0),L83+N83+P83+M85+O85+Q85+L87+N87+P87+M89+O89+Q89-M83-O83-Q83-L85-N85-P85-M87-O87-Q87-L89-N89-P89,IF(2=IF(M75=$M$73,1,0)+IF(M75=$M$74,1,0)+IF(M75=$M$75,1,0)+IF(M75=$M$76,1,0)+IF(M75=$M$77,1,0),"-","_")))</f>
        <v>0</v>
      </c>
      <c r="O75" s="103">
        <f>IF(L75=0,0,IF(M75="-",IF(L75=L76,IF(R83&lt;S83,"Verliezer","Winnaar"),IF(L75=L77,IF(R87&lt;S87,"Verliezer","Winnaar"),IF(L75=L73,IF(S85&lt;R85,"Verliezer","Winnaar"),IF(S89&lt;R89,"Verliezer","Winnaar")))),IF(N75="-",IF(M75=M76,IF(R83&lt;S83,"Verliezer","Winnaar"),IF(M75=M77,IF(R87&lt;S87,"Verliezer","Winnaar"),IF(M75=M73,IF(S85&lt;R85,"Verliezer","Winnaar"),IF(S89&lt;R89,"Verliezer","Winnaar")))),"_")))</f>
        <v>0</v>
      </c>
      <c r="P75" s="104"/>
      <c r="Q75" s="5"/>
      <c r="R75" s="5"/>
      <c r="V75" s="42">
        <v>3</v>
      </c>
      <c r="W75" s="133">
        <f t="shared" si="7"/>
        <v>0</v>
      </c>
      <c r="X75" s="68" t="str">
        <f>IF(W75=0," ",VLOOKUP(W75,[1]Inschr!B$1:K$65536,3,FALSE))</f>
        <v xml:space="preserve"> </v>
      </c>
      <c r="Y75" s="68" t="str">
        <f>IF(W75=0," ",VLOOKUP(W75,[1]Inschr!B$1:K$65536,4,FALSE))</f>
        <v xml:space="preserve"> </v>
      </c>
      <c r="Z75" s="42">
        <f t="shared" si="8"/>
        <v>0</v>
      </c>
      <c r="AA75" s="42">
        <f>IF(AM88-AL88&gt;0,1,0)</f>
        <v>0</v>
      </c>
      <c r="AB75" s="42">
        <f>IF(AM94-AL94&gt;0,1,0)</f>
        <v>0</v>
      </c>
      <c r="AC75" s="100" t="s">
        <v>26</v>
      </c>
      <c r="AD75" s="42">
        <f>IF(AL85-AM85&gt;0,1,0)</f>
        <v>0</v>
      </c>
      <c r="AE75" s="42">
        <f>IF(AL91-AM91&gt;0,1,0)</f>
        <v>0</v>
      </c>
      <c r="AF75" s="67">
        <f>IF(AL81-AM81&gt;0,1,0)</f>
        <v>0</v>
      </c>
      <c r="AG75" s="101">
        <f t="shared" si="9"/>
        <v>0</v>
      </c>
      <c r="AH75" s="102">
        <f>IF(AG75=0,0,IF(2&lt;IF(AG75=$AG$73,1,0)+IF(AG75=$AG$74,1,0)+IF(AG75=$AG$75,1,0)+IF(AG75=$AG$76,1,0)+IF(AG75=$AG$77,1,0)+IF(AG75=$AG$78,1,0),AL85+AM88+AL91+AM94+AL81-AM81-AM85-AL88-AM91-AL94,IF(2=IF(AG75=$AG$73,1,0)+IF(AG75=$AG$74,1,0)+IF(AG75=$AG$75,1,0)+IF(AG75=$AG$76,1,0)+IF(AG75=$AG$77,1,0)+IF(AG75=$AG$78,1,0),"-","_")))</f>
        <v>0</v>
      </c>
      <c r="AI75" s="102">
        <f>IF(OR(AH75=0,AH75="-",AH75="_"),AH75,IF(2&lt;IF(AH75=$AH$73,1,0)+IF(AH75=$AH$74,1,0)+IF(AH75=$AH$75,1,0)+IF(AH75=$AH$76,1,0)+IF(AH75=$AH$77,1,0)+IF(AH75=$AH$78,1,0),AF85+AH85+AJ85+AG88+AI88+AK88+AF91+AH91+AJ91+AG94+AI94+AK94+AF81+AH81+AJ81-AG81-AI81-AK81-AG85-AI85-AK85-AF88-AH88-AJ88-AG91-AI91-AK91-AF94-AH94-AJ94,IF(2=IF(AH75=$AH$73,1,0)+IF(AH75=$AH$74,1,0)+IF(AH75=$AH$75,1,0)+IF(AH75=$AH$76,1,0)+IF(AH75=$AH$77,1,0)+IF(AH75=$AH$78,1,0),"-","_")))</f>
        <v>0</v>
      </c>
      <c r="AJ75" s="103">
        <f>IF(AG75=0,0,IF(AH75="-",IF(AG75=AG76,IF(AL85&lt;AM85,"Verliezer","Winnaar"),IF(AG75=AG77,IF(AL91&lt;AM91,"Verliezer","Winnaar"),IF(AG75=AG78,IF(AL81&lt;AM81,"Verliezer","Winnaar"),IF(AG75=AG73,IF(AM88&lt;AL88,"Verliezer","Winnaar"),IF(AM94&lt;AL94,"Verliezer","Winnaar"))))),IF(AI75="-",IF(AH75=AH76,IF(AL85&lt;AM85,"Verliezer","Winnaar"),IF(AH75=AH77,IF(AL91&lt;AM91,"Verliezer","Winnaar"),IF(AH75=AH78,IF(AL81&lt;AM81,"Verliezer","Winnaar"),IF(AH75=AH73,IF(AM88&lt;AL88,"Verliezer","Winnaar"),IF(AM94&lt;AL94,"Verliezer","Winnaar"))))),"_")))</f>
        <v>0</v>
      </c>
      <c r="AK75" s="104"/>
      <c r="AL75" s="5"/>
      <c r="AM75" s="5"/>
    </row>
    <row r="76" spans="1:41" ht="13.5" customHeight="1" x14ac:dyDescent="0.25">
      <c r="B76" s="42">
        <v>4</v>
      </c>
      <c r="C76" s="133">
        <f>$C16</f>
        <v>0</v>
      </c>
      <c r="D76" s="68" t="str">
        <f>IF(C76=0," ",VLOOKUP(C76,[1]Inschr!B$1:K$65536,3,FALSE))</f>
        <v xml:space="preserve"> </v>
      </c>
      <c r="E76" s="68" t="str">
        <f>IF(C76=0," ",VLOOKUP(C76,[1]Inschr!B$1:K$65536,4,FALSE))</f>
        <v xml:space="preserve"> </v>
      </c>
      <c r="F76" s="42">
        <f>L76*2</f>
        <v>0</v>
      </c>
      <c r="G76" s="42">
        <f>IF(S88-R88&gt;0,1,0)</f>
        <v>0</v>
      </c>
      <c r="H76" s="42">
        <f>IF(S86-R86&gt;0,1,0)</f>
        <v>0</v>
      </c>
      <c r="I76" s="42">
        <f>IF(S83-R83&gt;0,1,0)</f>
        <v>0</v>
      </c>
      <c r="J76" s="100" t="s">
        <v>26</v>
      </c>
      <c r="K76" s="42">
        <f>IF(R81-S81&gt;0,1,0)</f>
        <v>0</v>
      </c>
      <c r="L76" s="101">
        <f>SUM(G76:K76)</f>
        <v>0</v>
      </c>
      <c r="M76" s="102">
        <f>IF(L76=0,0,IF(2&lt;IF(L76=$L$73,1,0)+IF(L76=$L$74,1,0)+IF(L76=$L$75,1,0)+IF(L76=$L$76,1,0)+IF(L76=$L$77,1,0),R81+S83+S86+S88-S81-R83-R86-R88,IF(2=IF(L76=$L$73,1,0)+IF(L76=$L$74,1,0)+IF(L76=$L$75,1,0)+IF(L76=$L$76,1,0)+IF(L76=$L$77,1,0),"-","_")))</f>
        <v>0</v>
      </c>
      <c r="N76" s="102">
        <f>IF(OR(M76=0,M76="-",M76="_"),M76,IF(2&lt;IF(M76=$M$73,1,0)+IF(M76=$M$74,1,0)+IF(M76=$M$75,1,0)+IF(M76=$M$76,1,0)+IF(M76=$M$77,1,0),L81+N81+P81+M83+O83+Q83+M86+O86+Q86+M88+O88+Q88-M81-O81-Q81-L83-N83-P83-L86-N86-P86-L88-N88-P88,IF(2=IF(M76=$M$73,1,0)+IF(M76=$M$74,1,0)+IF(M76=$M$75,1,0)+IF(M76=$M$76,1,0)+IF(M76=$M$77,1,0),"-","_")))</f>
        <v>0</v>
      </c>
      <c r="O76" s="103">
        <f>IF(L76=0,0,IF(M76="-",IF(L76=L77,IF(R81&lt;S81,"Verliezer","Winnaar"),IF(L76=L73,IF(S88&lt;R88,"Verliezer","Winnaar"),IF(L76=L74,IF(S86&lt;R86,"Verliezer","Winnaar"),IF(S83&lt;R83,"Verliezer","Winnaar")))),IF(N76="-",IF(M76=M77,IF(R81&lt;S81,"Verliezer","Winnaar"),IF(M76=M73,IF(S88&lt;R88,"Verliezer","Winnaar"),IF(M76=M74,IF(S86&lt;R86,"Verliezer","Winnaar"),IF(S83&lt;R83,"Verliezer","Winnaar")))),"_")))</f>
        <v>0</v>
      </c>
      <c r="P76" s="104"/>
      <c r="Q76" s="5"/>
      <c r="R76" s="5"/>
      <c r="V76" s="42">
        <v>4</v>
      </c>
      <c r="W76" s="133">
        <f t="shared" si="7"/>
        <v>0</v>
      </c>
      <c r="X76" s="68" t="str">
        <f>IF(W76=0," ",VLOOKUP(W76,[1]Inschr!B$1:K$65536,3,FALSE))</f>
        <v xml:space="preserve"> </v>
      </c>
      <c r="Y76" s="68" t="str">
        <f>IF(W76=0," ",VLOOKUP(W76,[1]Inschr!B$1:K$65536,4,FALSE))</f>
        <v xml:space="preserve"> </v>
      </c>
      <c r="Z76" s="42">
        <f t="shared" si="8"/>
        <v>0</v>
      </c>
      <c r="AA76" s="42">
        <f>IF(AM92-AL92&gt;0,1,0)</f>
        <v>0</v>
      </c>
      <c r="AB76" s="42">
        <f>IF(AM89-AL89&gt;0,1,0)</f>
        <v>0</v>
      </c>
      <c r="AC76" s="42">
        <f>IF(AM85-AL85&gt;0,1,0)</f>
        <v>0</v>
      </c>
      <c r="AD76" s="100" t="s">
        <v>26</v>
      </c>
      <c r="AE76" s="42">
        <f>IF(AL82-AM82&gt;0,1,0)</f>
        <v>0</v>
      </c>
      <c r="AF76" s="67">
        <f>IF(AL93-AM93&gt;0,1,0)</f>
        <v>0</v>
      </c>
      <c r="AG76" s="101">
        <f t="shared" si="9"/>
        <v>0</v>
      </c>
      <c r="AH76" s="102">
        <f>IF(AG76=0,0,IF(2&lt;IF(AG76=$AG$73,1,0)+IF(AG76=$AG$74,1,0)+IF(AG76=$AG$75,1,0)+IF(AG76=$AG$76,1,0)+IF(AG76=$AG$77,1,0)+IF(AG76=$AG$78,1,0),AL82+AM85+AM89+AM92+AL93-AM93-AM82-AL85-AL89-AL92,IF(2=IF(AG76=$AG$73,1,0)+IF(AG76=$AG$74,1,0)+IF(AG76=$AG$75,1,0)+IF(AG76=$AG$76,1,0)+IF(AG76=$AG$77,1,0)+IF(AG76=$AG$78,1,0),"-","_")))</f>
        <v>0</v>
      </c>
      <c r="AI76" s="102">
        <f>IF(OR(AH76=0,AH76="-",AH76="_"),AH76,IF(2&lt;IF(AH76=$AH$73,1,0)+IF(AH76=$AH$74,1,0)+IF(AH76=$AH$75,1,0)+IF(AH76=$AH$76,1,0)+IF(AH76=$AH$77,1,0)+IF(AH76=$AH$78,1,0),AF82+AH82+AJ82+AG85+AI85+AK85+AG89+AI89+AK89+AG92+AI92+AK92+AF93+AH93+AJ93-AG93-AI93-AK93-AG82-AI82-AK82-AF85-AH85-AJ85-AF89-AH89-AJ89-AF92-AH92-AJ92,IF(2=IF(AH76=$AH$73,1,0)+IF(AH76=$AH$74,1,0)+IF(AH76=$AH$75,1,0)+IF(AH76=$AH$76,1,0)+IF(AH76=$AH$77,1,0)+IF(AH76=$AH$78,1,0),"-","_")))</f>
        <v>0</v>
      </c>
      <c r="AJ76" s="103">
        <f>IF(AG76=0,0,IF(AH76="-",IF(AG76=AG77,IF(AL82&lt;AM82,"Verliezer","Winnaar"),IF(AG76=AG78,IF(AL93&lt;AM93,"Verliezer","Winnaar"),IF(AG76=AG73,IF(AM92&lt;AL92,"Verliezer","Winnaar"),IF(AG76=AG74,IF(AM89&lt;AL89,"Verliezer","Winnaar"),IF(AM85&lt;AL85,"Verliezer","Winnaar"))))),IF(AI76="-",IF(AH76=AH77,IF(AL82&lt;AM82,"Verliezer","Winnaar"),IF(AH76=AH78,IF(AL93&lt;AM93,"Verliezer","Winnaar"),IF(AH76=AH73,IF(AM92&lt;AL92,"Verliezer","Winnaar"),IF(AH76=AH74,IF(AM89&lt;AL89,"Verliezer","Winnaar"),IF(AM85&lt;AL85,"Verliezer","Winnaar"))))),"_")))</f>
        <v>0</v>
      </c>
      <c r="AK76" s="104"/>
      <c r="AL76" s="5"/>
      <c r="AM76" s="5"/>
    </row>
    <row r="77" spans="1:41" ht="13.5" customHeight="1" x14ac:dyDescent="0.25">
      <c r="B77" s="42">
        <v>5</v>
      </c>
      <c r="C77" s="133">
        <f>$C17</f>
        <v>0</v>
      </c>
      <c r="D77" s="68" t="str">
        <f>IF(C77=0," ",VLOOKUP(C77,[1]Inschr!B$1:K$65536,3,FALSE))</f>
        <v xml:space="preserve"> </v>
      </c>
      <c r="E77" s="68" t="str">
        <f>IF(C77=0," ",VLOOKUP(C77,[1]Inschr!B$1:K$65536,4,FALSE))</f>
        <v xml:space="preserve"> </v>
      </c>
      <c r="F77" s="42">
        <f>L77*2</f>
        <v>0</v>
      </c>
      <c r="G77" s="42">
        <f>IF(S90-R90&gt;0,1,0)</f>
        <v>0</v>
      </c>
      <c r="H77" s="42">
        <f>IF(S84-R84&gt;0,1,0)</f>
        <v>0</v>
      </c>
      <c r="I77" s="42">
        <f>IF(S87-R87&gt;0,1,0)</f>
        <v>0</v>
      </c>
      <c r="J77" s="42">
        <f>IF(S81-R81&gt;0,1,0)</f>
        <v>0</v>
      </c>
      <c r="K77" s="100" t="s">
        <v>26</v>
      </c>
      <c r="L77" s="101">
        <f>SUM(G77:K77)</f>
        <v>0</v>
      </c>
      <c r="M77" s="102">
        <f>IF(L77=0,0,IF(2&lt;IF(L77=$L$73,1,0)+IF(L77=$L$74,1,0)+IF(L77=$L$75,1,0)+IF(L77=$L$76,1,0)+IF(L77=$L$77,1,0),S81+S84+S87+S90-R81-R84-R87-R90,IF(2=IF(L77=$L$73,1,0)+IF(L77=$L$74,1,0)+IF(L77=$L$75,1,0)+IF(L77=$L$76,1,0)+IF(L77=$L$77,1,0),"-","_")))</f>
        <v>0</v>
      </c>
      <c r="N77" s="102">
        <f>IF(OR(M77=0,M77="-",M77="_"),M77,IF(2&lt;IF(M77=$M$73,1,0)+IF(M77=$M$74,1,0)+IF(M77=$M$75,1,0)+IF(M77=$M$76,1,0)+IF(M77=$M$77,1,0),M81+O81+Q81+M84+O84+Q84+M87+O87+Q87+M90+O90+Q90-L81-N81-P81-L84-N84-P84-L87-N87-P87-L90-N90-P90,IF(2=IF(M77=$M$73,1,0)+IF(M77=$M$74,1,0)+IF(M77=$M$75,1,0)+IF(M77=$M$76,1,0)+IF(M77=$M$77,1,0),"-","_")))</f>
        <v>0</v>
      </c>
      <c r="O77" s="103">
        <f>IF(L77=0,0,IF(M77="-",IF(L77=L73,IF(S90&lt;R90,"Verliezer","Winnaar"),IF(L77=L74,IF(S84&lt;R84,"Verliezer","Winnaar"),IF(L77=L75,IF(S87&lt;R87,"Verliezer","Winnaar"),IF(S81&lt;R81,"Verliezer","Winnaar")))),IF(N77="-",IF(M77=M73,IF(S90&lt;R90,"Verliezer","Winnaar"),IF(M77=M74,IF(S84&lt;R84,"Verliezer","Winnaar"),IF(M77=M75,IF(S87&lt;R87,"Verliezer","Winnaar"),IF(S81&lt;R81,"Verliezer","Winnaar")))),"_")))</f>
        <v>0</v>
      </c>
      <c r="P77" s="104"/>
      <c r="Q77" s="5"/>
      <c r="R77" s="5"/>
      <c r="V77" s="42">
        <v>5</v>
      </c>
      <c r="W77" s="133">
        <f t="shared" si="7"/>
        <v>0</v>
      </c>
      <c r="X77" s="68" t="str">
        <f>IF(W77=0," ",VLOOKUP(W77,[1]Inschr!B$1:K$65536,3,FALSE))</f>
        <v xml:space="preserve"> </v>
      </c>
      <c r="Y77" s="68" t="str">
        <f>IF(W77=0," ",VLOOKUP(W77,[1]Inschr!B$1:K$65536,4,FALSE))</f>
        <v xml:space="preserve"> </v>
      </c>
      <c r="Z77" s="42">
        <f t="shared" si="8"/>
        <v>0</v>
      </c>
      <c r="AA77" s="42">
        <f>IF(AM95-AL95&gt;0,1,0)</f>
        <v>0</v>
      </c>
      <c r="AB77" s="42">
        <f>IF(AM86-AL86&gt;0,1,0)</f>
        <v>0</v>
      </c>
      <c r="AC77" s="42">
        <f>IF(AM91-AL91&gt;0,1,0)</f>
        <v>0</v>
      </c>
      <c r="AD77" s="42">
        <f>IF(AM82-AL82&gt;0,1,0)</f>
        <v>0</v>
      </c>
      <c r="AE77" s="100" t="s">
        <v>26</v>
      </c>
      <c r="AF77" s="67">
        <f>IF(AL87-AM87&gt;0,1,0)</f>
        <v>0</v>
      </c>
      <c r="AG77" s="101">
        <f t="shared" si="9"/>
        <v>0</v>
      </c>
      <c r="AH77" s="102">
        <f>IF(AG77=0,0,IF(2&lt;IF(AG77=$AG$73,1,0)+IF(AG77=$AG$74,1,0)+IF(AG77=$AG$75,1,0)+IF(AG77=$AG$76,1,0)+IF(AG77=$AG$77,1,0)+IF(AG77=$AG$78,1,0),AM82+AM86+AM91+AM95+AL87-AM87-AL82-AL86-AL91-AL95,IF(2=IF(AG77=$AG$73,1,0)+IF(AG77=$AG$74,1,0)+IF(AG77=$AG$75,1,0)+IF(AG77=$AG$76,1,0)+IF(AG77=$AG$77,1,0)+IF(AG77=$AG$78,1,0),"-","_")))</f>
        <v>0</v>
      </c>
      <c r="AI77" s="102">
        <f>IF(OR(AH77=0,AH77="-",AH77="_"),AH77,IF(2&lt;IF(AH77=$AH$73,1,0)+IF(AH77=$AH$74,1,0)+IF(AH77=$AH$75,1,0)+IF(AH77=$AH$76,1,0)+IF(AH77=$AH$77,1,0)+IF(AH77=$AH$78,1,0),AG82+AI82+AK82+AG86+AI86+AK86+AG91+AI91+AK91+AG95+AI95+AK95+AF87+AH87+AJ87-AG87-AI87-AK87-AF82-AH82-AJ82-AF86-AH86-AJ86-AF91-AH91-AJ91-AF95-AH95-AJ95,IF(2=IF(AH77=$AH$73,1,0)+IF(AH77=$AH$74,1,0)+IF(AH77=$AH$75,1,0)+IF(AH77=$AH$76,1,0)+IF(AH77=$AH$77,1,0)+IF(AH77=$AH$78,1,0),"-","_")))</f>
        <v>0</v>
      </c>
      <c r="AJ77" s="103">
        <f>IF(AG77=0,0,IF(AH77="-",IF(AG77=AG78,IF(AL87&lt;AM87,"Verliezer","Winnaar"),IF(AG77=AG73,IF(AM95&lt;AL95,"Verliezer","Winnaar"),IF(AG77=AG74,IF(AM86&lt;AL86,"Verliezer","Winnaar"),IF(AG77=AG75,IF(AM91&lt;AL91,"Verliezer","Winnaar"),IF(AM82&lt;AL82,"Verliezer","Winnaar"))))),IF(AI77="-",IF(AH77=AH78,IF(AL87&lt;AM87,"Verliezer","Winnaar"),IF(AH77=AH73,IF(AM95&lt;AL95,"Verliezer","Winnaar"),IF(AH77=AH74,IF(AM86&lt;AL86,"Verliezer","Winnaar"),IF(AH77=AH75,IF(AM91&lt;AL91,"Verliezer","Winnaar"),IF(AM82&lt;AL82,"Verliezer","Winnaar"))))),"_")))</f>
        <v>0</v>
      </c>
      <c r="AK77" s="104"/>
      <c r="AL77" s="5"/>
      <c r="AM77" s="5"/>
    </row>
    <row r="78" spans="1:41" ht="13.5" customHeight="1" thickBot="1" x14ac:dyDescent="0.3">
      <c r="B78" s="120"/>
      <c r="L78" s="19"/>
      <c r="M78" s="19"/>
      <c r="N78" s="65"/>
      <c r="O78" s="65"/>
      <c r="P78" s="5"/>
      <c r="Q78" s="5"/>
      <c r="V78" s="42">
        <v>6</v>
      </c>
      <c r="W78" s="133">
        <f t="shared" si="7"/>
        <v>0</v>
      </c>
      <c r="X78" s="68" t="str">
        <f>IF(W78=0," ",VLOOKUP(W78,[1]Inschr!B$1:K$65536,3,FALSE))</f>
        <v xml:space="preserve"> </v>
      </c>
      <c r="Y78" s="68" t="str">
        <f>IF(W78=0," ",VLOOKUP(W78,[1]Inschr!B$1:K$65536,4,FALSE))</f>
        <v xml:space="preserve"> </v>
      </c>
      <c r="Z78" s="42">
        <f t="shared" si="8"/>
        <v>0</v>
      </c>
      <c r="AA78" s="42">
        <f>IF(AM84-AL84&gt;0,1,0)</f>
        <v>0</v>
      </c>
      <c r="AB78" s="42">
        <f>IF(AM90-AL90&gt;0,1,0)</f>
        <v>0</v>
      </c>
      <c r="AC78" s="42">
        <f>IF(AM81-AL81&gt;0,1,0)</f>
        <v>0</v>
      </c>
      <c r="AD78" s="42">
        <f>IF(AM93-AL93&gt;0,1,0)</f>
        <v>0</v>
      </c>
      <c r="AE78" s="42">
        <f>IF(AM87-AL87&gt;0,1,0)</f>
        <v>0</v>
      </c>
      <c r="AF78" s="67" t="s">
        <v>26</v>
      </c>
      <c r="AG78" s="138">
        <f t="shared" si="9"/>
        <v>0</v>
      </c>
      <c r="AH78" s="139">
        <f>IF(AG78=0,0,IF(2&lt;IF(AG78=$AG$73,1,0)+IF(AG78=$AG$74,1,0)+IF(AG78=$AG$75,1,0)+IF(AG78=$AG$76,1,0)+IF(AG78=$AG$77,1,0)+IF(AG78=$AG$78,1,0),AM81+AM84+AM87+AM90+AM93-AL81-AL84-AL87-AL90-AL93,IF(2=IF(AG78=$AG$73,1,0)+IF(AG78=$AG$74,1,0)+IF(AG78=$AG$75,1,0)+IF(AG78=$AG$76,1,0)+IF(AG78=$AG$77,1,0)+IF(AG78=$AG$78,1,0),"-","_")))</f>
        <v>0</v>
      </c>
      <c r="AI78" s="139">
        <f>IF(OR(AH78=0,AH78="-",AH78="_"),AH78,IF(2&lt;IF(AH78=$AH$73,1,0)+IF(AH78=$AH$74,1,0)+IF(AH78=$AH$75,1,0)+IF(AH78=$AH$76,1,0)+IF(AH78=$AH$77,1,0)+IF(AH78=$AH$78,1,0),AG81+AI81+AK81+AG84+AI84+AK84+AG87+AI87+AK87+AG90+AI90+AK90+AG93+AI93+AK93-AF81-AH81-AJ81-AF84-AH84-AJ84-AF87-AH87-AJ87-AF90-AH90-AJ90-AF93-AH93-AJ93,IF(2=IF(AH78=$AH$73,1,0)+IF(AH78=$AH$74,1,0)+IF(AH78=$AH$75,1,0)+IF(AH78=$AH$76,1,0)+IF(AH78=$AH$77,1,0)+IF(AH78=$AH$78,1,0),"-","_")))</f>
        <v>0</v>
      </c>
      <c r="AJ78" s="140">
        <f>IF(AG78=0,0,IF(AH78="-",IF(AG78=AG73,IF(AM84&lt;AL84,"Verliezer","Winnaar"),IF(AG78=AG74,IF(AM90&lt;AL90,"Verliezer","Winnaar"),IF(AG78=AG75,IF(AM81&lt;AL81,"Verliezer","Winnaar"),IF(AG78=AG76,IF(AM93&lt;AL93,"Verliezer","Winnaar"),IF(AM87&lt;AL87,"Verliezer","Winnaar"))))),IF(AI78="-",IF(AH78=AH73,IF(AM84&lt;AL84,"Verliezer","Winnaar"),IF(AH78=AH74,IF(AM90&lt;AL90,"Verliezer","Winnaar"),IF(AH78=AH75,IF(AM81&lt;AL81,"Verliezer","Winnaar"),IF(AH78=AH76,IF(AM93&lt;AL93,"Verliezer","Winnaar"),IF(AM87&lt;AL87,"Verliezer","Winnaar"))))),"_")))</f>
        <v>0</v>
      </c>
      <c r="AK78" s="141"/>
      <c r="AL78" s="5"/>
      <c r="AM78" s="5"/>
    </row>
    <row r="79" spans="1:41" ht="19.5" customHeight="1" thickBot="1" x14ac:dyDescent="0.3">
      <c r="C79" s="134" t="s">
        <v>46</v>
      </c>
      <c r="D79" s="19"/>
      <c r="E79" s="19"/>
      <c r="G79" s="109"/>
      <c r="H79" s="110" t="s">
        <v>27</v>
      </c>
      <c r="I79" s="110"/>
      <c r="J79" s="5"/>
      <c r="K79" s="5"/>
      <c r="L79" s="5"/>
      <c r="M79" s="5"/>
      <c r="N79" s="5"/>
      <c r="O79" s="5"/>
      <c r="P79" s="5"/>
      <c r="Q79" s="5"/>
      <c r="R79" s="5"/>
      <c r="S79" s="5"/>
      <c r="W79" s="66"/>
      <c r="X79" s="66"/>
      <c r="Y79" s="19"/>
      <c r="AA79" s="109"/>
      <c r="AB79" s="110" t="s">
        <v>27</v>
      </c>
      <c r="AC79" s="110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41" ht="19.5" customHeight="1" x14ac:dyDescent="0.25">
      <c r="B80" s="59">
        <v>1</v>
      </c>
      <c r="C80" s="111"/>
      <c r="D80" s="68" t="str">
        <f>IF(C80=0," ",VLOOKUP(C80,[1]Inschr!B$1:K$65536,3,FALSE))</f>
        <v xml:space="preserve"> </v>
      </c>
      <c r="E80" s="102" t="str">
        <f>IF(C80=0," ",VLOOKUP(C80,[1]Inschr!B$1:K$65536,4,FALSE))</f>
        <v xml:space="preserve"> </v>
      </c>
      <c r="H80" s="109"/>
      <c r="I80" s="112" t="s">
        <v>29</v>
      </c>
      <c r="J80" s="112" t="s">
        <v>30</v>
      </c>
      <c r="K80" s="112" t="s">
        <v>31</v>
      </c>
      <c r="L80" s="135" t="s">
        <v>32</v>
      </c>
      <c r="M80" s="136"/>
      <c r="N80" s="135" t="s">
        <v>33</v>
      </c>
      <c r="O80" s="136"/>
      <c r="P80" s="135" t="s">
        <v>34</v>
      </c>
      <c r="Q80" s="136"/>
      <c r="R80" s="135" t="s">
        <v>35</v>
      </c>
      <c r="S80" s="99"/>
      <c r="W80" s="5"/>
      <c r="X80" s="19"/>
      <c r="Y80" s="19"/>
      <c r="AA80" s="109"/>
      <c r="AB80" s="112" t="s">
        <v>29</v>
      </c>
      <c r="AC80" s="112" t="s">
        <v>30</v>
      </c>
      <c r="AD80" s="112" t="s">
        <v>31</v>
      </c>
      <c r="AE80" s="113" t="s">
        <v>47</v>
      </c>
      <c r="AF80" s="135" t="s">
        <v>32</v>
      </c>
      <c r="AG80" s="136"/>
      <c r="AH80" s="135" t="s">
        <v>33</v>
      </c>
      <c r="AI80" s="136"/>
      <c r="AJ80" s="135" t="s">
        <v>34</v>
      </c>
      <c r="AK80" s="136"/>
      <c r="AL80" s="135" t="s">
        <v>35</v>
      </c>
      <c r="AM80" s="99"/>
    </row>
    <row r="81" spans="1:41" ht="19.5" customHeight="1" x14ac:dyDescent="0.25">
      <c r="B81" s="59">
        <v>2</v>
      </c>
      <c r="C81" s="111"/>
      <c r="D81" s="68" t="str">
        <f>IF(C81=0," ",VLOOKUP(C81,[1]Inschr!B$1:K$65536,3,FALSE))</f>
        <v xml:space="preserve"> </v>
      </c>
      <c r="E81" s="102" t="str">
        <f>IF(C81=0," ",VLOOKUP(C81,[1]Inschr!B$1:K$65536,4,FALSE))</f>
        <v xml:space="preserve"> </v>
      </c>
      <c r="H81" s="109"/>
      <c r="I81" s="116"/>
      <c r="J81" s="116"/>
      <c r="K81" s="117" t="s">
        <v>36</v>
      </c>
      <c r="L81" s="118"/>
      <c r="M81" s="68"/>
      <c r="N81" s="118"/>
      <c r="O81" s="68"/>
      <c r="P81" s="118"/>
      <c r="Q81" s="68"/>
      <c r="R81" s="118">
        <f>IF(L81&gt;M81,1,0)+IF(N81&gt;O81,1,0)+IF(P81&gt;Q81,1,0)</f>
        <v>0</v>
      </c>
      <c r="S81" s="119">
        <f>IF(M81&gt;L81,1,0)+IF(O81&gt;N81,1,0)+IF(Q81&gt;P81,1,0)</f>
        <v>0</v>
      </c>
      <c r="W81" s="5"/>
      <c r="X81" s="19"/>
      <c r="Y81" s="19"/>
      <c r="AA81" s="109"/>
      <c r="AE81" s="117" t="s">
        <v>48</v>
      </c>
      <c r="AF81" s="118"/>
      <c r="AG81" s="68"/>
      <c r="AH81" s="118"/>
      <c r="AI81" s="68"/>
      <c r="AJ81" s="118"/>
      <c r="AK81" s="68"/>
      <c r="AL81" s="118">
        <f>IF(AF81&gt;AG81,1,0)+IF(AH81&gt;AI81,1,0)+IF(AJ81&gt;AK81,1,0)</f>
        <v>0</v>
      </c>
      <c r="AM81" s="119">
        <f>IF(AG81&gt;AF81,1,0)+IF(AI81&gt;AH81,1,0)+IF(AK81&gt;AJ81,1,0)</f>
        <v>0</v>
      </c>
    </row>
    <row r="82" spans="1:41" ht="19.5" customHeight="1" x14ac:dyDescent="0.25">
      <c r="B82" s="59">
        <v>3</v>
      </c>
      <c r="C82" s="111"/>
      <c r="D82" s="68" t="str">
        <f>IF(C82=0," ",VLOOKUP(C82,[1]Inschr!B$1:K$65536,3,FALSE))</f>
        <v xml:space="preserve"> </v>
      </c>
      <c r="E82" s="102" t="str">
        <f>IF(C82=0," ",VLOOKUP(C82,[1]Inschr!B$1:K$65536,4,FALSE))</f>
        <v xml:space="preserve"> </v>
      </c>
      <c r="H82" s="109"/>
      <c r="I82" s="122" t="s">
        <v>37</v>
      </c>
      <c r="J82" s="117" t="s">
        <v>37</v>
      </c>
      <c r="K82" s="117" t="s">
        <v>37</v>
      </c>
      <c r="L82" s="118"/>
      <c r="M82" s="68"/>
      <c r="N82" s="118"/>
      <c r="O82" s="68"/>
      <c r="P82" s="118"/>
      <c r="Q82" s="68"/>
      <c r="R82" s="118">
        <f t="shared" ref="R82:R88" si="10">IF(L82&gt;M82,1,0)+IF(N82&gt;O82,1,0)+IF(P82&gt;Q82,1,0)</f>
        <v>0</v>
      </c>
      <c r="S82" s="119">
        <f t="shared" ref="S82:S88" si="11">IF(M82&gt;L82,1,0)+IF(O82&gt;N82,1,0)+IF(Q82&gt;P82,1,0)</f>
        <v>0</v>
      </c>
      <c r="W82" s="123"/>
      <c r="X82" s="66"/>
      <c r="Y82" s="19"/>
      <c r="AA82" s="109"/>
      <c r="AB82" s="116"/>
      <c r="AC82" s="116"/>
      <c r="AD82" s="117" t="s">
        <v>36</v>
      </c>
      <c r="AE82" s="117" t="s">
        <v>36</v>
      </c>
      <c r="AF82" s="118"/>
      <c r="AG82" s="68"/>
      <c r="AH82" s="118"/>
      <c r="AI82" s="68"/>
      <c r="AJ82" s="118"/>
      <c r="AK82" s="68"/>
      <c r="AL82" s="118">
        <f>IF(AF82&gt;AG82,1,0)+IF(AH82&gt;AI82,1,0)+IF(AJ82&gt;AK82,1,0)</f>
        <v>0</v>
      </c>
      <c r="AM82" s="119">
        <f>IF(AG82&gt;AF82,1,0)+IF(AI82&gt;AH82,1,0)+IF(AK82&gt;AJ82,1,0)</f>
        <v>0</v>
      </c>
    </row>
    <row r="83" spans="1:41" ht="19.5" customHeight="1" x14ac:dyDescent="0.25">
      <c r="B83" s="59">
        <v>4</v>
      </c>
      <c r="C83" s="111"/>
      <c r="D83" s="68" t="str">
        <f>IF(C83=0," ",VLOOKUP(C83,[1]Inschr!B$1:K$65536,3,FALSE))</f>
        <v xml:space="preserve"> </v>
      </c>
      <c r="E83" s="102" t="str">
        <f>IF(C83=0," ",VLOOKUP(C83,[1]Inschr!B$1:K$65536,4,FALSE))</f>
        <v xml:space="preserve"> </v>
      </c>
      <c r="H83" s="109"/>
      <c r="I83" s="116"/>
      <c r="J83" s="117" t="s">
        <v>38</v>
      </c>
      <c r="K83" s="117" t="s">
        <v>38</v>
      </c>
      <c r="L83" s="118"/>
      <c r="M83" s="68"/>
      <c r="N83" s="118"/>
      <c r="O83" s="68"/>
      <c r="P83" s="118"/>
      <c r="Q83" s="68"/>
      <c r="R83" s="118">
        <f t="shared" si="10"/>
        <v>0</v>
      </c>
      <c r="S83" s="119">
        <f t="shared" si="11"/>
        <v>0</v>
      </c>
      <c r="W83" s="5"/>
      <c r="X83" s="19"/>
      <c r="Y83" s="19"/>
      <c r="AA83" s="109"/>
      <c r="AB83" s="122" t="s">
        <v>37</v>
      </c>
      <c r="AC83" s="117" t="s">
        <v>37</v>
      </c>
      <c r="AD83" s="117" t="s">
        <v>37</v>
      </c>
      <c r="AE83" s="117" t="s">
        <v>37</v>
      </c>
      <c r="AF83" s="118"/>
      <c r="AG83" s="68"/>
      <c r="AH83" s="118"/>
      <c r="AI83" s="68"/>
      <c r="AJ83" s="118"/>
      <c r="AK83" s="68"/>
      <c r="AL83" s="118">
        <f t="shared" ref="AL83:AL93" si="12">IF(AF83&gt;AG83,1,0)+IF(AH83&gt;AI83,1,0)+IF(AJ83&gt;AK83,1,0)</f>
        <v>0</v>
      </c>
      <c r="AM83" s="119">
        <f t="shared" ref="AM83:AM93" si="13">IF(AG83&gt;AF83,1,0)+IF(AI83&gt;AH83,1,0)+IF(AK83&gt;AJ83,1,0)</f>
        <v>0</v>
      </c>
    </row>
    <row r="84" spans="1:41" ht="19.5" customHeight="1" x14ac:dyDescent="0.25">
      <c r="B84" s="59">
        <v>5</v>
      </c>
      <c r="C84" s="111"/>
      <c r="D84" s="68" t="str">
        <f>IF(C84=0," ",VLOOKUP(C84,[1]Inschr!B$1:K$65536,3,FALSE))</f>
        <v xml:space="preserve"> </v>
      </c>
      <c r="E84" s="102" t="str">
        <f>IF(C84=0," ",VLOOKUP(C84,[1]Inschr!B$1:K$65536,4,FALSE))</f>
        <v xml:space="preserve"> </v>
      </c>
      <c r="H84" s="109"/>
      <c r="I84" s="116"/>
      <c r="J84" s="5"/>
      <c r="K84" s="117" t="s">
        <v>39</v>
      </c>
      <c r="L84" s="118"/>
      <c r="M84" s="68"/>
      <c r="N84" s="118"/>
      <c r="O84" s="68"/>
      <c r="P84" s="118"/>
      <c r="Q84" s="68"/>
      <c r="R84" s="118">
        <f t="shared" si="10"/>
        <v>0</v>
      </c>
      <c r="S84" s="119">
        <f t="shared" si="11"/>
        <v>0</v>
      </c>
      <c r="W84" s="5"/>
      <c r="X84" s="19"/>
      <c r="Y84" s="19"/>
      <c r="AA84" s="109"/>
      <c r="AE84" s="117" t="s">
        <v>49</v>
      </c>
      <c r="AF84" s="118"/>
      <c r="AG84" s="68"/>
      <c r="AH84" s="118"/>
      <c r="AI84" s="68"/>
      <c r="AJ84" s="118"/>
      <c r="AK84" s="68"/>
      <c r="AL84" s="118">
        <f t="shared" si="12"/>
        <v>0</v>
      </c>
      <c r="AM84" s="119">
        <f t="shared" si="13"/>
        <v>0</v>
      </c>
    </row>
    <row r="85" spans="1:41" ht="19.5" customHeight="1" x14ac:dyDescent="0.25">
      <c r="H85" s="109"/>
      <c r="I85" s="122" t="s">
        <v>40</v>
      </c>
      <c r="J85" s="117" t="s">
        <v>40</v>
      </c>
      <c r="K85" s="117" t="s">
        <v>40</v>
      </c>
      <c r="L85" s="118"/>
      <c r="M85" s="68"/>
      <c r="N85" s="118"/>
      <c r="O85" s="68"/>
      <c r="P85" s="118"/>
      <c r="Q85" s="68"/>
      <c r="R85" s="118">
        <f t="shared" si="10"/>
        <v>0</v>
      </c>
      <c r="S85" s="119">
        <f t="shared" si="11"/>
        <v>0</v>
      </c>
      <c r="W85" s="5"/>
      <c r="X85" s="19"/>
      <c r="Y85" s="19"/>
      <c r="AA85" s="109"/>
      <c r="AB85" s="116"/>
      <c r="AC85" s="117" t="s">
        <v>38</v>
      </c>
      <c r="AD85" s="117" t="s">
        <v>38</v>
      </c>
      <c r="AE85" s="117" t="s">
        <v>38</v>
      </c>
      <c r="AF85" s="118"/>
      <c r="AG85" s="68"/>
      <c r="AH85" s="118"/>
      <c r="AI85" s="68"/>
      <c r="AJ85" s="118"/>
      <c r="AK85" s="68"/>
      <c r="AL85" s="118">
        <f t="shared" si="12"/>
        <v>0</v>
      </c>
      <c r="AM85" s="119">
        <f t="shared" si="13"/>
        <v>0</v>
      </c>
    </row>
    <row r="86" spans="1:41" ht="19.5" customHeight="1" x14ac:dyDescent="0.25">
      <c r="H86" s="109"/>
      <c r="I86" s="116"/>
      <c r="J86" s="117" t="s">
        <v>41</v>
      </c>
      <c r="K86" s="117" t="s">
        <v>41</v>
      </c>
      <c r="L86" s="118"/>
      <c r="M86" s="68"/>
      <c r="N86" s="118"/>
      <c r="O86" s="68"/>
      <c r="P86" s="118"/>
      <c r="Q86" s="68"/>
      <c r="R86" s="118">
        <f t="shared" si="10"/>
        <v>0</v>
      </c>
      <c r="S86" s="119">
        <f t="shared" si="11"/>
        <v>0</v>
      </c>
      <c r="AA86" s="109"/>
      <c r="AB86" s="116"/>
      <c r="AC86" s="5"/>
      <c r="AD86" s="117" t="s">
        <v>39</v>
      </c>
      <c r="AE86" s="117" t="s">
        <v>39</v>
      </c>
      <c r="AF86" s="118"/>
      <c r="AG86" s="68"/>
      <c r="AH86" s="118"/>
      <c r="AI86" s="68"/>
      <c r="AJ86" s="118"/>
      <c r="AK86" s="68"/>
      <c r="AL86" s="118">
        <f t="shared" si="12"/>
        <v>0</v>
      </c>
      <c r="AM86" s="119">
        <f t="shared" si="13"/>
        <v>0</v>
      </c>
    </row>
    <row r="87" spans="1:41" ht="19.5" customHeight="1" x14ac:dyDescent="0.25">
      <c r="I87" s="116"/>
      <c r="J87" s="5"/>
      <c r="K87" s="117" t="s">
        <v>42</v>
      </c>
      <c r="L87" s="118"/>
      <c r="M87" s="68"/>
      <c r="N87" s="118"/>
      <c r="O87" s="68"/>
      <c r="P87" s="118"/>
      <c r="Q87" s="68"/>
      <c r="R87" s="118">
        <f t="shared" si="10"/>
        <v>0</v>
      </c>
      <c r="S87" s="119">
        <f t="shared" si="11"/>
        <v>0</v>
      </c>
      <c r="AA87" s="109"/>
      <c r="AE87" s="117" t="s">
        <v>50</v>
      </c>
      <c r="AF87" s="118"/>
      <c r="AG87" s="68"/>
      <c r="AH87" s="118"/>
      <c r="AI87" s="68"/>
      <c r="AJ87" s="118"/>
      <c r="AK87" s="68"/>
      <c r="AL87" s="118">
        <f t="shared" si="12"/>
        <v>0</v>
      </c>
      <c r="AM87" s="119">
        <f t="shared" si="13"/>
        <v>0</v>
      </c>
    </row>
    <row r="88" spans="1:41" ht="19.5" customHeight="1" x14ac:dyDescent="0.25">
      <c r="I88" s="5"/>
      <c r="J88" s="117" t="s">
        <v>43</v>
      </c>
      <c r="K88" s="117" t="s">
        <v>43</v>
      </c>
      <c r="L88" s="118"/>
      <c r="M88" s="68"/>
      <c r="N88" s="118"/>
      <c r="O88" s="68"/>
      <c r="P88" s="118"/>
      <c r="Q88" s="68"/>
      <c r="R88" s="118">
        <f t="shared" si="10"/>
        <v>0</v>
      </c>
      <c r="S88" s="119">
        <f t="shared" si="11"/>
        <v>0</v>
      </c>
      <c r="V88" s="120"/>
      <c r="AA88" s="109"/>
      <c r="AB88" s="122" t="s">
        <v>40</v>
      </c>
      <c r="AC88" s="117" t="s">
        <v>40</v>
      </c>
      <c r="AD88" s="117" t="s">
        <v>40</v>
      </c>
      <c r="AE88" s="117" t="s">
        <v>40</v>
      </c>
      <c r="AF88" s="118"/>
      <c r="AG88" s="68"/>
      <c r="AH88" s="118"/>
      <c r="AI88" s="68"/>
      <c r="AJ88" s="118"/>
      <c r="AK88" s="68"/>
      <c r="AL88" s="118">
        <f t="shared" si="12"/>
        <v>0</v>
      </c>
      <c r="AM88" s="119">
        <f t="shared" si="13"/>
        <v>0</v>
      </c>
    </row>
    <row r="89" spans="1:41" ht="19.5" customHeight="1" x14ac:dyDescent="0.25">
      <c r="I89" s="122" t="s">
        <v>44</v>
      </c>
      <c r="J89" s="117" t="s">
        <v>44</v>
      </c>
      <c r="K89" s="117" t="s">
        <v>44</v>
      </c>
      <c r="L89" s="118"/>
      <c r="M89" s="68"/>
      <c r="N89" s="118"/>
      <c r="O89" s="68"/>
      <c r="P89" s="118"/>
      <c r="Q89" s="68"/>
      <c r="R89" s="118">
        <f>IF(L89&gt;M89,1,0)+IF(N89&gt;O89,1,0)+IF(P89&gt;Q89,1,0)</f>
        <v>0</v>
      </c>
      <c r="S89" s="119">
        <f>IF(M89&gt;L89,1,0)+IF(O89&gt;N89,1,0)+IF(Q89&gt;P89,1,0)</f>
        <v>0</v>
      </c>
      <c r="AA89" s="109"/>
      <c r="AB89" s="116"/>
      <c r="AC89" s="117" t="s">
        <v>41</v>
      </c>
      <c r="AD89" s="117" t="s">
        <v>41</v>
      </c>
      <c r="AE89" s="117" t="s">
        <v>41</v>
      </c>
      <c r="AF89" s="118"/>
      <c r="AG89" s="68"/>
      <c r="AH89" s="118"/>
      <c r="AI89" s="68"/>
      <c r="AJ89" s="118"/>
      <c r="AK89" s="68"/>
      <c r="AL89" s="118">
        <f t="shared" si="12"/>
        <v>0</v>
      </c>
      <c r="AM89" s="119">
        <f t="shared" si="13"/>
        <v>0</v>
      </c>
    </row>
    <row r="90" spans="1:41" ht="19.5" customHeight="1" thickBot="1" x14ac:dyDescent="0.3">
      <c r="I90" s="116"/>
      <c r="J90" s="5"/>
      <c r="K90" s="117" t="s">
        <v>45</v>
      </c>
      <c r="L90" s="124"/>
      <c r="M90" s="137"/>
      <c r="N90" s="124"/>
      <c r="O90" s="137"/>
      <c r="P90" s="124"/>
      <c r="Q90" s="137"/>
      <c r="R90" s="124">
        <f>IF(L90&gt;M90,1,0)+IF(N90&gt;O90,1,0)+IF(P90&gt;Q90,1,0)</f>
        <v>0</v>
      </c>
      <c r="S90" s="125">
        <f>IF(M90&gt;L90,1,0)+IF(O90&gt;N90,1,0)+IF(Q90&gt;P90,1,0)</f>
        <v>0</v>
      </c>
      <c r="AA90" s="109"/>
      <c r="AE90" s="117" t="s">
        <v>51</v>
      </c>
      <c r="AF90" s="118"/>
      <c r="AG90" s="68"/>
      <c r="AH90" s="118"/>
      <c r="AI90" s="68"/>
      <c r="AJ90" s="118"/>
      <c r="AK90" s="68"/>
      <c r="AL90" s="118">
        <f t="shared" si="12"/>
        <v>0</v>
      </c>
      <c r="AM90" s="119">
        <f t="shared" si="13"/>
        <v>0</v>
      </c>
    </row>
    <row r="91" spans="1:41" ht="19.5" customHeight="1" x14ac:dyDescent="0.25">
      <c r="W91" s="120"/>
      <c r="AB91" s="116"/>
      <c r="AC91" s="5"/>
      <c r="AD91" s="117" t="s">
        <v>42</v>
      </c>
      <c r="AE91" s="117" t="s">
        <v>42</v>
      </c>
      <c r="AF91" s="118"/>
      <c r="AG91" s="68"/>
      <c r="AH91" s="118"/>
      <c r="AI91" s="68"/>
      <c r="AJ91" s="118"/>
      <c r="AK91" s="68"/>
      <c r="AL91" s="118">
        <f t="shared" si="12"/>
        <v>0</v>
      </c>
      <c r="AM91" s="119">
        <f t="shared" si="13"/>
        <v>0</v>
      </c>
    </row>
    <row r="92" spans="1:41" ht="19.5" customHeight="1" x14ac:dyDescent="0.25">
      <c r="AB92" s="5"/>
      <c r="AC92" s="117" t="s">
        <v>43</v>
      </c>
      <c r="AD92" s="117" t="s">
        <v>43</v>
      </c>
      <c r="AE92" s="117" t="s">
        <v>43</v>
      </c>
      <c r="AF92" s="118"/>
      <c r="AG92" s="68"/>
      <c r="AH92" s="118"/>
      <c r="AI92" s="68"/>
      <c r="AJ92" s="118"/>
      <c r="AK92" s="68"/>
      <c r="AL92" s="118">
        <f t="shared" si="12"/>
        <v>0</v>
      </c>
      <c r="AM92" s="119">
        <f t="shared" si="13"/>
        <v>0</v>
      </c>
    </row>
    <row r="93" spans="1:41" ht="19.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AE93" s="117" t="s">
        <v>52</v>
      </c>
      <c r="AF93" s="118"/>
      <c r="AG93" s="68"/>
      <c r="AH93" s="118"/>
      <c r="AI93" s="68"/>
      <c r="AJ93" s="118"/>
      <c r="AK93" s="68"/>
      <c r="AL93" s="118">
        <f t="shared" si="12"/>
        <v>0</v>
      </c>
      <c r="AM93" s="119">
        <f t="shared" si="13"/>
        <v>0</v>
      </c>
      <c r="AO93" s="15"/>
    </row>
    <row r="94" spans="1:41" ht="19.5" customHeight="1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AB94" s="122" t="s">
        <v>44</v>
      </c>
      <c r="AC94" s="117" t="s">
        <v>44</v>
      </c>
      <c r="AD94" s="117" t="s">
        <v>44</v>
      </c>
      <c r="AE94" s="117" t="s">
        <v>44</v>
      </c>
      <c r="AF94" s="118"/>
      <c r="AG94" s="68"/>
      <c r="AH94" s="118"/>
      <c r="AI94" s="68"/>
      <c r="AJ94" s="118"/>
      <c r="AK94" s="68"/>
      <c r="AL94" s="118">
        <f>IF(AF94&gt;AG94,1,0)+IF(AH94&gt;AI94,1,0)+IF(AJ94&gt;AK94,1,0)</f>
        <v>0</v>
      </c>
      <c r="AM94" s="119">
        <f>IF(AG94&gt;AF94,1,0)+IF(AI94&gt;AH94,1,0)+IF(AK94&gt;AJ94,1,0)</f>
        <v>0</v>
      </c>
    </row>
    <row r="95" spans="1:41" ht="19.5" customHeight="1" thickBot="1" x14ac:dyDescent="0.3">
      <c r="AB95" s="116"/>
      <c r="AC95" s="5"/>
      <c r="AD95" s="117" t="s">
        <v>45</v>
      </c>
      <c r="AE95" s="117" t="s">
        <v>45</v>
      </c>
      <c r="AF95" s="124"/>
      <c r="AG95" s="137"/>
      <c r="AH95" s="124"/>
      <c r="AI95" s="137"/>
      <c r="AJ95" s="124"/>
      <c r="AK95" s="137"/>
      <c r="AL95" s="124">
        <f>IF(AF95&gt;AG95,1,0)+IF(AH95&gt;AI95,1,0)+IF(AJ95&gt;AK95,1,0)</f>
        <v>0</v>
      </c>
      <c r="AM95" s="125">
        <f>IF(AG95&gt;AF95,1,0)+IF(AI95&gt;AH95,1,0)+IF(AK95&gt;AJ95,1,0)</f>
        <v>0</v>
      </c>
    </row>
    <row r="100" ht="12.75" customHeight="1" x14ac:dyDescent="0.25"/>
    <row r="103" ht="21.75" customHeight="1" x14ac:dyDescent="0.25"/>
    <row r="104" ht="21.75" customHeight="1" x14ac:dyDescent="0.25"/>
    <row r="105" ht="21.75" customHeight="1" x14ac:dyDescent="0.25"/>
    <row r="106" ht="21.75" customHeight="1" x14ac:dyDescent="0.25"/>
    <row r="107" ht="21.75" customHeight="1" x14ac:dyDescent="0.25"/>
    <row r="108" ht="21.75" customHeight="1" x14ac:dyDescent="0.25"/>
    <row r="109" ht="21.75" customHeight="1" x14ac:dyDescent="0.25"/>
    <row r="110" ht="21.75" customHeight="1" x14ac:dyDescent="0.25"/>
    <row r="111" ht="21.75" customHeight="1" x14ac:dyDescent="0.25"/>
    <row r="112" ht="21.75" customHeight="1" x14ac:dyDescent="0.25"/>
    <row r="113" ht="21.75" customHeight="1" x14ac:dyDescent="0.25"/>
    <row r="114" ht="21.75" customHeight="1" x14ac:dyDescent="0.25"/>
    <row r="115" ht="21.75" customHeight="1" x14ac:dyDescent="0.25"/>
    <row r="116" ht="21.75" customHeight="1" x14ac:dyDescent="0.25"/>
    <row r="117" ht="12.75" customHeight="1" x14ac:dyDescent="0.25"/>
    <row r="118" ht="12.75" customHeight="1" x14ac:dyDescent="0.25"/>
    <row r="119" ht="13.5" customHeight="1" x14ac:dyDescent="0.25"/>
    <row r="120" ht="13.5" customHeight="1" x14ac:dyDescent="0.25"/>
    <row r="121" ht="12.75" customHeight="1" x14ac:dyDescent="0.25"/>
    <row r="122" ht="12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87" spans="21:22" x14ac:dyDescent="0.25">
      <c r="U187" s="5"/>
      <c r="V187" s="5"/>
    </row>
    <row r="188" spans="21:22" x14ac:dyDescent="0.25">
      <c r="U188" s="5"/>
      <c r="V188" s="5"/>
    </row>
  </sheetData>
  <mergeCells count="75">
    <mergeCell ref="AL80:AM80"/>
    <mergeCell ref="O77:P77"/>
    <mergeCell ref="AJ77:AK77"/>
    <mergeCell ref="AJ78:AK78"/>
    <mergeCell ref="L80:M80"/>
    <mergeCell ref="N80:O80"/>
    <mergeCell ref="P80:Q80"/>
    <mergeCell ref="R80:S80"/>
    <mergeCell ref="AF80:AG80"/>
    <mergeCell ref="AH80:AI80"/>
    <mergeCell ref="AJ80:AK80"/>
    <mergeCell ref="O74:P74"/>
    <mergeCell ref="AJ74:AK74"/>
    <mergeCell ref="O75:P75"/>
    <mergeCell ref="AJ75:AK75"/>
    <mergeCell ref="O76:P76"/>
    <mergeCell ref="AJ76:AK76"/>
    <mergeCell ref="AL68:AL70"/>
    <mergeCell ref="AM68:AM70"/>
    <mergeCell ref="O72:P72"/>
    <mergeCell ref="AJ72:AK72"/>
    <mergeCell ref="O73:P73"/>
    <mergeCell ref="AJ73:AK73"/>
    <mergeCell ref="AJ52:AK52"/>
    <mergeCell ref="AL52:AM52"/>
    <mergeCell ref="O65:Q70"/>
    <mergeCell ref="R65:R67"/>
    <mergeCell ref="S65:S67"/>
    <mergeCell ref="AI65:AK70"/>
    <mergeCell ref="AL65:AL67"/>
    <mergeCell ref="AM65:AM67"/>
    <mergeCell ref="R68:R70"/>
    <mergeCell ref="S68:S70"/>
    <mergeCell ref="L52:M52"/>
    <mergeCell ref="N52:O52"/>
    <mergeCell ref="P52:Q52"/>
    <mergeCell ref="R52:S52"/>
    <mergeCell ref="AF52:AG52"/>
    <mergeCell ref="AH52:AI52"/>
    <mergeCell ref="O47:P47"/>
    <mergeCell ref="AI47:AJ47"/>
    <mergeCell ref="O48:P48"/>
    <mergeCell ref="AI48:AJ48"/>
    <mergeCell ref="O49:P49"/>
    <mergeCell ref="AI49:AJ49"/>
    <mergeCell ref="O44:P44"/>
    <mergeCell ref="AI44:AJ44"/>
    <mergeCell ref="O45:P45"/>
    <mergeCell ref="AI45:AJ45"/>
    <mergeCell ref="O46:P46"/>
    <mergeCell ref="AI46:AJ46"/>
    <mergeCell ref="O37:Q42"/>
    <mergeCell ref="R37:R39"/>
    <mergeCell ref="S37:S39"/>
    <mergeCell ref="AI37:AK42"/>
    <mergeCell ref="AL37:AL39"/>
    <mergeCell ref="AM37:AM39"/>
    <mergeCell ref="R40:R42"/>
    <mergeCell ref="S40:S42"/>
    <mergeCell ref="AL40:AL42"/>
    <mergeCell ref="AM40:AM42"/>
    <mergeCell ref="B13:B17"/>
    <mergeCell ref="J13:K13"/>
    <mergeCell ref="V13:V18"/>
    <mergeCell ref="J14:K16"/>
    <mergeCell ref="AB14:AC14"/>
    <mergeCell ref="AB15:AC17"/>
    <mergeCell ref="M1:S4"/>
    <mergeCell ref="AG1:AM4"/>
    <mergeCell ref="B8:B12"/>
    <mergeCell ref="J8:K8"/>
    <mergeCell ref="V8:V12"/>
    <mergeCell ref="AB8:AC8"/>
    <mergeCell ref="J9:K11"/>
    <mergeCell ref="AB9:AC11"/>
  </mergeCells>
  <printOptions horizontalCentered="1" verticalCentered="1"/>
  <pageMargins left="0" right="0" top="0.98425196850393704" bottom="0.98425196850393704" header="0.51181102362204722" footer="0.51181102362204722"/>
  <pageSetup paperSize="9" scale="87" orientation="landscape" horizontalDpi="360" verticalDpi="360" r:id="rId1"/>
  <headerFooter alignWithMargins="0"/>
  <rowBreaks count="2" manualBreakCount="2">
    <brk id="35" max="16383" man="1"/>
    <brk id="64" max="39" man="1"/>
  </rowBreaks>
  <colBreaks count="1" manualBreakCount="1">
    <brk id="20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A98DD-7367-4972-8866-8D3B98FB405F}">
  <dimension ref="A1:S31"/>
  <sheetViews>
    <sheetView zoomScale="80" zoomScaleNormal="80" workbookViewId="0">
      <selection activeCell="T14" sqref="T14"/>
    </sheetView>
  </sheetViews>
  <sheetFormatPr defaultColWidth="9.109375" defaultRowHeight="13.2" x14ac:dyDescent="0.25"/>
  <cols>
    <col min="1" max="1" width="3.109375" style="14" bestFit="1" customWidth="1"/>
    <col min="2" max="2" width="3.5546875" style="14" customWidth="1"/>
    <col min="3" max="3" width="6.5546875" style="14" customWidth="1"/>
    <col min="4" max="4" width="19.88671875" style="14" bestFit="1" customWidth="1"/>
    <col min="5" max="5" width="21.109375" style="14" customWidth="1"/>
    <col min="6" max="6" width="6.88671875" style="14" bestFit="1" customWidth="1"/>
    <col min="7" max="17" width="5.109375" style="14" customWidth="1"/>
    <col min="18" max="19" width="8" style="14" customWidth="1"/>
    <col min="20" max="20" width="6.44140625" style="14" customWidth="1"/>
    <col min="21" max="256" width="9.109375" style="14"/>
    <col min="257" max="257" width="3.109375" style="14" bestFit="1" customWidth="1"/>
    <col min="258" max="258" width="3.5546875" style="14" customWidth="1"/>
    <col min="259" max="259" width="6.5546875" style="14" customWidth="1"/>
    <col min="260" max="260" width="19.88671875" style="14" bestFit="1" customWidth="1"/>
    <col min="261" max="261" width="21.109375" style="14" customWidth="1"/>
    <col min="262" max="262" width="6.88671875" style="14" bestFit="1" customWidth="1"/>
    <col min="263" max="273" width="5.109375" style="14" customWidth="1"/>
    <col min="274" max="275" width="8" style="14" customWidth="1"/>
    <col min="276" max="276" width="6.44140625" style="14" customWidth="1"/>
    <col min="277" max="512" width="9.109375" style="14"/>
    <col min="513" max="513" width="3.109375" style="14" bestFit="1" customWidth="1"/>
    <col min="514" max="514" width="3.5546875" style="14" customWidth="1"/>
    <col min="515" max="515" width="6.5546875" style="14" customWidth="1"/>
    <col min="516" max="516" width="19.88671875" style="14" bestFit="1" customWidth="1"/>
    <col min="517" max="517" width="21.109375" style="14" customWidth="1"/>
    <col min="518" max="518" width="6.88671875" style="14" bestFit="1" customWidth="1"/>
    <col min="519" max="529" width="5.109375" style="14" customWidth="1"/>
    <col min="530" max="531" width="8" style="14" customWidth="1"/>
    <col min="532" max="532" width="6.44140625" style="14" customWidth="1"/>
    <col min="533" max="768" width="9.109375" style="14"/>
    <col min="769" max="769" width="3.109375" style="14" bestFit="1" customWidth="1"/>
    <col min="770" max="770" width="3.5546875" style="14" customWidth="1"/>
    <col min="771" max="771" width="6.5546875" style="14" customWidth="1"/>
    <col min="772" max="772" width="19.88671875" style="14" bestFit="1" customWidth="1"/>
    <col min="773" max="773" width="21.109375" style="14" customWidth="1"/>
    <col min="774" max="774" width="6.88671875" style="14" bestFit="1" customWidth="1"/>
    <col min="775" max="785" width="5.109375" style="14" customWidth="1"/>
    <col min="786" max="787" width="8" style="14" customWidth="1"/>
    <col min="788" max="788" width="6.44140625" style="14" customWidth="1"/>
    <col min="789" max="1024" width="9.109375" style="14"/>
    <col min="1025" max="1025" width="3.109375" style="14" bestFit="1" customWidth="1"/>
    <col min="1026" max="1026" width="3.5546875" style="14" customWidth="1"/>
    <col min="1027" max="1027" width="6.5546875" style="14" customWidth="1"/>
    <col min="1028" max="1028" width="19.88671875" style="14" bestFit="1" customWidth="1"/>
    <col min="1029" max="1029" width="21.109375" style="14" customWidth="1"/>
    <col min="1030" max="1030" width="6.88671875" style="14" bestFit="1" customWidth="1"/>
    <col min="1031" max="1041" width="5.109375" style="14" customWidth="1"/>
    <col min="1042" max="1043" width="8" style="14" customWidth="1"/>
    <col min="1044" max="1044" width="6.44140625" style="14" customWidth="1"/>
    <col min="1045" max="1280" width="9.109375" style="14"/>
    <col min="1281" max="1281" width="3.109375" style="14" bestFit="1" customWidth="1"/>
    <col min="1282" max="1282" width="3.5546875" style="14" customWidth="1"/>
    <col min="1283" max="1283" width="6.5546875" style="14" customWidth="1"/>
    <col min="1284" max="1284" width="19.88671875" style="14" bestFit="1" customWidth="1"/>
    <col min="1285" max="1285" width="21.109375" style="14" customWidth="1"/>
    <col min="1286" max="1286" width="6.88671875" style="14" bestFit="1" customWidth="1"/>
    <col min="1287" max="1297" width="5.109375" style="14" customWidth="1"/>
    <col min="1298" max="1299" width="8" style="14" customWidth="1"/>
    <col min="1300" max="1300" width="6.44140625" style="14" customWidth="1"/>
    <col min="1301" max="1536" width="9.109375" style="14"/>
    <col min="1537" max="1537" width="3.109375" style="14" bestFit="1" customWidth="1"/>
    <col min="1538" max="1538" width="3.5546875" style="14" customWidth="1"/>
    <col min="1539" max="1539" width="6.5546875" style="14" customWidth="1"/>
    <col min="1540" max="1540" width="19.88671875" style="14" bestFit="1" customWidth="1"/>
    <col min="1541" max="1541" width="21.109375" style="14" customWidth="1"/>
    <col min="1542" max="1542" width="6.88671875" style="14" bestFit="1" customWidth="1"/>
    <col min="1543" max="1553" width="5.109375" style="14" customWidth="1"/>
    <col min="1554" max="1555" width="8" style="14" customWidth="1"/>
    <col min="1556" max="1556" width="6.44140625" style="14" customWidth="1"/>
    <col min="1557" max="1792" width="9.109375" style="14"/>
    <col min="1793" max="1793" width="3.109375" style="14" bestFit="1" customWidth="1"/>
    <col min="1794" max="1794" width="3.5546875" style="14" customWidth="1"/>
    <col min="1795" max="1795" width="6.5546875" style="14" customWidth="1"/>
    <col min="1796" max="1796" width="19.88671875" style="14" bestFit="1" customWidth="1"/>
    <col min="1797" max="1797" width="21.109375" style="14" customWidth="1"/>
    <col min="1798" max="1798" width="6.88671875" style="14" bestFit="1" customWidth="1"/>
    <col min="1799" max="1809" width="5.109375" style="14" customWidth="1"/>
    <col min="1810" max="1811" width="8" style="14" customWidth="1"/>
    <col min="1812" max="1812" width="6.44140625" style="14" customWidth="1"/>
    <col min="1813" max="2048" width="9.109375" style="14"/>
    <col min="2049" max="2049" width="3.109375" style="14" bestFit="1" customWidth="1"/>
    <col min="2050" max="2050" width="3.5546875" style="14" customWidth="1"/>
    <col min="2051" max="2051" width="6.5546875" style="14" customWidth="1"/>
    <col min="2052" max="2052" width="19.88671875" style="14" bestFit="1" customWidth="1"/>
    <col min="2053" max="2053" width="21.109375" style="14" customWidth="1"/>
    <col min="2054" max="2054" width="6.88671875" style="14" bestFit="1" customWidth="1"/>
    <col min="2055" max="2065" width="5.109375" style="14" customWidth="1"/>
    <col min="2066" max="2067" width="8" style="14" customWidth="1"/>
    <col min="2068" max="2068" width="6.44140625" style="14" customWidth="1"/>
    <col min="2069" max="2304" width="9.109375" style="14"/>
    <col min="2305" max="2305" width="3.109375" style="14" bestFit="1" customWidth="1"/>
    <col min="2306" max="2306" width="3.5546875" style="14" customWidth="1"/>
    <col min="2307" max="2307" width="6.5546875" style="14" customWidth="1"/>
    <col min="2308" max="2308" width="19.88671875" style="14" bestFit="1" customWidth="1"/>
    <col min="2309" max="2309" width="21.109375" style="14" customWidth="1"/>
    <col min="2310" max="2310" width="6.88671875" style="14" bestFit="1" customWidth="1"/>
    <col min="2311" max="2321" width="5.109375" style="14" customWidth="1"/>
    <col min="2322" max="2323" width="8" style="14" customWidth="1"/>
    <col min="2324" max="2324" width="6.44140625" style="14" customWidth="1"/>
    <col min="2325" max="2560" width="9.109375" style="14"/>
    <col min="2561" max="2561" width="3.109375" style="14" bestFit="1" customWidth="1"/>
    <col min="2562" max="2562" width="3.5546875" style="14" customWidth="1"/>
    <col min="2563" max="2563" width="6.5546875" style="14" customWidth="1"/>
    <col min="2564" max="2564" width="19.88671875" style="14" bestFit="1" customWidth="1"/>
    <col min="2565" max="2565" width="21.109375" style="14" customWidth="1"/>
    <col min="2566" max="2566" width="6.88671875" style="14" bestFit="1" customWidth="1"/>
    <col min="2567" max="2577" width="5.109375" style="14" customWidth="1"/>
    <col min="2578" max="2579" width="8" style="14" customWidth="1"/>
    <col min="2580" max="2580" width="6.44140625" style="14" customWidth="1"/>
    <col min="2581" max="2816" width="9.109375" style="14"/>
    <col min="2817" max="2817" width="3.109375" style="14" bestFit="1" customWidth="1"/>
    <col min="2818" max="2818" width="3.5546875" style="14" customWidth="1"/>
    <col min="2819" max="2819" width="6.5546875" style="14" customWidth="1"/>
    <col min="2820" max="2820" width="19.88671875" style="14" bestFit="1" customWidth="1"/>
    <col min="2821" max="2821" width="21.109375" style="14" customWidth="1"/>
    <col min="2822" max="2822" width="6.88671875" style="14" bestFit="1" customWidth="1"/>
    <col min="2823" max="2833" width="5.109375" style="14" customWidth="1"/>
    <col min="2834" max="2835" width="8" style="14" customWidth="1"/>
    <col min="2836" max="2836" width="6.44140625" style="14" customWidth="1"/>
    <col min="2837" max="3072" width="9.109375" style="14"/>
    <col min="3073" max="3073" width="3.109375" style="14" bestFit="1" customWidth="1"/>
    <col min="3074" max="3074" width="3.5546875" style="14" customWidth="1"/>
    <col min="3075" max="3075" width="6.5546875" style="14" customWidth="1"/>
    <col min="3076" max="3076" width="19.88671875" style="14" bestFit="1" customWidth="1"/>
    <col min="3077" max="3077" width="21.109375" style="14" customWidth="1"/>
    <col min="3078" max="3078" width="6.88671875" style="14" bestFit="1" customWidth="1"/>
    <col min="3079" max="3089" width="5.109375" style="14" customWidth="1"/>
    <col min="3090" max="3091" width="8" style="14" customWidth="1"/>
    <col min="3092" max="3092" width="6.44140625" style="14" customWidth="1"/>
    <col min="3093" max="3328" width="9.109375" style="14"/>
    <col min="3329" max="3329" width="3.109375" style="14" bestFit="1" customWidth="1"/>
    <col min="3330" max="3330" width="3.5546875" style="14" customWidth="1"/>
    <col min="3331" max="3331" width="6.5546875" style="14" customWidth="1"/>
    <col min="3332" max="3332" width="19.88671875" style="14" bestFit="1" customWidth="1"/>
    <col min="3333" max="3333" width="21.109375" style="14" customWidth="1"/>
    <col min="3334" max="3334" width="6.88671875" style="14" bestFit="1" customWidth="1"/>
    <col min="3335" max="3345" width="5.109375" style="14" customWidth="1"/>
    <col min="3346" max="3347" width="8" style="14" customWidth="1"/>
    <col min="3348" max="3348" width="6.44140625" style="14" customWidth="1"/>
    <col min="3349" max="3584" width="9.109375" style="14"/>
    <col min="3585" max="3585" width="3.109375" style="14" bestFit="1" customWidth="1"/>
    <col min="3586" max="3586" width="3.5546875" style="14" customWidth="1"/>
    <col min="3587" max="3587" width="6.5546875" style="14" customWidth="1"/>
    <col min="3588" max="3588" width="19.88671875" style="14" bestFit="1" customWidth="1"/>
    <col min="3589" max="3589" width="21.109375" style="14" customWidth="1"/>
    <col min="3590" max="3590" width="6.88671875" style="14" bestFit="1" customWidth="1"/>
    <col min="3591" max="3601" width="5.109375" style="14" customWidth="1"/>
    <col min="3602" max="3603" width="8" style="14" customWidth="1"/>
    <col min="3604" max="3604" width="6.44140625" style="14" customWidth="1"/>
    <col min="3605" max="3840" width="9.109375" style="14"/>
    <col min="3841" max="3841" width="3.109375" style="14" bestFit="1" customWidth="1"/>
    <col min="3842" max="3842" width="3.5546875" style="14" customWidth="1"/>
    <col min="3843" max="3843" width="6.5546875" style="14" customWidth="1"/>
    <col min="3844" max="3844" width="19.88671875" style="14" bestFit="1" customWidth="1"/>
    <col min="3845" max="3845" width="21.109375" style="14" customWidth="1"/>
    <col min="3846" max="3846" width="6.88671875" style="14" bestFit="1" customWidth="1"/>
    <col min="3847" max="3857" width="5.109375" style="14" customWidth="1"/>
    <col min="3858" max="3859" width="8" style="14" customWidth="1"/>
    <col min="3860" max="3860" width="6.44140625" style="14" customWidth="1"/>
    <col min="3861" max="4096" width="9.109375" style="14"/>
    <col min="4097" max="4097" width="3.109375" style="14" bestFit="1" customWidth="1"/>
    <col min="4098" max="4098" width="3.5546875" style="14" customWidth="1"/>
    <col min="4099" max="4099" width="6.5546875" style="14" customWidth="1"/>
    <col min="4100" max="4100" width="19.88671875" style="14" bestFit="1" customWidth="1"/>
    <col min="4101" max="4101" width="21.109375" style="14" customWidth="1"/>
    <col min="4102" max="4102" width="6.88671875" style="14" bestFit="1" customWidth="1"/>
    <col min="4103" max="4113" width="5.109375" style="14" customWidth="1"/>
    <col min="4114" max="4115" width="8" style="14" customWidth="1"/>
    <col min="4116" max="4116" width="6.44140625" style="14" customWidth="1"/>
    <col min="4117" max="4352" width="9.109375" style="14"/>
    <col min="4353" max="4353" width="3.109375" style="14" bestFit="1" customWidth="1"/>
    <col min="4354" max="4354" width="3.5546875" style="14" customWidth="1"/>
    <col min="4355" max="4355" width="6.5546875" style="14" customWidth="1"/>
    <col min="4356" max="4356" width="19.88671875" style="14" bestFit="1" customWidth="1"/>
    <col min="4357" max="4357" width="21.109375" style="14" customWidth="1"/>
    <col min="4358" max="4358" width="6.88671875" style="14" bestFit="1" customWidth="1"/>
    <col min="4359" max="4369" width="5.109375" style="14" customWidth="1"/>
    <col min="4370" max="4371" width="8" style="14" customWidth="1"/>
    <col min="4372" max="4372" width="6.44140625" style="14" customWidth="1"/>
    <col min="4373" max="4608" width="9.109375" style="14"/>
    <col min="4609" max="4609" width="3.109375" style="14" bestFit="1" customWidth="1"/>
    <col min="4610" max="4610" width="3.5546875" style="14" customWidth="1"/>
    <col min="4611" max="4611" width="6.5546875" style="14" customWidth="1"/>
    <col min="4612" max="4612" width="19.88671875" style="14" bestFit="1" customWidth="1"/>
    <col min="4613" max="4613" width="21.109375" style="14" customWidth="1"/>
    <col min="4614" max="4614" width="6.88671875" style="14" bestFit="1" customWidth="1"/>
    <col min="4615" max="4625" width="5.109375" style="14" customWidth="1"/>
    <col min="4626" max="4627" width="8" style="14" customWidth="1"/>
    <col min="4628" max="4628" width="6.44140625" style="14" customWidth="1"/>
    <col min="4629" max="4864" width="9.109375" style="14"/>
    <col min="4865" max="4865" width="3.109375" style="14" bestFit="1" customWidth="1"/>
    <col min="4866" max="4866" width="3.5546875" style="14" customWidth="1"/>
    <col min="4867" max="4867" width="6.5546875" style="14" customWidth="1"/>
    <col min="4868" max="4868" width="19.88671875" style="14" bestFit="1" customWidth="1"/>
    <col min="4869" max="4869" width="21.109375" style="14" customWidth="1"/>
    <col min="4870" max="4870" width="6.88671875" style="14" bestFit="1" customWidth="1"/>
    <col min="4871" max="4881" width="5.109375" style="14" customWidth="1"/>
    <col min="4882" max="4883" width="8" style="14" customWidth="1"/>
    <col min="4884" max="4884" width="6.44140625" style="14" customWidth="1"/>
    <col min="4885" max="5120" width="9.109375" style="14"/>
    <col min="5121" max="5121" width="3.109375" style="14" bestFit="1" customWidth="1"/>
    <col min="5122" max="5122" width="3.5546875" style="14" customWidth="1"/>
    <col min="5123" max="5123" width="6.5546875" style="14" customWidth="1"/>
    <col min="5124" max="5124" width="19.88671875" style="14" bestFit="1" customWidth="1"/>
    <col min="5125" max="5125" width="21.109375" style="14" customWidth="1"/>
    <col min="5126" max="5126" width="6.88671875" style="14" bestFit="1" customWidth="1"/>
    <col min="5127" max="5137" width="5.109375" style="14" customWidth="1"/>
    <col min="5138" max="5139" width="8" style="14" customWidth="1"/>
    <col min="5140" max="5140" width="6.44140625" style="14" customWidth="1"/>
    <col min="5141" max="5376" width="9.109375" style="14"/>
    <col min="5377" max="5377" width="3.109375" style="14" bestFit="1" customWidth="1"/>
    <col min="5378" max="5378" width="3.5546875" style="14" customWidth="1"/>
    <col min="5379" max="5379" width="6.5546875" style="14" customWidth="1"/>
    <col min="5380" max="5380" width="19.88671875" style="14" bestFit="1" customWidth="1"/>
    <col min="5381" max="5381" width="21.109375" style="14" customWidth="1"/>
    <col min="5382" max="5382" width="6.88671875" style="14" bestFit="1" customWidth="1"/>
    <col min="5383" max="5393" width="5.109375" style="14" customWidth="1"/>
    <col min="5394" max="5395" width="8" style="14" customWidth="1"/>
    <col min="5396" max="5396" width="6.44140625" style="14" customWidth="1"/>
    <col min="5397" max="5632" width="9.109375" style="14"/>
    <col min="5633" max="5633" width="3.109375" style="14" bestFit="1" customWidth="1"/>
    <col min="5634" max="5634" width="3.5546875" style="14" customWidth="1"/>
    <col min="5635" max="5635" width="6.5546875" style="14" customWidth="1"/>
    <col min="5636" max="5636" width="19.88671875" style="14" bestFit="1" customWidth="1"/>
    <col min="5637" max="5637" width="21.109375" style="14" customWidth="1"/>
    <col min="5638" max="5638" width="6.88671875" style="14" bestFit="1" customWidth="1"/>
    <col min="5639" max="5649" width="5.109375" style="14" customWidth="1"/>
    <col min="5650" max="5651" width="8" style="14" customWidth="1"/>
    <col min="5652" max="5652" width="6.44140625" style="14" customWidth="1"/>
    <col min="5653" max="5888" width="9.109375" style="14"/>
    <col min="5889" max="5889" width="3.109375" style="14" bestFit="1" customWidth="1"/>
    <col min="5890" max="5890" width="3.5546875" style="14" customWidth="1"/>
    <col min="5891" max="5891" width="6.5546875" style="14" customWidth="1"/>
    <col min="5892" max="5892" width="19.88671875" style="14" bestFit="1" customWidth="1"/>
    <col min="5893" max="5893" width="21.109375" style="14" customWidth="1"/>
    <col min="5894" max="5894" width="6.88671875" style="14" bestFit="1" customWidth="1"/>
    <col min="5895" max="5905" width="5.109375" style="14" customWidth="1"/>
    <col min="5906" max="5907" width="8" style="14" customWidth="1"/>
    <col min="5908" max="5908" width="6.44140625" style="14" customWidth="1"/>
    <col min="5909" max="6144" width="9.109375" style="14"/>
    <col min="6145" max="6145" width="3.109375" style="14" bestFit="1" customWidth="1"/>
    <col min="6146" max="6146" width="3.5546875" style="14" customWidth="1"/>
    <col min="6147" max="6147" width="6.5546875" style="14" customWidth="1"/>
    <col min="6148" max="6148" width="19.88671875" style="14" bestFit="1" customWidth="1"/>
    <col min="6149" max="6149" width="21.109375" style="14" customWidth="1"/>
    <col min="6150" max="6150" width="6.88671875" style="14" bestFit="1" customWidth="1"/>
    <col min="6151" max="6161" width="5.109375" style="14" customWidth="1"/>
    <col min="6162" max="6163" width="8" style="14" customWidth="1"/>
    <col min="6164" max="6164" width="6.44140625" style="14" customWidth="1"/>
    <col min="6165" max="6400" width="9.109375" style="14"/>
    <col min="6401" max="6401" width="3.109375" style="14" bestFit="1" customWidth="1"/>
    <col min="6402" max="6402" width="3.5546875" style="14" customWidth="1"/>
    <col min="6403" max="6403" width="6.5546875" style="14" customWidth="1"/>
    <col min="6404" max="6404" width="19.88671875" style="14" bestFit="1" customWidth="1"/>
    <col min="6405" max="6405" width="21.109375" style="14" customWidth="1"/>
    <col min="6406" max="6406" width="6.88671875" style="14" bestFit="1" customWidth="1"/>
    <col min="6407" max="6417" width="5.109375" style="14" customWidth="1"/>
    <col min="6418" max="6419" width="8" style="14" customWidth="1"/>
    <col min="6420" max="6420" width="6.44140625" style="14" customWidth="1"/>
    <col min="6421" max="6656" width="9.109375" style="14"/>
    <col min="6657" max="6657" width="3.109375" style="14" bestFit="1" customWidth="1"/>
    <col min="6658" max="6658" width="3.5546875" style="14" customWidth="1"/>
    <col min="6659" max="6659" width="6.5546875" style="14" customWidth="1"/>
    <col min="6660" max="6660" width="19.88671875" style="14" bestFit="1" customWidth="1"/>
    <col min="6661" max="6661" width="21.109375" style="14" customWidth="1"/>
    <col min="6662" max="6662" width="6.88671875" style="14" bestFit="1" customWidth="1"/>
    <col min="6663" max="6673" width="5.109375" style="14" customWidth="1"/>
    <col min="6674" max="6675" width="8" style="14" customWidth="1"/>
    <col min="6676" max="6676" width="6.44140625" style="14" customWidth="1"/>
    <col min="6677" max="6912" width="9.109375" style="14"/>
    <col min="6913" max="6913" width="3.109375" style="14" bestFit="1" customWidth="1"/>
    <col min="6914" max="6914" width="3.5546875" style="14" customWidth="1"/>
    <col min="6915" max="6915" width="6.5546875" style="14" customWidth="1"/>
    <col min="6916" max="6916" width="19.88671875" style="14" bestFit="1" customWidth="1"/>
    <col min="6917" max="6917" width="21.109375" style="14" customWidth="1"/>
    <col min="6918" max="6918" width="6.88671875" style="14" bestFit="1" customWidth="1"/>
    <col min="6919" max="6929" width="5.109375" style="14" customWidth="1"/>
    <col min="6930" max="6931" width="8" style="14" customWidth="1"/>
    <col min="6932" max="6932" width="6.44140625" style="14" customWidth="1"/>
    <col min="6933" max="7168" width="9.109375" style="14"/>
    <col min="7169" max="7169" width="3.109375" style="14" bestFit="1" customWidth="1"/>
    <col min="7170" max="7170" width="3.5546875" style="14" customWidth="1"/>
    <col min="7171" max="7171" width="6.5546875" style="14" customWidth="1"/>
    <col min="7172" max="7172" width="19.88671875" style="14" bestFit="1" customWidth="1"/>
    <col min="7173" max="7173" width="21.109375" style="14" customWidth="1"/>
    <col min="7174" max="7174" width="6.88671875" style="14" bestFit="1" customWidth="1"/>
    <col min="7175" max="7185" width="5.109375" style="14" customWidth="1"/>
    <col min="7186" max="7187" width="8" style="14" customWidth="1"/>
    <col min="7188" max="7188" width="6.44140625" style="14" customWidth="1"/>
    <col min="7189" max="7424" width="9.109375" style="14"/>
    <col min="7425" max="7425" width="3.109375" style="14" bestFit="1" customWidth="1"/>
    <col min="7426" max="7426" width="3.5546875" style="14" customWidth="1"/>
    <col min="7427" max="7427" width="6.5546875" style="14" customWidth="1"/>
    <col min="7428" max="7428" width="19.88671875" style="14" bestFit="1" customWidth="1"/>
    <col min="7429" max="7429" width="21.109375" style="14" customWidth="1"/>
    <col min="7430" max="7430" width="6.88671875" style="14" bestFit="1" customWidth="1"/>
    <col min="7431" max="7441" width="5.109375" style="14" customWidth="1"/>
    <col min="7442" max="7443" width="8" style="14" customWidth="1"/>
    <col min="7444" max="7444" width="6.44140625" style="14" customWidth="1"/>
    <col min="7445" max="7680" width="9.109375" style="14"/>
    <col min="7681" max="7681" width="3.109375" style="14" bestFit="1" customWidth="1"/>
    <col min="7682" max="7682" width="3.5546875" style="14" customWidth="1"/>
    <col min="7683" max="7683" width="6.5546875" style="14" customWidth="1"/>
    <col min="7684" max="7684" width="19.88671875" style="14" bestFit="1" customWidth="1"/>
    <col min="7685" max="7685" width="21.109375" style="14" customWidth="1"/>
    <col min="7686" max="7686" width="6.88671875" style="14" bestFit="1" customWidth="1"/>
    <col min="7687" max="7697" width="5.109375" style="14" customWidth="1"/>
    <col min="7698" max="7699" width="8" style="14" customWidth="1"/>
    <col min="7700" max="7700" width="6.44140625" style="14" customWidth="1"/>
    <col min="7701" max="7936" width="9.109375" style="14"/>
    <col min="7937" max="7937" width="3.109375" style="14" bestFit="1" customWidth="1"/>
    <col min="7938" max="7938" width="3.5546875" style="14" customWidth="1"/>
    <col min="7939" max="7939" width="6.5546875" style="14" customWidth="1"/>
    <col min="7940" max="7940" width="19.88671875" style="14" bestFit="1" customWidth="1"/>
    <col min="7941" max="7941" width="21.109375" style="14" customWidth="1"/>
    <col min="7942" max="7942" width="6.88671875" style="14" bestFit="1" customWidth="1"/>
    <col min="7943" max="7953" width="5.109375" style="14" customWidth="1"/>
    <col min="7954" max="7955" width="8" style="14" customWidth="1"/>
    <col min="7956" max="7956" width="6.44140625" style="14" customWidth="1"/>
    <col min="7957" max="8192" width="9.109375" style="14"/>
    <col min="8193" max="8193" width="3.109375" style="14" bestFit="1" customWidth="1"/>
    <col min="8194" max="8194" width="3.5546875" style="14" customWidth="1"/>
    <col min="8195" max="8195" width="6.5546875" style="14" customWidth="1"/>
    <col min="8196" max="8196" width="19.88671875" style="14" bestFit="1" customWidth="1"/>
    <col min="8197" max="8197" width="21.109375" style="14" customWidth="1"/>
    <col min="8198" max="8198" width="6.88671875" style="14" bestFit="1" customWidth="1"/>
    <col min="8199" max="8209" width="5.109375" style="14" customWidth="1"/>
    <col min="8210" max="8211" width="8" style="14" customWidth="1"/>
    <col min="8212" max="8212" width="6.44140625" style="14" customWidth="1"/>
    <col min="8213" max="8448" width="9.109375" style="14"/>
    <col min="8449" max="8449" width="3.109375" style="14" bestFit="1" customWidth="1"/>
    <col min="8450" max="8450" width="3.5546875" style="14" customWidth="1"/>
    <col min="8451" max="8451" width="6.5546875" style="14" customWidth="1"/>
    <col min="8452" max="8452" width="19.88671875" style="14" bestFit="1" customWidth="1"/>
    <col min="8453" max="8453" width="21.109375" style="14" customWidth="1"/>
    <col min="8454" max="8454" width="6.88671875" style="14" bestFit="1" customWidth="1"/>
    <col min="8455" max="8465" width="5.109375" style="14" customWidth="1"/>
    <col min="8466" max="8467" width="8" style="14" customWidth="1"/>
    <col min="8468" max="8468" width="6.44140625" style="14" customWidth="1"/>
    <col min="8469" max="8704" width="9.109375" style="14"/>
    <col min="8705" max="8705" width="3.109375" style="14" bestFit="1" customWidth="1"/>
    <col min="8706" max="8706" width="3.5546875" style="14" customWidth="1"/>
    <col min="8707" max="8707" width="6.5546875" style="14" customWidth="1"/>
    <col min="8708" max="8708" width="19.88671875" style="14" bestFit="1" customWidth="1"/>
    <col min="8709" max="8709" width="21.109375" style="14" customWidth="1"/>
    <col min="8710" max="8710" width="6.88671875" style="14" bestFit="1" customWidth="1"/>
    <col min="8711" max="8721" width="5.109375" style="14" customWidth="1"/>
    <col min="8722" max="8723" width="8" style="14" customWidth="1"/>
    <col min="8724" max="8724" width="6.44140625" style="14" customWidth="1"/>
    <col min="8725" max="8960" width="9.109375" style="14"/>
    <col min="8961" max="8961" width="3.109375" style="14" bestFit="1" customWidth="1"/>
    <col min="8962" max="8962" width="3.5546875" style="14" customWidth="1"/>
    <col min="8963" max="8963" width="6.5546875" style="14" customWidth="1"/>
    <col min="8964" max="8964" width="19.88671875" style="14" bestFit="1" customWidth="1"/>
    <col min="8965" max="8965" width="21.109375" style="14" customWidth="1"/>
    <col min="8966" max="8966" width="6.88671875" style="14" bestFit="1" customWidth="1"/>
    <col min="8967" max="8977" width="5.109375" style="14" customWidth="1"/>
    <col min="8978" max="8979" width="8" style="14" customWidth="1"/>
    <col min="8980" max="8980" width="6.44140625" style="14" customWidth="1"/>
    <col min="8981" max="9216" width="9.109375" style="14"/>
    <col min="9217" max="9217" width="3.109375" style="14" bestFit="1" customWidth="1"/>
    <col min="9218" max="9218" width="3.5546875" style="14" customWidth="1"/>
    <col min="9219" max="9219" width="6.5546875" style="14" customWidth="1"/>
    <col min="9220" max="9220" width="19.88671875" style="14" bestFit="1" customWidth="1"/>
    <col min="9221" max="9221" width="21.109375" style="14" customWidth="1"/>
    <col min="9222" max="9222" width="6.88671875" style="14" bestFit="1" customWidth="1"/>
    <col min="9223" max="9233" width="5.109375" style="14" customWidth="1"/>
    <col min="9234" max="9235" width="8" style="14" customWidth="1"/>
    <col min="9236" max="9236" width="6.44140625" style="14" customWidth="1"/>
    <col min="9237" max="9472" width="9.109375" style="14"/>
    <col min="9473" max="9473" width="3.109375" style="14" bestFit="1" customWidth="1"/>
    <col min="9474" max="9474" width="3.5546875" style="14" customWidth="1"/>
    <col min="9475" max="9475" width="6.5546875" style="14" customWidth="1"/>
    <col min="9476" max="9476" width="19.88671875" style="14" bestFit="1" customWidth="1"/>
    <col min="9477" max="9477" width="21.109375" style="14" customWidth="1"/>
    <col min="9478" max="9478" width="6.88671875" style="14" bestFit="1" customWidth="1"/>
    <col min="9479" max="9489" width="5.109375" style="14" customWidth="1"/>
    <col min="9490" max="9491" width="8" style="14" customWidth="1"/>
    <col min="9492" max="9492" width="6.44140625" style="14" customWidth="1"/>
    <col min="9493" max="9728" width="9.109375" style="14"/>
    <col min="9729" max="9729" width="3.109375" style="14" bestFit="1" customWidth="1"/>
    <col min="9730" max="9730" width="3.5546875" style="14" customWidth="1"/>
    <col min="9731" max="9731" width="6.5546875" style="14" customWidth="1"/>
    <col min="9732" max="9732" width="19.88671875" style="14" bestFit="1" customWidth="1"/>
    <col min="9733" max="9733" width="21.109375" style="14" customWidth="1"/>
    <col min="9734" max="9734" width="6.88671875" style="14" bestFit="1" customWidth="1"/>
    <col min="9735" max="9745" width="5.109375" style="14" customWidth="1"/>
    <col min="9746" max="9747" width="8" style="14" customWidth="1"/>
    <col min="9748" max="9748" width="6.44140625" style="14" customWidth="1"/>
    <col min="9749" max="9984" width="9.109375" style="14"/>
    <col min="9985" max="9985" width="3.109375" style="14" bestFit="1" customWidth="1"/>
    <col min="9986" max="9986" width="3.5546875" style="14" customWidth="1"/>
    <col min="9987" max="9987" width="6.5546875" style="14" customWidth="1"/>
    <col min="9988" max="9988" width="19.88671875" style="14" bestFit="1" customWidth="1"/>
    <col min="9989" max="9989" width="21.109375" style="14" customWidth="1"/>
    <col min="9990" max="9990" width="6.88671875" style="14" bestFit="1" customWidth="1"/>
    <col min="9991" max="10001" width="5.109375" style="14" customWidth="1"/>
    <col min="10002" max="10003" width="8" style="14" customWidth="1"/>
    <col min="10004" max="10004" width="6.44140625" style="14" customWidth="1"/>
    <col min="10005" max="10240" width="9.109375" style="14"/>
    <col min="10241" max="10241" width="3.109375" style="14" bestFit="1" customWidth="1"/>
    <col min="10242" max="10242" width="3.5546875" style="14" customWidth="1"/>
    <col min="10243" max="10243" width="6.5546875" style="14" customWidth="1"/>
    <col min="10244" max="10244" width="19.88671875" style="14" bestFit="1" customWidth="1"/>
    <col min="10245" max="10245" width="21.109375" style="14" customWidth="1"/>
    <col min="10246" max="10246" width="6.88671875" style="14" bestFit="1" customWidth="1"/>
    <col min="10247" max="10257" width="5.109375" style="14" customWidth="1"/>
    <col min="10258" max="10259" width="8" style="14" customWidth="1"/>
    <col min="10260" max="10260" width="6.44140625" style="14" customWidth="1"/>
    <col min="10261" max="10496" width="9.109375" style="14"/>
    <col min="10497" max="10497" width="3.109375" style="14" bestFit="1" customWidth="1"/>
    <col min="10498" max="10498" width="3.5546875" style="14" customWidth="1"/>
    <col min="10499" max="10499" width="6.5546875" style="14" customWidth="1"/>
    <col min="10500" max="10500" width="19.88671875" style="14" bestFit="1" customWidth="1"/>
    <col min="10501" max="10501" width="21.109375" style="14" customWidth="1"/>
    <col min="10502" max="10502" width="6.88671875" style="14" bestFit="1" customWidth="1"/>
    <col min="10503" max="10513" width="5.109375" style="14" customWidth="1"/>
    <col min="10514" max="10515" width="8" style="14" customWidth="1"/>
    <col min="10516" max="10516" width="6.44140625" style="14" customWidth="1"/>
    <col min="10517" max="10752" width="9.109375" style="14"/>
    <col min="10753" max="10753" width="3.109375" style="14" bestFit="1" customWidth="1"/>
    <col min="10754" max="10754" width="3.5546875" style="14" customWidth="1"/>
    <col min="10755" max="10755" width="6.5546875" style="14" customWidth="1"/>
    <col min="10756" max="10756" width="19.88671875" style="14" bestFit="1" customWidth="1"/>
    <col min="10757" max="10757" width="21.109375" style="14" customWidth="1"/>
    <col min="10758" max="10758" width="6.88671875" style="14" bestFit="1" customWidth="1"/>
    <col min="10759" max="10769" width="5.109375" style="14" customWidth="1"/>
    <col min="10770" max="10771" width="8" style="14" customWidth="1"/>
    <col min="10772" max="10772" width="6.44140625" style="14" customWidth="1"/>
    <col min="10773" max="11008" width="9.109375" style="14"/>
    <col min="11009" max="11009" width="3.109375" style="14" bestFit="1" customWidth="1"/>
    <col min="11010" max="11010" width="3.5546875" style="14" customWidth="1"/>
    <col min="11011" max="11011" width="6.5546875" style="14" customWidth="1"/>
    <col min="11012" max="11012" width="19.88671875" style="14" bestFit="1" customWidth="1"/>
    <col min="11013" max="11013" width="21.109375" style="14" customWidth="1"/>
    <col min="11014" max="11014" width="6.88671875" style="14" bestFit="1" customWidth="1"/>
    <col min="11015" max="11025" width="5.109375" style="14" customWidth="1"/>
    <col min="11026" max="11027" width="8" style="14" customWidth="1"/>
    <col min="11028" max="11028" width="6.44140625" style="14" customWidth="1"/>
    <col min="11029" max="11264" width="9.109375" style="14"/>
    <col min="11265" max="11265" width="3.109375" style="14" bestFit="1" customWidth="1"/>
    <col min="11266" max="11266" width="3.5546875" style="14" customWidth="1"/>
    <col min="11267" max="11267" width="6.5546875" style="14" customWidth="1"/>
    <col min="11268" max="11268" width="19.88671875" style="14" bestFit="1" customWidth="1"/>
    <col min="11269" max="11269" width="21.109375" style="14" customWidth="1"/>
    <col min="11270" max="11270" width="6.88671875" style="14" bestFit="1" customWidth="1"/>
    <col min="11271" max="11281" width="5.109375" style="14" customWidth="1"/>
    <col min="11282" max="11283" width="8" style="14" customWidth="1"/>
    <col min="11284" max="11284" width="6.44140625" style="14" customWidth="1"/>
    <col min="11285" max="11520" width="9.109375" style="14"/>
    <col min="11521" max="11521" width="3.109375" style="14" bestFit="1" customWidth="1"/>
    <col min="11522" max="11522" width="3.5546875" style="14" customWidth="1"/>
    <col min="11523" max="11523" width="6.5546875" style="14" customWidth="1"/>
    <col min="11524" max="11524" width="19.88671875" style="14" bestFit="1" customWidth="1"/>
    <col min="11525" max="11525" width="21.109375" style="14" customWidth="1"/>
    <col min="11526" max="11526" width="6.88671875" style="14" bestFit="1" customWidth="1"/>
    <col min="11527" max="11537" width="5.109375" style="14" customWidth="1"/>
    <col min="11538" max="11539" width="8" style="14" customWidth="1"/>
    <col min="11540" max="11540" width="6.44140625" style="14" customWidth="1"/>
    <col min="11541" max="11776" width="9.109375" style="14"/>
    <col min="11777" max="11777" width="3.109375" style="14" bestFit="1" customWidth="1"/>
    <col min="11778" max="11778" width="3.5546875" style="14" customWidth="1"/>
    <col min="11779" max="11779" width="6.5546875" style="14" customWidth="1"/>
    <col min="11780" max="11780" width="19.88671875" style="14" bestFit="1" customWidth="1"/>
    <col min="11781" max="11781" width="21.109375" style="14" customWidth="1"/>
    <col min="11782" max="11782" width="6.88671875" style="14" bestFit="1" customWidth="1"/>
    <col min="11783" max="11793" width="5.109375" style="14" customWidth="1"/>
    <col min="11794" max="11795" width="8" style="14" customWidth="1"/>
    <col min="11796" max="11796" width="6.44140625" style="14" customWidth="1"/>
    <col min="11797" max="12032" width="9.109375" style="14"/>
    <col min="12033" max="12033" width="3.109375" style="14" bestFit="1" customWidth="1"/>
    <col min="12034" max="12034" width="3.5546875" style="14" customWidth="1"/>
    <col min="12035" max="12035" width="6.5546875" style="14" customWidth="1"/>
    <col min="12036" max="12036" width="19.88671875" style="14" bestFit="1" customWidth="1"/>
    <col min="12037" max="12037" width="21.109375" style="14" customWidth="1"/>
    <col min="12038" max="12038" width="6.88671875" style="14" bestFit="1" customWidth="1"/>
    <col min="12039" max="12049" width="5.109375" style="14" customWidth="1"/>
    <col min="12050" max="12051" width="8" style="14" customWidth="1"/>
    <col min="12052" max="12052" width="6.44140625" style="14" customWidth="1"/>
    <col min="12053" max="12288" width="9.109375" style="14"/>
    <col min="12289" max="12289" width="3.109375" style="14" bestFit="1" customWidth="1"/>
    <col min="12290" max="12290" width="3.5546875" style="14" customWidth="1"/>
    <col min="12291" max="12291" width="6.5546875" style="14" customWidth="1"/>
    <col min="12292" max="12292" width="19.88671875" style="14" bestFit="1" customWidth="1"/>
    <col min="12293" max="12293" width="21.109375" style="14" customWidth="1"/>
    <col min="12294" max="12294" width="6.88671875" style="14" bestFit="1" customWidth="1"/>
    <col min="12295" max="12305" width="5.109375" style="14" customWidth="1"/>
    <col min="12306" max="12307" width="8" style="14" customWidth="1"/>
    <col min="12308" max="12308" width="6.44140625" style="14" customWidth="1"/>
    <col min="12309" max="12544" width="9.109375" style="14"/>
    <col min="12545" max="12545" width="3.109375" style="14" bestFit="1" customWidth="1"/>
    <col min="12546" max="12546" width="3.5546875" style="14" customWidth="1"/>
    <col min="12547" max="12547" width="6.5546875" style="14" customWidth="1"/>
    <col min="12548" max="12548" width="19.88671875" style="14" bestFit="1" customWidth="1"/>
    <col min="12549" max="12549" width="21.109375" style="14" customWidth="1"/>
    <col min="12550" max="12550" width="6.88671875" style="14" bestFit="1" customWidth="1"/>
    <col min="12551" max="12561" width="5.109375" style="14" customWidth="1"/>
    <col min="12562" max="12563" width="8" style="14" customWidth="1"/>
    <col min="12564" max="12564" width="6.44140625" style="14" customWidth="1"/>
    <col min="12565" max="12800" width="9.109375" style="14"/>
    <col min="12801" max="12801" width="3.109375" style="14" bestFit="1" customWidth="1"/>
    <col min="12802" max="12802" width="3.5546875" style="14" customWidth="1"/>
    <col min="12803" max="12803" width="6.5546875" style="14" customWidth="1"/>
    <col min="12804" max="12804" width="19.88671875" style="14" bestFit="1" customWidth="1"/>
    <col min="12805" max="12805" width="21.109375" style="14" customWidth="1"/>
    <col min="12806" max="12806" width="6.88671875" style="14" bestFit="1" customWidth="1"/>
    <col min="12807" max="12817" width="5.109375" style="14" customWidth="1"/>
    <col min="12818" max="12819" width="8" style="14" customWidth="1"/>
    <col min="12820" max="12820" width="6.44140625" style="14" customWidth="1"/>
    <col min="12821" max="13056" width="9.109375" style="14"/>
    <col min="13057" max="13057" width="3.109375" style="14" bestFit="1" customWidth="1"/>
    <col min="13058" max="13058" width="3.5546875" style="14" customWidth="1"/>
    <col min="13059" max="13059" width="6.5546875" style="14" customWidth="1"/>
    <col min="13060" max="13060" width="19.88671875" style="14" bestFit="1" customWidth="1"/>
    <col min="13061" max="13061" width="21.109375" style="14" customWidth="1"/>
    <col min="13062" max="13062" width="6.88671875" style="14" bestFit="1" customWidth="1"/>
    <col min="13063" max="13073" width="5.109375" style="14" customWidth="1"/>
    <col min="13074" max="13075" width="8" style="14" customWidth="1"/>
    <col min="13076" max="13076" width="6.44140625" style="14" customWidth="1"/>
    <col min="13077" max="13312" width="9.109375" style="14"/>
    <col min="13313" max="13313" width="3.109375" style="14" bestFit="1" customWidth="1"/>
    <col min="13314" max="13314" width="3.5546875" style="14" customWidth="1"/>
    <col min="13315" max="13315" width="6.5546875" style="14" customWidth="1"/>
    <col min="13316" max="13316" width="19.88671875" style="14" bestFit="1" customWidth="1"/>
    <col min="13317" max="13317" width="21.109375" style="14" customWidth="1"/>
    <col min="13318" max="13318" width="6.88671875" style="14" bestFit="1" customWidth="1"/>
    <col min="13319" max="13329" width="5.109375" style="14" customWidth="1"/>
    <col min="13330" max="13331" width="8" style="14" customWidth="1"/>
    <col min="13332" max="13332" width="6.44140625" style="14" customWidth="1"/>
    <col min="13333" max="13568" width="9.109375" style="14"/>
    <col min="13569" max="13569" width="3.109375" style="14" bestFit="1" customWidth="1"/>
    <col min="13570" max="13570" width="3.5546875" style="14" customWidth="1"/>
    <col min="13571" max="13571" width="6.5546875" style="14" customWidth="1"/>
    <col min="13572" max="13572" width="19.88671875" style="14" bestFit="1" customWidth="1"/>
    <col min="13573" max="13573" width="21.109375" style="14" customWidth="1"/>
    <col min="13574" max="13574" width="6.88671875" style="14" bestFit="1" customWidth="1"/>
    <col min="13575" max="13585" width="5.109375" style="14" customWidth="1"/>
    <col min="13586" max="13587" width="8" style="14" customWidth="1"/>
    <col min="13588" max="13588" width="6.44140625" style="14" customWidth="1"/>
    <col min="13589" max="13824" width="9.109375" style="14"/>
    <col min="13825" max="13825" width="3.109375" style="14" bestFit="1" customWidth="1"/>
    <col min="13826" max="13826" width="3.5546875" style="14" customWidth="1"/>
    <col min="13827" max="13827" width="6.5546875" style="14" customWidth="1"/>
    <col min="13828" max="13828" width="19.88671875" style="14" bestFit="1" customWidth="1"/>
    <col min="13829" max="13829" width="21.109375" style="14" customWidth="1"/>
    <col min="13830" max="13830" width="6.88671875" style="14" bestFit="1" customWidth="1"/>
    <col min="13831" max="13841" width="5.109375" style="14" customWidth="1"/>
    <col min="13842" max="13843" width="8" style="14" customWidth="1"/>
    <col min="13844" max="13844" width="6.44140625" style="14" customWidth="1"/>
    <col min="13845" max="14080" width="9.109375" style="14"/>
    <col min="14081" max="14081" width="3.109375" style="14" bestFit="1" customWidth="1"/>
    <col min="14082" max="14082" width="3.5546875" style="14" customWidth="1"/>
    <col min="14083" max="14083" width="6.5546875" style="14" customWidth="1"/>
    <col min="14084" max="14084" width="19.88671875" style="14" bestFit="1" customWidth="1"/>
    <col min="14085" max="14085" width="21.109375" style="14" customWidth="1"/>
    <col min="14086" max="14086" width="6.88671875" style="14" bestFit="1" customWidth="1"/>
    <col min="14087" max="14097" width="5.109375" style="14" customWidth="1"/>
    <col min="14098" max="14099" width="8" style="14" customWidth="1"/>
    <col min="14100" max="14100" width="6.44140625" style="14" customWidth="1"/>
    <col min="14101" max="14336" width="9.109375" style="14"/>
    <col min="14337" max="14337" width="3.109375" style="14" bestFit="1" customWidth="1"/>
    <col min="14338" max="14338" width="3.5546875" style="14" customWidth="1"/>
    <col min="14339" max="14339" width="6.5546875" style="14" customWidth="1"/>
    <col min="14340" max="14340" width="19.88671875" style="14" bestFit="1" customWidth="1"/>
    <col min="14341" max="14341" width="21.109375" style="14" customWidth="1"/>
    <col min="14342" max="14342" width="6.88671875" style="14" bestFit="1" customWidth="1"/>
    <col min="14343" max="14353" width="5.109375" style="14" customWidth="1"/>
    <col min="14354" max="14355" width="8" style="14" customWidth="1"/>
    <col min="14356" max="14356" width="6.44140625" style="14" customWidth="1"/>
    <col min="14357" max="14592" width="9.109375" style="14"/>
    <col min="14593" max="14593" width="3.109375" style="14" bestFit="1" customWidth="1"/>
    <col min="14594" max="14594" width="3.5546875" style="14" customWidth="1"/>
    <col min="14595" max="14595" width="6.5546875" style="14" customWidth="1"/>
    <col min="14596" max="14596" width="19.88671875" style="14" bestFit="1" customWidth="1"/>
    <col min="14597" max="14597" width="21.109375" style="14" customWidth="1"/>
    <col min="14598" max="14598" width="6.88671875" style="14" bestFit="1" customWidth="1"/>
    <col min="14599" max="14609" width="5.109375" style="14" customWidth="1"/>
    <col min="14610" max="14611" width="8" style="14" customWidth="1"/>
    <col min="14612" max="14612" width="6.44140625" style="14" customWidth="1"/>
    <col min="14613" max="14848" width="9.109375" style="14"/>
    <col min="14849" max="14849" width="3.109375" style="14" bestFit="1" customWidth="1"/>
    <col min="14850" max="14850" width="3.5546875" style="14" customWidth="1"/>
    <col min="14851" max="14851" width="6.5546875" style="14" customWidth="1"/>
    <col min="14852" max="14852" width="19.88671875" style="14" bestFit="1" customWidth="1"/>
    <col min="14853" max="14853" width="21.109375" style="14" customWidth="1"/>
    <col min="14854" max="14854" width="6.88671875" style="14" bestFit="1" customWidth="1"/>
    <col min="14855" max="14865" width="5.109375" style="14" customWidth="1"/>
    <col min="14866" max="14867" width="8" style="14" customWidth="1"/>
    <col min="14868" max="14868" width="6.44140625" style="14" customWidth="1"/>
    <col min="14869" max="15104" width="9.109375" style="14"/>
    <col min="15105" max="15105" width="3.109375" style="14" bestFit="1" customWidth="1"/>
    <col min="15106" max="15106" width="3.5546875" style="14" customWidth="1"/>
    <col min="15107" max="15107" width="6.5546875" style="14" customWidth="1"/>
    <col min="15108" max="15108" width="19.88671875" style="14" bestFit="1" customWidth="1"/>
    <col min="15109" max="15109" width="21.109375" style="14" customWidth="1"/>
    <col min="15110" max="15110" width="6.88671875" style="14" bestFit="1" customWidth="1"/>
    <col min="15111" max="15121" width="5.109375" style="14" customWidth="1"/>
    <col min="15122" max="15123" width="8" style="14" customWidth="1"/>
    <col min="15124" max="15124" width="6.44140625" style="14" customWidth="1"/>
    <col min="15125" max="15360" width="9.109375" style="14"/>
    <col min="15361" max="15361" width="3.109375" style="14" bestFit="1" customWidth="1"/>
    <col min="15362" max="15362" width="3.5546875" style="14" customWidth="1"/>
    <col min="15363" max="15363" width="6.5546875" style="14" customWidth="1"/>
    <col min="15364" max="15364" width="19.88671875" style="14" bestFit="1" customWidth="1"/>
    <col min="15365" max="15365" width="21.109375" style="14" customWidth="1"/>
    <col min="15366" max="15366" width="6.88671875" style="14" bestFit="1" customWidth="1"/>
    <col min="15367" max="15377" width="5.109375" style="14" customWidth="1"/>
    <col min="15378" max="15379" width="8" style="14" customWidth="1"/>
    <col min="15380" max="15380" width="6.44140625" style="14" customWidth="1"/>
    <col min="15381" max="15616" width="9.109375" style="14"/>
    <col min="15617" max="15617" width="3.109375" style="14" bestFit="1" customWidth="1"/>
    <col min="15618" max="15618" width="3.5546875" style="14" customWidth="1"/>
    <col min="15619" max="15619" width="6.5546875" style="14" customWidth="1"/>
    <col min="15620" max="15620" width="19.88671875" style="14" bestFit="1" customWidth="1"/>
    <col min="15621" max="15621" width="21.109375" style="14" customWidth="1"/>
    <col min="15622" max="15622" width="6.88671875" style="14" bestFit="1" customWidth="1"/>
    <col min="15623" max="15633" width="5.109375" style="14" customWidth="1"/>
    <col min="15634" max="15635" width="8" style="14" customWidth="1"/>
    <col min="15636" max="15636" width="6.44140625" style="14" customWidth="1"/>
    <col min="15637" max="15872" width="9.109375" style="14"/>
    <col min="15873" max="15873" width="3.109375" style="14" bestFit="1" customWidth="1"/>
    <col min="15874" max="15874" width="3.5546875" style="14" customWidth="1"/>
    <col min="15875" max="15875" width="6.5546875" style="14" customWidth="1"/>
    <col min="15876" max="15876" width="19.88671875" style="14" bestFit="1" customWidth="1"/>
    <col min="15877" max="15877" width="21.109375" style="14" customWidth="1"/>
    <col min="15878" max="15878" width="6.88671875" style="14" bestFit="1" customWidth="1"/>
    <col min="15879" max="15889" width="5.109375" style="14" customWidth="1"/>
    <col min="15890" max="15891" width="8" style="14" customWidth="1"/>
    <col min="15892" max="15892" width="6.44140625" style="14" customWidth="1"/>
    <col min="15893" max="16128" width="9.109375" style="14"/>
    <col min="16129" max="16129" width="3.109375" style="14" bestFit="1" customWidth="1"/>
    <col min="16130" max="16130" width="3.5546875" style="14" customWidth="1"/>
    <col min="16131" max="16131" width="6.5546875" style="14" customWidth="1"/>
    <col min="16132" max="16132" width="19.88671875" style="14" bestFit="1" customWidth="1"/>
    <col min="16133" max="16133" width="21.109375" style="14" customWidth="1"/>
    <col min="16134" max="16134" width="6.88671875" style="14" bestFit="1" customWidth="1"/>
    <col min="16135" max="16145" width="5.109375" style="14" customWidth="1"/>
    <col min="16146" max="16147" width="8" style="14" customWidth="1"/>
    <col min="16148" max="16148" width="6.44140625" style="14" customWidth="1"/>
    <col min="16149" max="16384" width="9.109375" style="14"/>
  </cols>
  <sheetData>
    <row r="1" spans="1:19" ht="24" customHeight="1" thickTop="1" x14ac:dyDescent="0.4">
      <c r="A1" s="70" t="s">
        <v>0</v>
      </c>
      <c r="B1" s="3" t="s">
        <v>1</v>
      </c>
      <c r="E1" s="5"/>
      <c r="I1" s="2" t="s">
        <v>2</v>
      </c>
      <c r="O1" s="71"/>
      <c r="P1" s="72"/>
      <c r="Q1" s="73"/>
      <c r="R1" s="74" t="s">
        <v>3</v>
      </c>
      <c r="S1" s="75"/>
    </row>
    <row r="2" spans="1:19" x14ac:dyDescent="0.25">
      <c r="A2" s="19"/>
      <c r="O2" s="76"/>
      <c r="P2" s="77"/>
      <c r="Q2" s="78"/>
      <c r="R2" s="79"/>
      <c r="S2" s="80"/>
    </row>
    <row r="3" spans="1:19" x14ac:dyDescent="0.25">
      <c r="B3" s="81" t="s">
        <v>17</v>
      </c>
      <c r="O3" s="76"/>
      <c r="P3" s="77"/>
      <c r="Q3" s="78"/>
      <c r="R3" s="82"/>
      <c r="S3" s="83"/>
    </row>
    <row r="4" spans="1:19" x14ac:dyDescent="0.25">
      <c r="B4" s="81" t="s">
        <v>18</v>
      </c>
      <c r="C4" s="81"/>
      <c r="O4" s="76"/>
      <c r="P4" s="77"/>
      <c r="Q4" s="78"/>
      <c r="R4" s="84" t="s">
        <v>11</v>
      </c>
      <c r="S4" s="86"/>
    </row>
    <row r="5" spans="1:19" x14ac:dyDescent="0.25">
      <c r="B5" s="81" t="s">
        <v>19</v>
      </c>
      <c r="C5" s="81"/>
      <c r="O5" s="76"/>
      <c r="P5" s="77"/>
      <c r="Q5" s="78"/>
      <c r="R5" s="79"/>
      <c r="S5" s="80"/>
    </row>
    <row r="6" spans="1:19" ht="13.8" thickBot="1" x14ac:dyDescent="0.3">
      <c r="C6" s="81"/>
      <c r="O6" s="88"/>
      <c r="P6" s="89"/>
      <c r="Q6" s="90"/>
      <c r="R6" s="91"/>
      <c r="S6" s="93"/>
    </row>
    <row r="7" spans="1:19" ht="14.4" thickTop="1" thickBot="1" x14ac:dyDescent="0.3"/>
    <row r="8" spans="1:19" ht="14.4" x14ac:dyDescent="0.3">
      <c r="B8" s="42" t="s">
        <v>20</v>
      </c>
      <c r="C8" s="67" t="s">
        <v>4</v>
      </c>
      <c r="D8" s="68" t="s">
        <v>5</v>
      </c>
      <c r="E8" s="68" t="s">
        <v>6</v>
      </c>
      <c r="F8" s="42" t="s">
        <v>21</v>
      </c>
      <c r="G8" s="94">
        <v>1</v>
      </c>
      <c r="H8" s="94">
        <v>2</v>
      </c>
      <c r="I8" s="94">
        <v>3</v>
      </c>
      <c r="J8" s="94">
        <v>4</v>
      </c>
      <c r="K8" s="94">
        <v>5</v>
      </c>
      <c r="L8" s="95">
        <v>6</v>
      </c>
      <c r="M8" s="96" t="s">
        <v>22</v>
      </c>
      <c r="N8" s="128" t="s">
        <v>23</v>
      </c>
      <c r="O8" s="128" t="s">
        <v>24</v>
      </c>
      <c r="P8" s="129" t="s">
        <v>25</v>
      </c>
      <c r="Q8" s="130"/>
    </row>
    <row r="9" spans="1:19" x14ac:dyDescent="0.25">
      <c r="B9" s="42">
        <v>1</v>
      </c>
      <c r="C9" s="133"/>
      <c r="D9" s="68" t="str">
        <f>IF(C9=0," ",VLOOKUP(C9,[1]Inschr!B$1:K$65536,3,FALSE))</f>
        <v xml:space="preserve"> </v>
      </c>
      <c r="E9" s="68" t="str">
        <f>IF(C9=0," ",VLOOKUP(C9,[1]Inschr!B$1:K$65536,4,FALSE))</f>
        <v xml:space="preserve"> </v>
      </c>
      <c r="F9" s="42">
        <f t="shared" ref="F9:F14" si="0">M9*2+1</f>
        <v>1</v>
      </c>
      <c r="G9" s="100" t="s">
        <v>26</v>
      </c>
      <c r="H9" s="42">
        <f>IF(R19-S19&gt;0,1,0)</f>
        <v>0</v>
      </c>
      <c r="I9" s="42">
        <f>IF(R24-S24&gt;0,1,0)</f>
        <v>0</v>
      </c>
      <c r="J9" s="42">
        <f>IF(R28-S28&gt;0,1,0)</f>
        <v>0</v>
      </c>
      <c r="K9" s="42">
        <f>IF(R31-S31&gt;0,1,0)</f>
        <v>0</v>
      </c>
      <c r="L9" s="67">
        <f>IF(R20-S20&gt;0,1,0)</f>
        <v>0</v>
      </c>
      <c r="M9" s="101">
        <f t="shared" ref="M9:M14" si="1">SUM(G9:L9)</f>
        <v>0</v>
      </c>
      <c r="N9" s="102">
        <f>IF(M9=0,0,IF(2&lt;IF(M9=$M$9,1,0)+IF(M9=$M$10,1,0)+IF(M9=$M$11,1,0)+IF(M9=$M$12,1,0)+IF(M9=$M$13,1,0)+IF(M9=$M$14,1,0),R19+R24+R28+R31+R20-S20-S19-S24-S28-S31,IF(2=IF(M9=$M$9,1,0)+IF(M9=$M$10,1,0)+IF(M9=$M$11,1,0)+IF(M9=$M$12,1,0)+IF(M9=$M$13,1,0)+IF(M9=$M$14,1,0),"-","_")))</f>
        <v>0</v>
      </c>
      <c r="O9" s="102">
        <f>IF(OR(N9=0,N9="-",N9="_"),N9,IF(2&lt;IF(N9=$N$9,1,0)+IF(N9=$N$10,1,0)+IF(N9=$N$11,1,0)+IF(N9=$N$12,1,0)+IF(N9=$N$13,1,0)+IF(N9=$N$14,1,0),L19+N19+P19+L24+N24+P24+L28+N28+P28+L31+N31+P31+L20+N20+P20-M20-O20-Q20-M19-O19-Q19-M24-O24-Q24-M28-O28-Q28-M31-O31-Q31,IF(2=IF(N9=$N$9,1,0)+IF(N9=$N$10,1,0)+IF(N9=$N$11,1,0)+IF(N9=$N$12,1,0)+IF(N9=$N$13,1,0)+IF(N9=$N$14,1,0),"-","_")))</f>
        <v>0</v>
      </c>
      <c r="P9" s="103">
        <f>IF(M9=0,0,IF(N9="-",IF(M9=M10,IF(R19&lt;S19,"Verliezer","Winnaar"),IF(M9=M11,IF(R24&lt;S24,"Verliezer","Winnaar"),IF(M9=M12,IF(R28&lt;S28,"Verliezer","Winnaar"),IF(M9=M13,IF(R31&lt;S31,"Verliezer","Winnaar"),IF(R20&lt;S20,"Verliezer","Winnaar"))))),IF(O9="-",IF(N9=N10,IF(R19&lt;S19,"Verliezer","Winnaar"),IF(N9=N11,IF(R24&lt;S24,"Verliezer","Winnaar"),IF(N9=N12,IF(R28&lt;S28,"Verliezer","Winnaar"),IF(N9=N13,IF(R31&lt;S31,"Verliezer","Winnaar"),IF(R20&lt;S20,"Verliezer","Winnaar"))))),"_")))</f>
        <v>0</v>
      </c>
      <c r="Q9" s="104"/>
    </row>
    <row r="10" spans="1:19" x14ac:dyDescent="0.25">
      <c r="B10" s="42">
        <v>2</v>
      </c>
      <c r="C10" s="133"/>
      <c r="D10" s="68" t="str">
        <f>IF(C10=0," ",VLOOKUP(C10,[1]Inschr!B$1:K$65536,3,FALSE))</f>
        <v xml:space="preserve"> </v>
      </c>
      <c r="E10" s="68" t="str">
        <f>IF(C10=0," ",VLOOKUP(C10,[1]Inschr!B$1:K$65536,4,FALSE))</f>
        <v xml:space="preserve"> </v>
      </c>
      <c r="F10" s="42">
        <f t="shared" si="0"/>
        <v>1</v>
      </c>
      <c r="G10" s="42">
        <f>IF(S19-R19&gt;0,1,0)</f>
        <v>0</v>
      </c>
      <c r="H10" s="100" t="s">
        <v>26</v>
      </c>
      <c r="I10" s="42">
        <f>IF(R30-S30&gt;0,1,0)</f>
        <v>0</v>
      </c>
      <c r="J10" s="42">
        <f>IF(R25-S25&gt;0,1,0)</f>
        <v>0</v>
      </c>
      <c r="K10" s="42">
        <f>IF(R22-S22&gt;0,1,0)</f>
        <v>0</v>
      </c>
      <c r="L10" s="67">
        <f>IF(R26-S26&gt;0,1,0)</f>
        <v>0</v>
      </c>
      <c r="M10" s="101">
        <f t="shared" si="1"/>
        <v>0</v>
      </c>
      <c r="N10" s="102">
        <f>IF(M10=0,0,IF(2&lt;IF(M10=$M$9,1,0)+IF(M10=$M$10,1,0)+IF(M10=$M$11,1,0)+IF(M10=$M$12,1,0)+IF(M10=$M$13,1,0)+IF(M10=$M$14,1,0),S19+R22+R25+R30+R26-S26-R19-S22-S25-S30,IF(2=IF(M10=$M$9,1,0)+IF(M10=$M$10,1,0)+IF(M10=$M$11,1,0)+IF(M10=$M$12,1,0)+IF(M10=$M$13,1,0)+IF(M10=$M$14,1,0),"-","_")))</f>
        <v>0</v>
      </c>
      <c r="O10" s="102">
        <f>IF(OR(N10=0,N10="-",N10="_"),N10,IF(2&lt;IF(N10=$N$9,1,0)+IF(N10=$N$10,1,0)+IF(N10=$N$11,1,0)+IF(N10=$N$12,1,0)+IF(N10=$N$13,1,0)+IF(N10=$N$14,1,0),M19+O19+Q19+L22+N22+P22+L25+N25+P25+L30+N30+P30+L26+N26+P26-M26-O26-Q26-L19-N19-P19-M22-O22-Q22-M25-O25-Q25-M30-O30-Q30,IF(2=IF(N10=$N$9,1,0)+IF(N10=$N$10,1,0)+IF(N10=$N$11,1,0)+IF(N10=$N$12,1,0)+IF(N10=$N$13,1,0)+IF(N10=$N$14,1,0),"-","_")))</f>
        <v>0</v>
      </c>
      <c r="P10" s="105">
        <f>IF(M10=0,0,IF(N10="-",IF(M10=M11,IF(R30&lt;S30,"Verliezer","Winnaar"),IF(M10=M12,IF(R25&lt;S25,"Verliezer","Winnaar"),IF(M10=M13,IF(R22&lt;S22,"Verliezer","Winnaar"),IF(M10=M14,IF(R26&lt;S26,"Verliezer","Winnaar"),IF(S19&lt;R19,"Verliezer","Winnaar"))))),IF(O10="-",IF(N10=N11,IF(R30&lt;S30,"Verliezer","Winnaar"),IF(N10=N12,IF(R25&lt;S25,"Verliezer","Winnaar"),IF(N10=N13,IF(R22&lt;S22,"Verliezer","Winnaar"),IF(N10=N14,IF(R26&lt;S26,"Verliezer","Winnaar"),IF(S19&lt;R19,"Verliezer","Winnaar"))))),"_")))</f>
        <v>0</v>
      </c>
      <c r="Q10" s="106"/>
      <c r="R10" s="5"/>
      <c r="S10" s="5"/>
    </row>
    <row r="11" spans="1:19" x14ac:dyDescent="0.25">
      <c r="B11" s="42">
        <v>3</v>
      </c>
      <c r="C11" s="133"/>
      <c r="D11" s="68" t="str">
        <f>IF(C11=0," ",VLOOKUP(C11,[1]Inschr!B$1:K$65536,3,FALSE))</f>
        <v xml:space="preserve"> </v>
      </c>
      <c r="E11" s="68" t="str">
        <f>IF(C11=0," ",VLOOKUP(C11,[1]Inschr!B$1:K$65536,4,FALSE))</f>
        <v xml:space="preserve"> </v>
      </c>
      <c r="F11" s="42">
        <f t="shared" si="0"/>
        <v>1</v>
      </c>
      <c r="G11" s="42">
        <f>IF(S24-R24&gt;0,1,0)</f>
        <v>0</v>
      </c>
      <c r="H11" s="42">
        <f>IF(S30-R30&gt;0,1,0)</f>
        <v>0</v>
      </c>
      <c r="I11" s="100" t="s">
        <v>26</v>
      </c>
      <c r="J11" s="42">
        <f>IF(R21-S21&gt;0,1,0)</f>
        <v>0</v>
      </c>
      <c r="K11" s="42">
        <f>IF(R27-S27&gt;0,1,0)</f>
        <v>0</v>
      </c>
      <c r="L11" s="67">
        <f>IF(R17-S17&gt;0,1,0)</f>
        <v>0</v>
      </c>
      <c r="M11" s="101">
        <f t="shared" si="1"/>
        <v>0</v>
      </c>
      <c r="N11" s="102">
        <f>IF(M11=0,0,IF(2&lt;IF(M11=$M$9,1,0)+IF(M11=$M$10,1,0)+IF(M11=$M$11,1,0)+IF(M11=$M$12,1,0)+IF(M11=$M$13,1,0)+IF(M11=$M$14,1,0),R21+S24+R27+S30+R17-S17-S21-R24-S27-R30,IF(2=IF(M11=$M$9,1,0)+IF(M11=$M$10,1,0)+IF(M11=$M$11,1,0)+IF(M11=$M$12,1,0)+IF(M11=$M$13,1,0)+IF(M11=$M$14,1,0),"-","_")))</f>
        <v>0</v>
      </c>
      <c r="O11" s="102">
        <f>IF(OR(N11=0,N11="-",N11="_"),N11,IF(2&lt;IF(N11=$N$9,1,0)+IF(N11=$N$10,1,0)+IF(N11=$N$11,1,0)+IF(N11=$N$12,1,0)+IF(N11=$N$13,1,0)+IF(N11=$N$14,1,0),L21+N21+P21+M24+O24+Q24+L27+N27+P27+M30+O30+Q30+L17+N17+P17-M17-O17-Q17-M21-O21-Q21-L24-N24-P24-M27-O27-Q27-L30-N30-P30,IF(2=IF(N11=$N$9,1,0)+IF(N11=$N$10,1,0)+IF(N11=$N$11,1,0)+IF(N11=$N$12,1,0)+IF(N11=$N$13,1,0)+IF(N11=$N$14,1,0),"-","_")))</f>
        <v>0</v>
      </c>
      <c r="P11" s="103">
        <f>IF(M11=0,0,IF(N11="-",IF(M11=M12,IF(R21&lt;S21,"Verliezer","Winnaar"),IF(M11=M13,IF(R27&lt;S27,"Verliezer","Winnaar"),IF(M11=M14,IF(R17&lt;S17,"Verliezer","Winnaar"),IF(M11=M9,IF(S24&lt;R24,"Verliezer","Winnaar"),IF(S30&lt;R30,"Verliezer","Winnaar"))))),IF(O11="-",IF(N11=N12,IF(R21&lt;S21,"Verliezer","Winnaar"),IF(N11=N13,IF(R27&lt;S27,"Verliezer","Winnaar"),IF(N11=N14,IF(R17&lt;S17,"Verliezer","Winnaar"),IF(N11=N9,IF(S24&lt;R24,"Verliezer","Winnaar"),IF(S30&lt;R30,"Verliezer","Winnaar"))))),"_")))</f>
        <v>0</v>
      </c>
      <c r="Q11" s="104"/>
      <c r="R11" s="5"/>
      <c r="S11" s="5"/>
    </row>
    <row r="12" spans="1:19" x14ac:dyDescent="0.25">
      <c r="B12" s="42">
        <v>4</v>
      </c>
      <c r="C12" s="133"/>
      <c r="D12" s="68" t="str">
        <f>IF(C12=0," ",VLOOKUP(C12,[1]Inschr!B$1:K$65536,3,FALSE))</f>
        <v xml:space="preserve"> </v>
      </c>
      <c r="E12" s="68" t="str">
        <f>IF(C12=0," ",VLOOKUP(C12,[1]Inschr!B$1:K$65536,4,FALSE))</f>
        <v xml:space="preserve"> </v>
      </c>
      <c r="F12" s="42">
        <f t="shared" si="0"/>
        <v>1</v>
      </c>
      <c r="G12" s="42">
        <f>IF(S28-R28&gt;0,1,0)</f>
        <v>0</v>
      </c>
      <c r="H12" s="42">
        <f>IF(S25-R25&gt;0,1,0)</f>
        <v>0</v>
      </c>
      <c r="I12" s="42">
        <f>IF(S21-R21&gt;0,1,0)</f>
        <v>0</v>
      </c>
      <c r="J12" s="100" t="s">
        <v>26</v>
      </c>
      <c r="K12" s="42">
        <f>IF(R18-S18&gt;0,1,0)</f>
        <v>0</v>
      </c>
      <c r="L12" s="67">
        <f>IF(R29-S29&gt;0,1,0)</f>
        <v>0</v>
      </c>
      <c r="M12" s="101">
        <f t="shared" si="1"/>
        <v>0</v>
      </c>
      <c r="N12" s="102">
        <f>IF(M12=0,0,IF(2&lt;IF(M12=$M$9,1,0)+IF(M12=$M$10,1,0)+IF(M12=$M$11,1,0)+IF(M12=$M$12,1,0)+IF(M12=$M$13,1,0)+IF(M12=$M$14,1,0),R18+S21+S25+S28+R29-S29-S18-R21-R25-R28,IF(2=IF(M12=$M$9,1,0)+IF(M12=$M$10,1,0)+IF(M12=$M$11,1,0)+IF(M12=$M$12,1,0)+IF(M12=$M$13,1,0)+IF(M12=$M$14,1,0),"-","_")))</f>
        <v>0</v>
      </c>
      <c r="O12" s="102">
        <f>IF(OR(N12=0,N12="-",N12="_"),N12,IF(2&lt;IF(N12=$N$9,1,0)+IF(N12=$N$10,1,0)+IF(N12=$N$11,1,0)+IF(N12=$N$12,1,0)+IF(N12=$N$13,1,0)+IF(N12=$N$14,1,0),L18+N18+P18+M21+O21+Q21+M25+O25+Q25+M28+O28+Q28+L29+N29+P29-M29-O29-Q29-M18-O18-Q18-L21-N21-P21-L25-N25-P25-L28-N28-P28,IF(2=IF(N12=$N$9,1,0)+IF(N12=$N$10,1,0)+IF(N12=$N$11,1,0)+IF(N12=$N$12,1,0)+IF(N12=$N$13,1,0)+IF(N12=$N$14,1,0),"-","_")))</f>
        <v>0</v>
      </c>
      <c r="P12" s="103">
        <f>IF(M12=0,0,IF(N12="-",IF(M12=M13,IF(R18&lt;S18,"Verliezer","Winnaar"),IF(M12=M14,IF(R29&lt;S29,"Verliezer","Winnaar"),IF(M12=M9,IF(S28&lt;R28,"Verliezer","Winnaar"),IF(M12=M10,IF(S25&lt;R25,"Verliezer","Winnaar"),IF(S21&lt;R21,"Verliezer","Winnaar"))))),IF(O12="-",IF(N12=N13,IF(R18&lt;S18,"Verliezer","Winnaar"),IF(N12=N14,IF(R29&lt;S29,"Verliezer","Winnaar"),IF(N12=N9,IF(S28&lt;R28,"Verliezer","Winnaar"),IF(N12=N10,IF(S25&lt;R25,"Verliezer","Winnaar"),IF(S21&lt;R21,"Verliezer","Winnaar"))))),"_")))</f>
        <v>0</v>
      </c>
      <c r="Q12" s="104"/>
      <c r="R12" s="5"/>
      <c r="S12" s="5"/>
    </row>
    <row r="13" spans="1:19" x14ac:dyDescent="0.25">
      <c r="B13" s="42">
        <v>5</v>
      </c>
      <c r="C13" s="133"/>
      <c r="D13" s="68" t="str">
        <f>IF(C13=0," ",VLOOKUP(C13,[1]Inschr!B$1:K$65536,3,FALSE))</f>
        <v xml:space="preserve"> </v>
      </c>
      <c r="E13" s="68" t="str">
        <f>IF(C13=0," ",VLOOKUP(C13,[1]Inschr!B$1:K$65536,4,FALSE))</f>
        <v xml:space="preserve"> </v>
      </c>
      <c r="F13" s="42">
        <f t="shared" si="0"/>
        <v>1</v>
      </c>
      <c r="G13" s="42">
        <f>IF(S31-R31&gt;0,1,0)</f>
        <v>0</v>
      </c>
      <c r="H13" s="42">
        <f>IF(S22-R22&gt;0,1,0)</f>
        <v>0</v>
      </c>
      <c r="I13" s="42">
        <f>IF(S27-R27&gt;0,1,0)</f>
        <v>0</v>
      </c>
      <c r="J13" s="42">
        <f>IF(S18-R18&gt;0,1,0)</f>
        <v>0</v>
      </c>
      <c r="K13" s="100" t="s">
        <v>26</v>
      </c>
      <c r="L13" s="67">
        <f>IF(R23-S23&gt;0,1,0)</f>
        <v>0</v>
      </c>
      <c r="M13" s="101">
        <f t="shared" si="1"/>
        <v>0</v>
      </c>
      <c r="N13" s="102">
        <f>IF(M13=0,0,IF(2&lt;IF(M13=$M$9,1,0)+IF(M13=$M$10,1,0)+IF(M13=$M$11,1,0)+IF(M13=$M$12,1,0)+IF(M13=$M$13,1,0)+IF(M13=$M$14,1,0),S18+S22+S27+S31+R23-S23-R18-R22-R27-R31,IF(2=IF(M13=$M$9,1,0)+IF(M13=$M$10,1,0)+IF(M13=$M$11,1,0)+IF(M13=$M$12,1,0)+IF(M13=$M$13,1,0)+IF(M13=$M$14,1,0),"-","_")))</f>
        <v>0</v>
      </c>
      <c r="O13" s="102">
        <f>IF(OR(N13=0,N13="-",N13="_"),N13,IF(2&lt;IF(N13=$N$9,1,0)+IF(N13=$N$10,1,0)+IF(N13=$N$11,1,0)+IF(N13=$N$12,1,0)+IF(N13=$N$13,1,0)+IF(N13=$N$14,1,0),M18+O18+Q18+M22+O22+Q22+M27+O27+Q27+M31+O31+Q31+L23+N23+P23-M23-O23-Q23-L18-N18-P18-L22-N22-P22-L27-N27-P27-L31-N31-P31,IF(2=IF(N13=$N$9,1,0)+IF(N13=$N$10,1,0)+IF(N13=$N$11,1,0)+IF(N13=$N$12,1,0)+IF(N13=$N$13,1,0)+IF(N13=$N$14,1,0),"-","_")))</f>
        <v>0</v>
      </c>
      <c r="P13" s="103">
        <f>IF(M13=0,0,IF(N13="-",IF(M13=M14,IF(R23&lt;S23,"Verliezer","Winnaar"),IF(M13=M9,IF(S31&lt;R31,"Verliezer","Winnaar"),IF(M13=M10,IF(S22&lt;R22,"Verliezer","Winnaar"),IF(M13=M11,IF(S27&lt;R27,"Verliezer","Winnaar"),IF(S18&lt;R18,"Verliezer","Winnaar"))))),IF(O13="-",IF(N13=N14,IF(R23&lt;S23,"Verliezer","Winnaar"),IF(N13=N9,IF(S31&lt;R31,"Verliezer","Winnaar"),IF(N13=N10,IF(S22&lt;R22,"Verliezer","Winnaar"),IF(N13=N11,IF(S27&lt;R27,"Verliezer","Winnaar"),IF(S18&lt;R18,"Verliezer","Winnaar"))))),"_")))</f>
        <v>0</v>
      </c>
      <c r="Q13" s="104"/>
      <c r="R13" s="5"/>
      <c r="S13" s="5"/>
    </row>
    <row r="14" spans="1:19" ht="13.8" thickBot="1" x14ac:dyDescent="0.3">
      <c r="B14" s="42">
        <v>6</v>
      </c>
      <c r="C14" s="133"/>
      <c r="D14" s="68" t="str">
        <f>IF(C14=0," ",VLOOKUP(C14,[1]Inschr!B$1:K$65536,3,FALSE))</f>
        <v xml:space="preserve"> </v>
      </c>
      <c r="E14" s="68" t="str">
        <f>IF(C14=0," ",VLOOKUP(C14,[1]Inschr!B$1:K$65536,4,FALSE))</f>
        <v xml:space="preserve"> </v>
      </c>
      <c r="F14" s="42">
        <f t="shared" si="0"/>
        <v>1</v>
      </c>
      <c r="G14" s="42">
        <f>IF(S20-R20&gt;0,1,0)</f>
        <v>0</v>
      </c>
      <c r="H14" s="42">
        <f>IF(S26-R26&gt;0,1,0)</f>
        <v>0</v>
      </c>
      <c r="I14" s="42">
        <f>IF(S17-R17&gt;0,1,0)</f>
        <v>0</v>
      </c>
      <c r="J14" s="42">
        <f>IF(S29-R29&gt;0,1,0)</f>
        <v>0</v>
      </c>
      <c r="K14" s="42">
        <f>IF(S23-R23&gt;0,1,0)</f>
        <v>0</v>
      </c>
      <c r="L14" s="107" t="s">
        <v>26</v>
      </c>
      <c r="M14" s="138">
        <f t="shared" si="1"/>
        <v>0</v>
      </c>
      <c r="N14" s="139">
        <f>IF(M14=0,0,IF(2&lt;IF(M14=$M$9,1,0)+IF(M14=$M$10,1,0)+IF(M14=$M$11,1,0)+IF(M14=$M$12,1,0)+IF(M14=$M$13,1,0)+IF(M14=$M$14,1,0),S17+S20+S23+S26+S29-R17-R20-R23-R26-R29,IF(2=IF(M14=$M$9,1,0)+IF(M14=$M$10,1,0)+IF(M14=$M$11,1,0)+IF(M14=$M$12,1,0)+IF(M14=$M$13,1,0)+IF(M14=$M$14,1,0),"-","_")))</f>
        <v>0</v>
      </c>
      <c r="O14" s="139">
        <f>IF(OR(N14=0,N14="-",N14="_"),N14,IF(2&lt;IF(N14=$N$9,1,0)+IF(N14=$N$10,1,0)+IF(N14=$N$11,1,0)+IF(N14=$N$12,1,0)+IF(N14=$N$13,1,0)+IF(N14=$N$14,1,0),M17+O17+Q17+M20+O20+Q20+M23+O23+Q23+M26+O26+Q26+M29+O29+Q29-L17-N17-P17-L20-N20-P20-L23-N23-P23-L26-N26-P26-L29-N29-P29,IF(2=IF(N14=$N$9,1,0)+IF(N14=$N$10,1,0)+IF(N14=$N$11,1,0)+IF(N14=$N$12,1,0)+IF(N14=$N$13,1,0)+IF(N14=$N$14,1,0),"-","_")))</f>
        <v>0</v>
      </c>
      <c r="P14" s="140">
        <f>IF(M14=0,0,IF(N14="-",IF(M14=M9,IF(S20&lt;R20,"Verliezer","Winnaar"),IF(M14=M10,IF(S26&lt;R26,"Verliezer","Winnaar"),IF(M14=M11,IF(S17&lt;R17,"Verliezer","Winnaar"),IF(M14=M12,IF(S29&lt;R29,"Verliezer","Winnaar"),IF(S23&lt;R23,"Verliezer","Winnaar"))))),IF(O14="-",IF(N14=N9,IF(S20&lt;R20,"Verliezer","Winnaar"),IF(N14=N10,IF(S26&lt;R26,"Verliezer","Winnaar"),IF(N14=N11,IF(S17&lt;R17,"Verliezer","Winnaar"),IF(N14=N12,IF(S29&lt;R29,"Verliezer","Winnaar"),IF(S23&lt;R23,"Verliezer","Winnaar"))))),"_")))</f>
        <v>0</v>
      </c>
      <c r="Q14" s="141"/>
      <c r="R14" s="5"/>
      <c r="S14" s="5"/>
    </row>
    <row r="15" spans="1:19" ht="13.8" thickBot="1" x14ac:dyDescent="0.3">
      <c r="C15" s="66"/>
      <c r="D15" s="66"/>
      <c r="E15" s="19"/>
      <c r="G15" s="109"/>
      <c r="H15" s="110" t="s">
        <v>27</v>
      </c>
      <c r="I15" s="110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spans="1:19" x14ac:dyDescent="0.25">
      <c r="C16" s="5"/>
      <c r="D16" s="19"/>
      <c r="E16" s="19"/>
      <c r="G16" s="109"/>
      <c r="H16" s="112" t="s">
        <v>29</v>
      </c>
      <c r="I16" s="112" t="s">
        <v>30</v>
      </c>
      <c r="J16" s="112" t="s">
        <v>31</v>
      </c>
      <c r="K16" s="113" t="s">
        <v>47</v>
      </c>
      <c r="L16" s="135" t="s">
        <v>32</v>
      </c>
      <c r="M16" s="136"/>
      <c r="N16" s="135" t="s">
        <v>33</v>
      </c>
      <c r="O16" s="136"/>
      <c r="P16" s="135" t="s">
        <v>34</v>
      </c>
      <c r="Q16" s="136"/>
      <c r="R16" s="135" t="s">
        <v>35</v>
      </c>
      <c r="S16" s="99"/>
    </row>
    <row r="17" spans="2:19" ht="18.75" customHeight="1" x14ac:dyDescent="0.25">
      <c r="C17" s="134"/>
      <c r="D17" s="66" t="s">
        <v>28</v>
      </c>
      <c r="E17" s="19"/>
      <c r="G17" s="109"/>
      <c r="K17" s="117" t="s">
        <v>48</v>
      </c>
      <c r="L17" s="118"/>
      <c r="M17" s="68"/>
      <c r="N17" s="118"/>
      <c r="O17" s="68"/>
      <c r="P17" s="118"/>
      <c r="Q17" s="68"/>
      <c r="R17" s="118">
        <f>IF(L17&gt;M17,1,0)+IF(N17&gt;O17,1,0)+IF(P17&gt;Q17,1,0)</f>
        <v>0</v>
      </c>
      <c r="S17" s="119">
        <f>IF(M17&gt;L17,1,0)+IF(O17&gt;N17,1,0)+IF(Q17&gt;P17,1,0)</f>
        <v>0</v>
      </c>
    </row>
    <row r="18" spans="2:19" ht="18.75" customHeight="1" x14ac:dyDescent="0.25">
      <c r="B18" s="59"/>
      <c r="C18" s="111"/>
      <c r="D18" s="68" t="str">
        <f>IF(C18=0," ",VLOOKUP(C18,[1]Inschr!B$1:K$65536,3,FALSE))</f>
        <v xml:space="preserve"> </v>
      </c>
      <c r="E18" s="102" t="str">
        <f>IF(C18=0," ",VLOOKUP(C18,[1]Inschr!B$1:K$65536,4,FALSE))</f>
        <v xml:space="preserve"> </v>
      </c>
      <c r="G18" s="109"/>
      <c r="H18" s="116"/>
      <c r="I18" s="116"/>
      <c r="J18" s="117" t="s">
        <v>36</v>
      </c>
      <c r="K18" s="117" t="s">
        <v>36</v>
      </c>
      <c r="L18" s="118"/>
      <c r="M18" s="68"/>
      <c r="N18" s="118"/>
      <c r="O18" s="68"/>
      <c r="P18" s="118"/>
      <c r="Q18" s="68"/>
      <c r="R18" s="118">
        <f>IF(L18&gt;M18,1,0)+IF(N18&gt;O18,1,0)+IF(P18&gt;Q18,1,0)</f>
        <v>0</v>
      </c>
      <c r="S18" s="119">
        <f>IF(M18&gt;L18,1,0)+IF(O18&gt;N18,1,0)+IF(Q18&gt;P18,1,0)</f>
        <v>0</v>
      </c>
    </row>
    <row r="19" spans="2:19" ht="18.75" customHeight="1" x14ac:dyDescent="0.25">
      <c r="C19" s="5"/>
      <c r="D19" s="19"/>
      <c r="E19" s="19"/>
      <c r="G19" s="109"/>
      <c r="H19" s="122" t="s">
        <v>37</v>
      </c>
      <c r="I19" s="117" t="s">
        <v>37</v>
      </c>
      <c r="J19" s="117" t="s">
        <v>37</v>
      </c>
      <c r="K19" s="117" t="s">
        <v>37</v>
      </c>
      <c r="L19" s="118"/>
      <c r="M19" s="68"/>
      <c r="N19" s="118"/>
      <c r="O19" s="68"/>
      <c r="P19" s="118"/>
      <c r="Q19" s="68"/>
      <c r="R19" s="118">
        <f t="shared" ref="R19:R29" si="2">IF(L19&gt;M19,1,0)+IF(N19&gt;O19,1,0)+IF(P19&gt;Q19,1,0)</f>
        <v>0</v>
      </c>
      <c r="S19" s="119">
        <f t="shared" ref="S19:S29" si="3">IF(M19&gt;L19,1,0)+IF(O19&gt;N19,1,0)+IF(Q19&gt;P19,1,0)</f>
        <v>0</v>
      </c>
    </row>
    <row r="20" spans="2:19" ht="18.75" customHeight="1" x14ac:dyDescent="0.25">
      <c r="C20" s="5"/>
      <c r="D20" s="19"/>
      <c r="E20" s="19"/>
      <c r="G20" s="109"/>
      <c r="K20" s="117" t="s">
        <v>49</v>
      </c>
      <c r="L20" s="118"/>
      <c r="M20" s="68"/>
      <c r="N20" s="118"/>
      <c r="O20" s="68"/>
      <c r="P20" s="118"/>
      <c r="Q20" s="68"/>
      <c r="R20" s="118">
        <f t="shared" si="2"/>
        <v>0</v>
      </c>
      <c r="S20" s="119">
        <f t="shared" si="3"/>
        <v>0</v>
      </c>
    </row>
    <row r="21" spans="2:19" ht="18.75" customHeight="1" x14ac:dyDescent="0.25">
      <c r="C21" s="5"/>
      <c r="D21" s="19"/>
      <c r="E21" s="19"/>
      <c r="G21" s="109"/>
      <c r="H21" s="116"/>
      <c r="I21" s="117" t="s">
        <v>38</v>
      </c>
      <c r="J21" s="117" t="s">
        <v>38</v>
      </c>
      <c r="K21" s="117" t="s">
        <v>38</v>
      </c>
      <c r="L21" s="118"/>
      <c r="M21" s="68"/>
      <c r="N21" s="118"/>
      <c r="O21" s="68"/>
      <c r="P21" s="118"/>
      <c r="Q21" s="68"/>
      <c r="R21" s="118">
        <f t="shared" si="2"/>
        <v>0</v>
      </c>
      <c r="S21" s="119">
        <f t="shared" si="3"/>
        <v>0</v>
      </c>
    </row>
    <row r="22" spans="2:19" ht="18.75" customHeight="1" x14ac:dyDescent="0.25">
      <c r="G22" s="109"/>
      <c r="H22" s="116"/>
      <c r="I22" s="5"/>
      <c r="J22" s="117" t="s">
        <v>39</v>
      </c>
      <c r="K22" s="117" t="s">
        <v>39</v>
      </c>
      <c r="L22" s="118"/>
      <c r="M22" s="68"/>
      <c r="N22" s="118"/>
      <c r="O22" s="68"/>
      <c r="P22" s="118"/>
      <c r="Q22" s="68"/>
      <c r="R22" s="118">
        <f t="shared" si="2"/>
        <v>0</v>
      </c>
      <c r="S22" s="119">
        <f t="shared" si="3"/>
        <v>0</v>
      </c>
    </row>
    <row r="23" spans="2:19" ht="18.75" customHeight="1" x14ac:dyDescent="0.25">
      <c r="G23" s="109"/>
      <c r="K23" s="117" t="s">
        <v>50</v>
      </c>
      <c r="L23" s="118"/>
      <c r="M23" s="68"/>
      <c r="N23" s="118"/>
      <c r="O23" s="68"/>
      <c r="P23" s="118"/>
      <c r="Q23" s="68"/>
      <c r="R23" s="118">
        <f t="shared" si="2"/>
        <v>0</v>
      </c>
      <c r="S23" s="119">
        <f t="shared" si="3"/>
        <v>0</v>
      </c>
    </row>
    <row r="24" spans="2:19" ht="18.75" customHeight="1" x14ac:dyDescent="0.25">
      <c r="B24" s="120"/>
      <c r="G24" s="109"/>
      <c r="H24" s="122" t="s">
        <v>40</v>
      </c>
      <c r="I24" s="117" t="s">
        <v>40</v>
      </c>
      <c r="J24" s="117" t="s">
        <v>40</v>
      </c>
      <c r="K24" s="117" t="s">
        <v>40</v>
      </c>
      <c r="L24" s="118"/>
      <c r="M24" s="68"/>
      <c r="N24" s="118"/>
      <c r="O24" s="68"/>
      <c r="P24" s="118"/>
      <c r="Q24" s="68"/>
      <c r="R24" s="118">
        <f t="shared" si="2"/>
        <v>0</v>
      </c>
      <c r="S24" s="119">
        <f t="shared" si="3"/>
        <v>0</v>
      </c>
    </row>
    <row r="25" spans="2:19" ht="18.75" customHeight="1" x14ac:dyDescent="0.25">
      <c r="G25" s="109"/>
      <c r="H25" s="116"/>
      <c r="I25" s="117" t="s">
        <v>41</v>
      </c>
      <c r="J25" s="117" t="s">
        <v>41</v>
      </c>
      <c r="K25" s="117" t="s">
        <v>41</v>
      </c>
      <c r="L25" s="118"/>
      <c r="M25" s="68"/>
      <c r="N25" s="118"/>
      <c r="O25" s="68"/>
      <c r="P25" s="118"/>
      <c r="Q25" s="68"/>
      <c r="R25" s="118">
        <f t="shared" si="2"/>
        <v>0</v>
      </c>
      <c r="S25" s="119">
        <f t="shared" si="3"/>
        <v>0</v>
      </c>
    </row>
    <row r="26" spans="2:19" ht="18.75" customHeight="1" x14ac:dyDescent="0.25">
      <c r="G26" s="109"/>
      <c r="K26" s="117" t="s">
        <v>51</v>
      </c>
      <c r="L26" s="118"/>
      <c r="M26" s="68"/>
      <c r="N26" s="118"/>
      <c r="O26" s="68"/>
      <c r="P26" s="118"/>
      <c r="Q26" s="68"/>
      <c r="R26" s="118">
        <f t="shared" si="2"/>
        <v>0</v>
      </c>
      <c r="S26" s="119">
        <f t="shared" si="3"/>
        <v>0</v>
      </c>
    </row>
    <row r="27" spans="2:19" ht="18.75" customHeight="1" x14ac:dyDescent="0.25">
      <c r="C27" s="120"/>
      <c r="H27" s="116"/>
      <c r="I27" s="5"/>
      <c r="J27" s="117" t="s">
        <v>42</v>
      </c>
      <c r="K27" s="117" t="s">
        <v>42</v>
      </c>
      <c r="L27" s="118"/>
      <c r="M27" s="68"/>
      <c r="N27" s="118"/>
      <c r="O27" s="68"/>
      <c r="P27" s="118"/>
      <c r="Q27" s="68"/>
      <c r="R27" s="118">
        <f t="shared" si="2"/>
        <v>0</v>
      </c>
      <c r="S27" s="119">
        <f t="shared" si="3"/>
        <v>0</v>
      </c>
    </row>
    <row r="28" spans="2:19" ht="18.75" customHeight="1" x14ac:dyDescent="0.25">
      <c r="H28" s="5"/>
      <c r="I28" s="117" t="s">
        <v>43</v>
      </c>
      <c r="J28" s="117" t="s">
        <v>43</v>
      </c>
      <c r="K28" s="117" t="s">
        <v>43</v>
      </c>
      <c r="L28" s="118"/>
      <c r="M28" s="68"/>
      <c r="N28" s="118"/>
      <c r="O28" s="68"/>
      <c r="P28" s="118"/>
      <c r="Q28" s="68"/>
      <c r="R28" s="118">
        <f t="shared" si="2"/>
        <v>0</v>
      </c>
      <c r="S28" s="119">
        <f t="shared" si="3"/>
        <v>0</v>
      </c>
    </row>
    <row r="29" spans="2:19" ht="18.75" customHeight="1" x14ac:dyDescent="0.25">
      <c r="K29" s="117" t="s">
        <v>52</v>
      </c>
      <c r="L29" s="118"/>
      <c r="M29" s="68"/>
      <c r="N29" s="118"/>
      <c r="O29" s="68"/>
      <c r="P29" s="118"/>
      <c r="Q29" s="68"/>
      <c r="R29" s="118">
        <f t="shared" si="2"/>
        <v>0</v>
      </c>
      <c r="S29" s="119">
        <f t="shared" si="3"/>
        <v>0</v>
      </c>
    </row>
    <row r="30" spans="2:19" ht="18.75" customHeight="1" x14ac:dyDescent="0.25">
      <c r="H30" s="122" t="s">
        <v>44</v>
      </c>
      <c r="I30" s="117" t="s">
        <v>44</v>
      </c>
      <c r="J30" s="117" t="s">
        <v>44</v>
      </c>
      <c r="K30" s="117" t="s">
        <v>44</v>
      </c>
      <c r="L30" s="118"/>
      <c r="M30" s="68"/>
      <c r="N30" s="118"/>
      <c r="O30" s="68"/>
      <c r="P30" s="118"/>
      <c r="Q30" s="68"/>
      <c r="R30" s="118">
        <f>IF(L30&gt;M30,1,0)+IF(N30&gt;O30,1,0)+IF(P30&gt;Q30,1,0)</f>
        <v>0</v>
      </c>
      <c r="S30" s="119">
        <f>IF(M30&gt;L30,1,0)+IF(O30&gt;N30,1,0)+IF(Q30&gt;P30,1,0)</f>
        <v>0</v>
      </c>
    </row>
    <row r="31" spans="2:19" ht="18.75" customHeight="1" thickBot="1" x14ac:dyDescent="0.3">
      <c r="H31" s="116"/>
      <c r="I31" s="5"/>
      <c r="J31" s="117" t="s">
        <v>45</v>
      </c>
      <c r="K31" s="117" t="s">
        <v>45</v>
      </c>
      <c r="L31" s="124"/>
      <c r="M31" s="137"/>
      <c r="N31" s="124"/>
      <c r="O31" s="137"/>
      <c r="P31" s="124"/>
      <c r="Q31" s="137"/>
      <c r="R31" s="124">
        <f>IF(L31&gt;M31,1,0)+IF(N31&gt;O31,1,0)+IF(P31&gt;Q31,1,0)</f>
        <v>0</v>
      </c>
      <c r="S31" s="125">
        <f>IF(M31&gt;L31,1,0)+IF(O31&gt;N31,1,0)+IF(Q31&gt;P31,1,0)</f>
        <v>0</v>
      </c>
    </row>
  </sheetData>
  <mergeCells count="16">
    <mergeCell ref="L16:M16"/>
    <mergeCell ref="N16:O16"/>
    <mergeCell ref="P16:Q16"/>
    <mergeCell ref="R16:S16"/>
    <mergeCell ref="P9:Q9"/>
    <mergeCell ref="P10:Q10"/>
    <mergeCell ref="P11:Q11"/>
    <mergeCell ref="P12:Q12"/>
    <mergeCell ref="P13:Q13"/>
    <mergeCell ref="P14:Q14"/>
    <mergeCell ref="O1:Q6"/>
    <mergeCell ref="R1:R3"/>
    <mergeCell ref="S1:S3"/>
    <mergeCell ref="R4:R6"/>
    <mergeCell ref="S4:S6"/>
    <mergeCell ref="P8:Q8"/>
  </mergeCells>
  <pageMargins left="0.39370078740157483" right="0.39370078740157483" top="0.98425196850393704" bottom="0.59055118110236227" header="0.51181102362204722" footer="0.51181102362204722"/>
  <pageSetup paperSize="9" scale="99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DC71-E119-4904-B2F2-B3BFF467FB26}">
  <dimension ref="A1:S26"/>
  <sheetViews>
    <sheetView tabSelected="1" zoomScaleNormal="100" workbookViewId="0">
      <selection activeCell="Q8" sqref="Q8"/>
    </sheetView>
  </sheetViews>
  <sheetFormatPr defaultColWidth="9.109375" defaultRowHeight="13.2" x14ac:dyDescent="0.25"/>
  <cols>
    <col min="1" max="1" width="3.109375" style="14" bestFit="1" customWidth="1"/>
    <col min="2" max="2" width="3.5546875" style="14" customWidth="1"/>
    <col min="3" max="3" width="6.5546875" style="14" customWidth="1"/>
    <col min="4" max="4" width="19.88671875" style="14" bestFit="1" customWidth="1"/>
    <col min="5" max="5" width="21.109375" style="14" customWidth="1"/>
    <col min="6" max="6" width="6.88671875" style="14" bestFit="1" customWidth="1"/>
    <col min="7" max="17" width="5.109375" style="14" customWidth="1"/>
    <col min="18" max="19" width="8" style="14" customWidth="1"/>
    <col min="20" max="20" width="6.44140625" style="14" customWidth="1"/>
    <col min="21" max="256" width="9.109375" style="14"/>
    <col min="257" max="257" width="3.109375" style="14" bestFit="1" customWidth="1"/>
    <col min="258" max="258" width="3.5546875" style="14" customWidth="1"/>
    <col min="259" max="259" width="6.5546875" style="14" customWidth="1"/>
    <col min="260" max="260" width="19.88671875" style="14" bestFit="1" customWidth="1"/>
    <col min="261" max="261" width="21.109375" style="14" customWidth="1"/>
    <col min="262" max="262" width="6.88671875" style="14" bestFit="1" customWidth="1"/>
    <col min="263" max="273" width="5.109375" style="14" customWidth="1"/>
    <col min="274" max="275" width="8" style="14" customWidth="1"/>
    <col min="276" max="276" width="6.44140625" style="14" customWidth="1"/>
    <col min="277" max="512" width="9.109375" style="14"/>
    <col min="513" max="513" width="3.109375" style="14" bestFit="1" customWidth="1"/>
    <col min="514" max="514" width="3.5546875" style="14" customWidth="1"/>
    <col min="515" max="515" width="6.5546875" style="14" customWidth="1"/>
    <col min="516" max="516" width="19.88671875" style="14" bestFit="1" customWidth="1"/>
    <col min="517" max="517" width="21.109375" style="14" customWidth="1"/>
    <col min="518" max="518" width="6.88671875" style="14" bestFit="1" customWidth="1"/>
    <col min="519" max="529" width="5.109375" style="14" customWidth="1"/>
    <col min="530" max="531" width="8" style="14" customWidth="1"/>
    <col min="532" max="532" width="6.44140625" style="14" customWidth="1"/>
    <col min="533" max="768" width="9.109375" style="14"/>
    <col min="769" max="769" width="3.109375" style="14" bestFit="1" customWidth="1"/>
    <col min="770" max="770" width="3.5546875" style="14" customWidth="1"/>
    <col min="771" max="771" width="6.5546875" style="14" customWidth="1"/>
    <col min="772" max="772" width="19.88671875" style="14" bestFit="1" customWidth="1"/>
    <col min="773" max="773" width="21.109375" style="14" customWidth="1"/>
    <col min="774" max="774" width="6.88671875" style="14" bestFit="1" customWidth="1"/>
    <col min="775" max="785" width="5.109375" style="14" customWidth="1"/>
    <col min="786" max="787" width="8" style="14" customWidth="1"/>
    <col min="788" max="788" width="6.44140625" style="14" customWidth="1"/>
    <col min="789" max="1024" width="9.109375" style="14"/>
    <col min="1025" max="1025" width="3.109375" style="14" bestFit="1" customWidth="1"/>
    <col min="1026" max="1026" width="3.5546875" style="14" customWidth="1"/>
    <col min="1027" max="1027" width="6.5546875" style="14" customWidth="1"/>
    <col min="1028" max="1028" width="19.88671875" style="14" bestFit="1" customWidth="1"/>
    <col min="1029" max="1029" width="21.109375" style="14" customWidth="1"/>
    <col min="1030" max="1030" width="6.88671875" style="14" bestFit="1" customWidth="1"/>
    <col min="1031" max="1041" width="5.109375" style="14" customWidth="1"/>
    <col min="1042" max="1043" width="8" style="14" customWidth="1"/>
    <col min="1044" max="1044" width="6.44140625" style="14" customWidth="1"/>
    <col min="1045" max="1280" width="9.109375" style="14"/>
    <col min="1281" max="1281" width="3.109375" style="14" bestFit="1" customWidth="1"/>
    <col min="1282" max="1282" width="3.5546875" style="14" customWidth="1"/>
    <col min="1283" max="1283" width="6.5546875" style="14" customWidth="1"/>
    <col min="1284" max="1284" width="19.88671875" style="14" bestFit="1" customWidth="1"/>
    <col min="1285" max="1285" width="21.109375" style="14" customWidth="1"/>
    <col min="1286" max="1286" width="6.88671875" style="14" bestFit="1" customWidth="1"/>
    <col min="1287" max="1297" width="5.109375" style="14" customWidth="1"/>
    <col min="1298" max="1299" width="8" style="14" customWidth="1"/>
    <col min="1300" max="1300" width="6.44140625" style="14" customWidth="1"/>
    <col min="1301" max="1536" width="9.109375" style="14"/>
    <col min="1537" max="1537" width="3.109375" style="14" bestFit="1" customWidth="1"/>
    <col min="1538" max="1538" width="3.5546875" style="14" customWidth="1"/>
    <col min="1539" max="1539" width="6.5546875" style="14" customWidth="1"/>
    <col min="1540" max="1540" width="19.88671875" style="14" bestFit="1" customWidth="1"/>
    <col min="1541" max="1541" width="21.109375" style="14" customWidth="1"/>
    <col min="1542" max="1542" width="6.88671875" style="14" bestFit="1" customWidth="1"/>
    <col min="1543" max="1553" width="5.109375" style="14" customWidth="1"/>
    <col min="1554" max="1555" width="8" style="14" customWidth="1"/>
    <col min="1556" max="1556" width="6.44140625" style="14" customWidth="1"/>
    <col min="1557" max="1792" width="9.109375" style="14"/>
    <col min="1793" max="1793" width="3.109375" style="14" bestFit="1" customWidth="1"/>
    <col min="1794" max="1794" width="3.5546875" style="14" customWidth="1"/>
    <col min="1795" max="1795" width="6.5546875" style="14" customWidth="1"/>
    <col min="1796" max="1796" width="19.88671875" style="14" bestFit="1" customWidth="1"/>
    <col min="1797" max="1797" width="21.109375" style="14" customWidth="1"/>
    <col min="1798" max="1798" width="6.88671875" style="14" bestFit="1" customWidth="1"/>
    <col min="1799" max="1809" width="5.109375" style="14" customWidth="1"/>
    <col min="1810" max="1811" width="8" style="14" customWidth="1"/>
    <col min="1812" max="1812" width="6.44140625" style="14" customWidth="1"/>
    <col min="1813" max="2048" width="9.109375" style="14"/>
    <col min="2049" max="2049" width="3.109375" style="14" bestFit="1" customWidth="1"/>
    <col min="2050" max="2050" width="3.5546875" style="14" customWidth="1"/>
    <col min="2051" max="2051" width="6.5546875" style="14" customWidth="1"/>
    <col min="2052" max="2052" width="19.88671875" style="14" bestFit="1" customWidth="1"/>
    <col min="2053" max="2053" width="21.109375" style="14" customWidth="1"/>
    <col min="2054" max="2054" width="6.88671875" style="14" bestFit="1" customWidth="1"/>
    <col min="2055" max="2065" width="5.109375" style="14" customWidth="1"/>
    <col min="2066" max="2067" width="8" style="14" customWidth="1"/>
    <col min="2068" max="2068" width="6.44140625" style="14" customWidth="1"/>
    <col min="2069" max="2304" width="9.109375" style="14"/>
    <col min="2305" max="2305" width="3.109375" style="14" bestFit="1" customWidth="1"/>
    <col min="2306" max="2306" width="3.5546875" style="14" customWidth="1"/>
    <col min="2307" max="2307" width="6.5546875" style="14" customWidth="1"/>
    <col min="2308" max="2308" width="19.88671875" style="14" bestFit="1" customWidth="1"/>
    <col min="2309" max="2309" width="21.109375" style="14" customWidth="1"/>
    <col min="2310" max="2310" width="6.88671875" style="14" bestFit="1" customWidth="1"/>
    <col min="2311" max="2321" width="5.109375" style="14" customWidth="1"/>
    <col min="2322" max="2323" width="8" style="14" customWidth="1"/>
    <col min="2324" max="2324" width="6.44140625" style="14" customWidth="1"/>
    <col min="2325" max="2560" width="9.109375" style="14"/>
    <col min="2561" max="2561" width="3.109375" style="14" bestFit="1" customWidth="1"/>
    <col min="2562" max="2562" width="3.5546875" style="14" customWidth="1"/>
    <col min="2563" max="2563" width="6.5546875" style="14" customWidth="1"/>
    <col min="2564" max="2564" width="19.88671875" style="14" bestFit="1" customWidth="1"/>
    <col min="2565" max="2565" width="21.109375" style="14" customWidth="1"/>
    <col min="2566" max="2566" width="6.88671875" style="14" bestFit="1" customWidth="1"/>
    <col min="2567" max="2577" width="5.109375" style="14" customWidth="1"/>
    <col min="2578" max="2579" width="8" style="14" customWidth="1"/>
    <col min="2580" max="2580" width="6.44140625" style="14" customWidth="1"/>
    <col min="2581" max="2816" width="9.109375" style="14"/>
    <col min="2817" max="2817" width="3.109375" style="14" bestFit="1" customWidth="1"/>
    <col min="2818" max="2818" width="3.5546875" style="14" customWidth="1"/>
    <col min="2819" max="2819" width="6.5546875" style="14" customWidth="1"/>
    <col min="2820" max="2820" width="19.88671875" style="14" bestFit="1" customWidth="1"/>
    <col min="2821" max="2821" width="21.109375" style="14" customWidth="1"/>
    <col min="2822" max="2822" width="6.88671875" style="14" bestFit="1" customWidth="1"/>
    <col min="2823" max="2833" width="5.109375" style="14" customWidth="1"/>
    <col min="2834" max="2835" width="8" style="14" customWidth="1"/>
    <col min="2836" max="2836" width="6.44140625" style="14" customWidth="1"/>
    <col min="2837" max="3072" width="9.109375" style="14"/>
    <col min="3073" max="3073" width="3.109375" style="14" bestFit="1" customWidth="1"/>
    <col min="3074" max="3074" width="3.5546875" style="14" customWidth="1"/>
    <col min="3075" max="3075" width="6.5546875" style="14" customWidth="1"/>
    <col min="3076" max="3076" width="19.88671875" style="14" bestFit="1" customWidth="1"/>
    <col min="3077" max="3077" width="21.109375" style="14" customWidth="1"/>
    <col min="3078" max="3078" width="6.88671875" style="14" bestFit="1" customWidth="1"/>
    <col min="3079" max="3089" width="5.109375" style="14" customWidth="1"/>
    <col min="3090" max="3091" width="8" style="14" customWidth="1"/>
    <col min="3092" max="3092" width="6.44140625" style="14" customWidth="1"/>
    <col min="3093" max="3328" width="9.109375" style="14"/>
    <col min="3329" max="3329" width="3.109375" style="14" bestFit="1" customWidth="1"/>
    <col min="3330" max="3330" width="3.5546875" style="14" customWidth="1"/>
    <col min="3331" max="3331" width="6.5546875" style="14" customWidth="1"/>
    <col min="3332" max="3332" width="19.88671875" style="14" bestFit="1" customWidth="1"/>
    <col min="3333" max="3333" width="21.109375" style="14" customWidth="1"/>
    <col min="3334" max="3334" width="6.88671875" style="14" bestFit="1" customWidth="1"/>
    <col min="3335" max="3345" width="5.109375" style="14" customWidth="1"/>
    <col min="3346" max="3347" width="8" style="14" customWidth="1"/>
    <col min="3348" max="3348" width="6.44140625" style="14" customWidth="1"/>
    <col min="3349" max="3584" width="9.109375" style="14"/>
    <col min="3585" max="3585" width="3.109375" style="14" bestFit="1" customWidth="1"/>
    <col min="3586" max="3586" width="3.5546875" style="14" customWidth="1"/>
    <col min="3587" max="3587" width="6.5546875" style="14" customWidth="1"/>
    <col min="3588" max="3588" width="19.88671875" style="14" bestFit="1" customWidth="1"/>
    <col min="3589" max="3589" width="21.109375" style="14" customWidth="1"/>
    <col min="3590" max="3590" width="6.88671875" style="14" bestFit="1" customWidth="1"/>
    <col min="3591" max="3601" width="5.109375" style="14" customWidth="1"/>
    <col min="3602" max="3603" width="8" style="14" customWidth="1"/>
    <col min="3604" max="3604" width="6.44140625" style="14" customWidth="1"/>
    <col min="3605" max="3840" width="9.109375" style="14"/>
    <col min="3841" max="3841" width="3.109375" style="14" bestFit="1" customWidth="1"/>
    <col min="3842" max="3842" width="3.5546875" style="14" customWidth="1"/>
    <col min="3843" max="3843" width="6.5546875" style="14" customWidth="1"/>
    <col min="3844" max="3844" width="19.88671875" style="14" bestFit="1" customWidth="1"/>
    <col min="3845" max="3845" width="21.109375" style="14" customWidth="1"/>
    <col min="3846" max="3846" width="6.88671875" style="14" bestFit="1" customWidth="1"/>
    <col min="3847" max="3857" width="5.109375" style="14" customWidth="1"/>
    <col min="3858" max="3859" width="8" style="14" customWidth="1"/>
    <col min="3860" max="3860" width="6.44140625" style="14" customWidth="1"/>
    <col min="3861" max="4096" width="9.109375" style="14"/>
    <col min="4097" max="4097" width="3.109375" style="14" bestFit="1" customWidth="1"/>
    <col min="4098" max="4098" width="3.5546875" style="14" customWidth="1"/>
    <col min="4099" max="4099" width="6.5546875" style="14" customWidth="1"/>
    <col min="4100" max="4100" width="19.88671875" style="14" bestFit="1" customWidth="1"/>
    <col min="4101" max="4101" width="21.109375" style="14" customWidth="1"/>
    <col min="4102" max="4102" width="6.88671875" style="14" bestFit="1" customWidth="1"/>
    <col min="4103" max="4113" width="5.109375" style="14" customWidth="1"/>
    <col min="4114" max="4115" width="8" style="14" customWidth="1"/>
    <col min="4116" max="4116" width="6.44140625" style="14" customWidth="1"/>
    <col min="4117" max="4352" width="9.109375" style="14"/>
    <col min="4353" max="4353" width="3.109375" style="14" bestFit="1" customWidth="1"/>
    <col min="4354" max="4354" width="3.5546875" style="14" customWidth="1"/>
    <col min="4355" max="4355" width="6.5546875" style="14" customWidth="1"/>
    <col min="4356" max="4356" width="19.88671875" style="14" bestFit="1" customWidth="1"/>
    <col min="4357" max="4357" width="21.109375" style="14" customWidth="1"/>
    <col min="4358" max="4358" width="6.88671875" style="14" bestFit="1" customWidth="1"/>
    <col min="4359" max="4369" width="5.109375" style="14" customWidth="1"/>
    <col min="4370" max="4371" width="8" style="14" customWidth="1"/>
    <col min="4372" max="4372" width="6.44140625" style="14" customWidth="1"/>
    <col min="4373" max="4608" width="9.109375" style="14"/>
    <col min="4609" max="4609" width="3.109375" style="14" bestFit="1" customWidth="1"/>
    <col min="4610" max="4610" width="3.5546875" style="14" customWidth="1"/>
    <col min="4611" max="4611" width="6.5546875" style="14" customWidth="1"/>
    <col min="4612" max="4612" width="19.88671875" style="14" bestFit="1" customWidth="1"/>
    <col min="4613" max="4613" width="21.109375" style="14" customWidth="1"/>
    <col min="4614" max="4614" width="6.88671875" style="14" bestFit="1" customWidth="1"/>
    <col min="4615" max="4625" width="5.109375" style="14" customWidth="1"/>
    <col min="4626" max="4627" width="8" style="14" customWidth="1"/>
    <col min="4628" max="4628" width="6.44140625" style="14" customWidth="1"/>
    <col min="4629" max="4864" width="9.109375" style="14"/>
    <col min="4865" max="4865" width="3.109375" style="14" bestFit="1" customWidth="1"/>
    <col min="4866" max="4866" width="3.5546875" style="14" customWidth="1"/>
    <col min="4867" max="4867" width="6.5546875" style="14" customWidth="1"/>
    <col min="4868" max="4868" width="19.88671875" style="14" bestFit="1" customWidth="1"/>
    <col min="4869" max="4869" width="21.109375" style="14" customWidth="1"/>
    <col min="4870" max="4870" width="6.88671875" style="14" bestFit="1" customWidth="1"/>
    <col min="4871" max="4881" width="5.109375" style="14" customWidth="1"/>
    <col min="4882" max="4883" width="8" style="14" customWidth="1"/>
    <col min="4884" max="4884" width="6.44140625" style="14" customWidth="1"/>
    <col min="4885" max="5120" width="9.109375" style="14"/>
    <col min="5121" max="5121" width="3.109375" style="14" bestFit="1" customWidth="1"/>
    <col min="5122" max="5122" width="3.5546875" style="14" customWidth="1"/>
    <col min="5123" max="5123" width="6.5546875" style="14" customWidth="1"/>
    <col min="5124" max="5124" width="19.88671875" style="14" bestFit="1" customWidth="1"/>
    <col min="5125" max="5125" width="21.109375" style="14" customWidth="1"/>
    <col min="5126" max="5126" width="6.88671875" style="14" bestFit="1" customWidth="1"/>
    <col min="5127" max="5137" width="5.109375" style="14" customWidth="1"/>
    <col min="5138" max="5139" width="8" style="14" customWidth="1"/>
    <col min="5140" max="5140" width="6.44140625" style="14" customWidth="1"/>
    <col min="5141" max="5376" width="9.109375" style="14"/>
    <col min="5377" max="5377" width="3.109375" style="14" bestFit="1" customWidth="1"/>
    <col min="5378" max="5378" width="3.5546875" style="14" customWidth="1"/>
    <col min="5379" max="5379" width="6.5546875" style="14" customWidth="1"/>
    <col min="5380" max="5380" width="19.88671875" style="14" bestFit="1" customWidth="1"/>
    <col min="5381" max="5381" width="21.109375" style="14" customWidth="1"/>
    <col min="5382" max="5382" width="6.88671875" style="14" bestFit="1" customWidth="1"/>
    <col min="5383" max="5393" width="5.109375" style="14" customWidth="1"/>
    <col min="5394" max="5395" width="8" style="14" customWidth="1"/>
    <col min="5396" max="5396" width="6.44140625" style="14" customWidth="1"/>
    <col min="5397" max="5632" width="9.109375" style="14"/>
    <col min="5633" max="5633" width="3.109375" style="14" bestFit="1" customWidth="1"/>
    <col min="5634" max="5634" width="3.5546875" style="14" customWidth="1"/>
    <col min="5635" max="5635" width="6.5546875" style="14" customWidth="1"/>
    <col min="5636" max="5636" width="19.88671875" style="14" bestFit="1" customWidth="1"/>
    <col min="5637" max="5637" width="21.109375" style="14" customWidth="1"/>
    <col min="5638" max="5638" width="6.88671875" style="14" bestFit="1" customWidth="1"/>
    <col min="5639" max="5649" width="5.109375" style="14" customWidth="1"/>
    <col min="5650" max="5651" width="8" style="14" customWidth="1"/>
    <col min="5652" max="5652" width="6.44140625" style="14" customWidth="1"/>
    <col min="5653" max="5888" width="9.109375" style="14"/>
    <col min="5889" max="5889" width="3.109375" style="14" bestFit="1" customWidth="1"/>
    <col min="5890" max="5890" width="3.5546875" style="14" customWidth="1"/>
    <col min="5891" max="5891" width="6.5546875" style="14" customWidth="1"/>
    <col min="5892" max="5892" width="19.88671875" style="14" bestFit="1" customWidth="1"/>
    <col min="5893" max="5893" width="21.109375" style="14" customWidth="1"/>
    <col min="5894" max="5894" width="6.88671875" style="14" bestFit="1" customWidth="1"/>
    <col min="5895" max="5905" width="5.109375" style="14" customWidth="1"/>
    <col min="5906" max="5907" width="8" style="14" customWidth="1"/>
    <col min="5908" max="5908" width="6.44140625" style="14" customWidth="1"/>
    <col min="5909" max="6144" width="9.109375" style="14"/>
    <col min="6145" max="6145" width="3.109375" style="14" bestFit="1" customWidth="1"/>
    <col min="6146" max="6146" width="3.5546875" style="14" customWidth="1"/>
    <col min="6147" max="6147" width="6.5546875" style="14" customWidth="1"/>
    <col min="6148" max="6148" width="19.88671875" style="14" bestFit="1" customWidth="1"/>
    <col min="6149" max="6149" width="21.109375" style="14" customWidth="1"/>
    <col min="6150" max="6150" width="6.88671875" style="14" bestFit="1" customWidth="1"/>
    <col min="6151" max="6161" width="5.109375" style="14" customWidth="1"/>
    <col min="6162" max="6163" width="8" style="14" customWidth="1"/>
    <col min="6164" max="6164" width="6.44140625" style="14" customWidth="1"/>
    <col min="6165" max="6400" width="9.109375" style="14"/>
    <col min="6401" max="6401" width="3.109375" style="14" bestFit="1" customWidth="1"/>
    <col min="6402" max="6402" width="3.5546875" style="14" customWidth="1"/>
    <col min="6403" max="6403" width="6.5546875" style="14" customWidth="1"/>
    <col min="6404" max="6404" width="19.88671875" style="14" bestFit="1" customWidth="1"/>
    <col min="6405" max="6405" width="21.109375" style="14" customWidth="1"/>
    <col min="6406" max="6406" width="6.88671875" style="14" bestFit="1" customWidth="1"/>
    <col min="6407" max="6417" width="5.109375" style="14" customWidth="1"/>
    <col min="6418" max="6419" width="8" style="14" customWidth="1"/>
    <col min="6420" max="6420" width="6.44140625" style="14" customWidth="1"/>
    <col min="6421" max="6656" width="9.109375" style="14"/>
    <col min="6657" max="6657" width="3.109375" style="14" bestFit="1" customWidth="1"/>
    <col min="6658" max="6658" width="3.5546875" style="14" customWidth="1"/>
    <col min="6659" max="6659" width="6.5546875" style="14" customWidth="1"/>
    <col min="6660" max="6660" width="19.88671875" style="14" bestFit="1" customWidth="1"/>
    <col min="6661" max="6661" width="21.109375" style="14" customWidth="1"/>
    <col min="6662" max="6662" width="6.88671875" style="14" bestFit="1" customWidth="1"/>
    <col min="6663" max="6673" width="5.109375" style="14" customWidth="1"/>
    <col min="6674" max="6675" width="8" style="14" customWidth="1"/>
    <col min="6676" max="6676" width="6.44140625" style="14" customWidth="1"/>
    <col min="6677" max="6912" width="9.109375" style="14"/>
    <col min="6913" max="6913" width="3.109375" style="14" bestFit="1" customWidth="1"/>
    <col min="6914" max="6914" width="3.5546875" style="14" customWidth="1"/>
    <col min="6915" max="6915" width="6.5546875" style="14" customWidth="1"/>
    <col min="6916" max="6916" width="19.88671875" style="14" bestFit="1" customWidth="1"/>
    <col min="6917" max="6917" width="21.109375" style="14" customWidth="1"/>
    <col min="6918" max="6918" width="6.88671875" style="14" bestFit="1" customWidth="1"/>
    <col min="6919" max="6929" width="5.109375" style="14" customWidth="1"/>
    <col min="6930" max="6931" width="8" style="14" customWidth="1"/>
    <col min="6932" max="6932" width="6.44140625" style="14" customWidth="1"/>
    <col min="6933" max="7168" width="9.109375" style="14"/>
    <col min="7169" max="7169" width="3.109375" style="14" bestFit="1" customWidth="1"/>
    <col min="7170" max="7170" width="3.5546875" style="14" customWidth="1"/>
    <col min="7171" max="7171" width="6.5546875" style="14" customWidth="1"/>
    <col min="7172" max="7172" width="19.88671875" style="14" bestFit="1" customWidth="1"/>
    <col min="7173" max="7173" width="21.109375" style="14" customWidth="1"/>
    <col min="7174" max="7174" width="6.88671875" style="14" bestFit="1" customWidth="1"/>
    <col min="7175" max="7185" width="5.109375" style="14" customWidth="1"/>
    <col min="7186" max="7187" width="8" style="14" customWidth="1"/>
    <col min="7188" max="7188" width="6.44140625" style="14" customWidth="1"/>
    <col min="7189" max="7424" width="9.109375" style="14"/>
    <col min="7425" max="7425" width="3.109375" style="14" bestFit="1" customWidth="1"/>
    <col min="7426" max="7426" width="3.5546875" style="14" customWidth="1"/>
    <col min="7427" max="7427" width="6.5546875" style="14" customWidth="1"/>
    <col min="7428" max="7428" width="19.88671875" style="14" bestFit="1" customWidth="1"/>
    <col min="7429" max="7429" width="21.109375" style="14" customWidth="1"/>
    <col min="7430" max="7430" width="6.88671875" style="14" bestFit="1" customWidth="1"/>
    <col min="7431" max="7441" width="5.109375" style="14" customWidth="1"/>
    <col min="7442" max="7443" width="8" style="14" customWidth="1"/>
    <col min="7444" max="7444" width="6.44140625" style="14" customWidth="1"/>
    <col min="7445" max="7680" width="9.109375" style="14"/>
    <col min="7681" max="7681" width="3.109375" style="14" bestFit="1" customWidth="1"/>
    <col min="7682" max="7682" width="3.5546875" style="14" customWidth="1"/>
    <col min="7683" max="7683" width="6.5546875" style="14" customWidth="1"/>
    <col min="7684" max="7684" width="19.88671875" style="14" bestFit="1" customWidth="1"/>
    <col min="7685" max="7685" width="21.109375" style="14" customWidth="1"/>
    <col min="7686" max="7686" width="6.88671875" style="14" bestFit="1" customWidth="1"/>
    <col min="7687" max="7697" width="5.109375" style="14" customWidth="1"/>
    <col min="7698" max="7699" width="8" style="14" customWidth="1"/>
    <col min="7700" max="7700" width="6.44140625" style="14" customWidth="1"/>
    <col min="7701" max="7936" width="9.109375" style="14"/>
    <col min="7937" max="7937" width="3.109375" style="14" bestFit="1" customWidth="1"/>
    <col min="7938" max="7938" width="3.5546875" style="14" customWidth="1"/>
    <col min="7939" max="7939" width="6.5546875" style="14" customWidth="1"/>
    <col min="7940" max="7940" width="19.88671875" style="14" bestFit="1" customWidth="1"/>
    <col min="7941" max="7941" width="21.109375" style="14" customWidth="1"/>
    <col min="7942" max="7942" width="6.88671875" style="14" bestFit="1" customWidth="1"/>
    <col min="7943" max="7953" width="5.109375" style="14" customWidth="1"/>
    <col min="7954" max="7955" width="8" style="14" customWidth="1"/>
    <col min="7956" max="7956" width="6.44140625" style="14" customWidth="1"/>
    <col min="7957" max="8192" width="9.109375" style="14"/>
    <col min="8193" max="8193" width="3.109375" style="14" bestFit="1" customWidth="1"/>
    <col min="8194" max="8194" width="3.5546875" style="14" customWidth="1"/>
    <col min="8195" max="8195" width="6.5546875" style="14" customWidth="1"/>
    <col min="8196" max="8196" width="19.88671875" style="14" bestFit="1" customWidth="1"/>
    <col min="8197" max="8197" width="21.109375" style="14" customWidth="1"/>
    <col min="8198" max="8198" width="6.88671875" style="14" bestFit="1" customWidth="1"/>
    <col min="8199" max="8209" width="5.109375" style="14" customWidth="1"/>
    <col min="8210" max="8211" width="8" style="14" customWidth="1"/>
    <col min="8212" max="8212" width="6.44140625" style="14" customWidth="1"/>
    <col min="8213" max="8448" width="9.109375" style="14"/>
    <col min="8449" max="8449" width="3.109375" style="14" bestFit="1" customWidth="1"/>
    <col min="8450" max="8450" width="3.5546875" style="14" customWidth="1"/>
    <col min="8451" max="8451" width="6.5546875" style="14" customWidth="1"/>
    <col min="8452" max="8452" width="19.88671875" style="14" bestFit="1" customWidth="1"/>
    <col min="8453" max="8453" width="21.109375" style="14" customWidth="1"/>
    <col min="8454" max="8454" width="6.88671875" style="14" bestFit="1" customWidth="1"/>
    <col min="8455" max="8465" width="5.109375" style="14" customWidth="1"/>
    <col min="8466" max="8467" width="8" style="14" customWidth="1"/>
    <col min="8468" max="8468" width="6.44140625" style="14" customWidth="1"/>
    <col min="8469" max="8704" width="9.109375" style="14"/>
    <col min="8705" max="8705" width="3.109375" style="14" bestFit="1" customWidth="1"/>
    <col min="8706" max="8706" width="3.5546875" style="14" customWidth="1"/>
    <col min="8707" max="8707" width="6.5546875" style="14" customWidth="1"/>
    <col min="8708" max="8708" width="19.88671875" style="14" bestFit="1" customWidth="1"/>
    <col min="8709" max="8709" width="21.109375" style="14" customWidth="1"/>
    <col min="8710" max="8710" width="6.88671875" style="14" bestFit="1" customWidth="1"/>
    <col min="8711" max="8721" width="5.109375" style="14" customWidth="1"/>
    <col min="8722" max="8723" width="8" style="14" customWidth="1"/>
    <col min="8724" max="8724" width="6.44140625" style="14" customWidth="1"/>
    <col min="8725" max="8960" width="9.109375" style="14"/>
    <col min="8961" max="8961" width="3.109375" style="14" bestFit="1" customWidth="1"/>
    <col min="8962" max="8962" width="3.5546875" style="14" customWidth="1"/>
    <col min="8963" max="8963" width="6.5546875" style="14" customWidth="1"/>
    <col min="8964" max="8964" width="19.88671875" style="14" bestFit="1" customWidth="1"/>
    <col min="8965" max="8965" width="21.109375" style="14" customWidth="1"/>
    <col min="8966" max="8966" width="6.88671875" style="14" bestFit="1" customWidth="1"/>
    <col min="8967" max="8977" width="5.109375" style="14" customWidth="1"/>
    <col min="8978" max="8979" width="8" style="14" customWidth="1"/>
    <col min="8980" max="8980" width="6.44140625" style="14" customWidth="1"/>
    <col min="8981" max="9216" width="9.109375" style="14"/>
    <col min="9217" max="9217" width="3.109375" style="14" bestFit="1" customWidth="1"/>
    <col min="9218" max="9218" width="3.5546875" style="14" customWidth="1"/>
    <col min="9219" max="9219" width="6.5546875" style="14" customWidth="1"/>
    <col min="9220" max="9220" width="19.88671875" style="14" bestFit="1" customWidth="1"/>
    <col min="9221" max="9221" width="21.109375" style="14" customWidth="1"/>
    <col min="9222" max="9222" width="6.88671875" style="14" bestFit="1" customWidth="1"/>
    <col min="9223" max="9233" width="5.109375" style="14" customWidth="1"/>
    <col min="9234" max="9235" width="8" style="14" customWidth="1"/>
    <col min="9236" max="9236" width="6.44140625" style="14" customWidth="1"/>
    <col min="9237" max="9472" width="9.109375" style="14"/>
    <col min="9473" max="9473" width="3.109375" style="14" bestFit="1" customWidth="1"/>
    <col min="9474" max="9474" width="3.5546875" style="14" customWidth="1"/>
    <col min="9475" max="9475" width="6.5546875" style="14" customWidth="1"/>
    <col min="9476" max="9476" width="19.88671875" style="14" bestFit="1" customWidth="1"/>
    <col min="9477" max="9477" width="21.109375" style="14" customWidth="1"/>
    <col min="9478" max="9478" width="6.88671875" style="14" bestFit="1" customWidth="1"/>
    <col min="9479" max="9489" width="5.109375" style="14" customWidth="1"/>
    <col min="9490" max="9491" width="8" style="14" customWidth="1"/>
    <col min="9492" max="9492" width="6.44140625" style="14" customWidth="1"/>
    <col min="9493" max="9728" width="9.109375" style="14"/>
    <col min="9729" max="9729" width="3.109375" style="14" bestFit="1" customWidth="1"/>
    <col min="9730" max="9730" width="3.5546875" style="14" customWidth="1"/>
    <col min="9731" max="9731" width="6.5546875" style="14" customWidth="1"/>
    <col min="9732" max="9732" width="19.88671875" style="14" bestFit="1" customWidth="1"/>
    <col min="9733" max="9733" width="21.109375" style="14" customWidth="1"/>
    <col min="9734" max="9734" width="6.88671875" style="14" bestFit="1" customWidth="1"/>
    <col min="9735" max="9745" width="5.109375" style="14" customWidth="1"/>
    <col min="9746" max="9747" width="8" style="14" customWidth="1"/>
    <col min="9748" max="9748" width="6.44140625" style="14" customWidth="1"/>
    <col min="9749" max="9984" width="9.109375" style="14"/>
    <col min="9985" max="9985" width="3.109375" style="14" bestFit="1" customWidth="1"/>
    <col min="9986" max="9986" width="3.5546875" style="14" customWidth="1"/>
    <col min="9987" max="9987" width="6.5546875" style="14" customWidth="1"/>
    <col min="9988" max="9988" width="19.88671875" style="14" bestFit="1" customWidth="1"/>
    <col min="9989" max="9989" width="21.109375" style="14" customWidth="1"/>
    <col min="9990" max="9990" width="6.88671875" style="14" bestFit="1" customWidth="1"/>
    <col min="9991" max="10001" width="5.109375" style="14" customWidth="1"/>
    <col min="10002" max="10003" width="8" style="14" customWidth="1"/>
    <col min="10004" max="10004" width="6.44140625" style="14" customWidth="1"/>
    <col min="10005" max="10240" width="9.109375" style="14"/>
    <col min="10241" max="10241" width="3.109375" style="14" bestFit="1" customWidth="1"/>
    <col min="10242" max="10242" width="3.5546875" style="14" customWidth="1"/>
    <col min="10243" max="10243" width="6.5546875" style="14" customWidth="1"/>
    <col min="10244" max="10244" width="19.88671875" style="14" bestFit="1" customWidth="1"/>
    <col min="10245" max="10245" width="21.109375" style="14" customWidth="1"/>
    <col min="10246" max="10246" width="6.88671875" style="14" bestFit="1" customWidth="1"/>
    <col min="10247" max="10257" width="5.109375" style="14" customWidth="1"/>
    <col min="10258" max="10259" width="8" style="14" customWidth="1"/>
    <col min="10260" max="10260" width="6.44140625" style="14" customWidth="1"/>
    <col min="10261" max="10496" width="9.109375" style="14"/>
    <col min="10497" max="10497" width="3.109375" style="14" bestFit="1" customWidth="1"/>
    <col min="10498" max="10498" width="3.5546875" style="14" customWidth="1"/>
    <col min="10499" max="10499" width="6.5546875" style="14" customWidth="1"/>
    <col min="10500" max="10500" width="19.88671875" style="14" bestFit="1" customWidth="1"/>
    <col min="10501" max="10501" width="21.109375" style="14" customWidth="1"/>
    <col min="10502" max="10502" width="6.88671875" style="14" bestFit="1" customWidth="1"/>
    <col min="10503" max="10513" width="5.109375" style="14" customWidth="1"/>
    <col min="10514" max="10515" width="8" style="14" customWidth="1"/>
    <col min="10516" max="10516" width="6.44140625" style="14" customWidth="1"/>
    <col min="10517" max="10752" width="9.109375" style="14"/>
    <col min="10753" max="10753" width="3.109375" style="14" bestFit="1" customWidth="1"/>
    <col min="10754" max="10754" width="3.5546875" style="14" customWidth="1"/>
    <col min="10755" max="10755" width="6.5546875" style="14" customWidth="1"/>
    <col min="10756" max="10756" width="19.88671875" style="14" bestFit="1" customWidth="1"/>
    <col min="10757" max="10757" width="21.109375" style="14" customWidth="1"/>
    <col min="10758" max="10758" width="6.88671875" style="14" bestFit="1" customWidth="1"/>
    <col min="10759" max="10769" width="5.109375" style="14" customWidth="1"/>
    <col min="10770" max="10771" width="8" style="14" customWidth="1"/>
    <col min="10772" max="10772" width="6.44140625" style="14" customWidth="1"/>
    <col min="10773" max="11008" width="9.109375" style="14"/>
    <col min="11009" max="11009" width="3.109375" style="14" bestFit="1" customWidth="1"/>
    <col min="11010" max="11010" width="3.5546875" style="14" customWidth="1"/>
    <col min="11011" max="11011" width="6.5546875" style="14" customWidth="1"/>
    <col min="11012" max="11012" width="19.88671875" style="14" bestFit="1" customWidth="1"/>
    <col min="11013" max="11013" width="21.109375" style="14" customWidth="1"/>
    <col min="11014" max="11014" width="6.88671875" style="14" bestFit="1" customWidth="1"/>
    <col min="11015" max="11025" width="5.109375" style="14" customWidth="1"/>
    <col min="11026" max="11027" width="8" style="14" customWidth="1"/>
    <col min="11028" max="11028" width="6.44140625" style="14" customWidth="1"/>
    <col min="11029" max="11264" width="9.109375" style="14"/>
    <col min="11265" max="11265" width="3.109375" style="14" bestFit="1" customWidth="1"/>
    <col min="11266" max="11266" width="3.5546875" style="14" customWidth="1"/>
    <col min="11267" max="11267" width="6.5546875" style="14" customWidth="1"/>
    <col min="11268" max="11268" width="19.88671875" style="14" bestFit="1" customWidth="1"/>
    <col min="11269" max="11269" width="21.109375" style="14" customWidth="1"/>
    <col min="11270" max="11270" width="6.88671875" style="14" bestFit="1" customWidth="1"/>
    <col min="11271" max="11281" width="5.109375" style="14" customWidth="1"/>
    <col min="11282" max="11283" width="8" style="14" customWidth="1"/>
    <col min="11284" max="11284" width="6.44140625" style="14" customWidth="1"/>
    <col min="11285" max="11520" width="9.109375" style="14"/>
    <col min="11521" max="11521" width="3.109375" style="14" bestFit="1" customWidth="1"/>
    <col min="11522" max="11522" width="3.5546875" style="14" customWidth="1"/>
    <col min="11523" max="11523" width="6.5546875" style="14" customWidth="1"/>
    <col min="11524" max="11524" width="19.88671875" style="14" bestFit="1" customWidth="1"/>
    <col min="11525" max="11525" width="21.109375" style="14" customWidth="1"/>
    <col min="11526" max="11526" width="6.88671875" style="14" bestFit="1" customWidth="1"/>
    <col min="11527" max="11537" width="5.109375" style="14" customWidth="1"/>
    <col min="11538" max="11539" width="8" style="14" customWidth="1"/>
    <col min="11540" max="11540" width="6.44140625" style="14" customWidth="1"/>
    <col min="11541" max="11776" width="9.109375" style="14"/>
    <col min="11777" max="11777" width="3.109375" style="14" bestFit="1" customWidth="1"/>
    <col min="11778" max="11778" width="3.5546875" style="14" customWidth="1"/>
    <col min="11779" max="11779" width="6.5546875" style="14" customWidth="1"/>
    <col min="11780" max="11780" width="19.88671875" style="14" bestFit="1" customWidth="1"/>
    <col min="11781" max="11781" width="21.109375" style="14" customWidth="1"/>
    <col min="11782" max="11782" width="6.88671875" style="14" bestFit="1" customWidth="1"/>
    <col min="11783" max="11793" width="5.109375" style="14" customWidth="1"/>
    <col min="11794" max="11795" width="8" style="14" customWidth="1"/>
    <col min="11796" max="11796" width="6.44140625" style="14" customWidth="1"/>
    <col min="11797" max="12032" width="9.109375" style="14"/>
    <col min="12033" max="12033" width="3.109375" style="14" bestFit="1" customWidth="1"/>
    <col min="12034" max="12034" width="3.5546875" style="14" customWidth="1"/>
    <col min="12035" max="12035" width="6.5546875" style="14" customWidth="1"/>
    <col min="12036" max="12036" width="19.88671875" style="14" bestFit="1" customWidth="1"/>
    <col min="12037" max="12037" width="21.109375" style="14" customWidth="1"/>
    <col min="12038" max="12038" width="6.88671875" style="14" bestFit="1" customWidth="1"/>
    <col min="12039" max="12049" width="5.109375" style="14" customWidth="1"/>
    <col min="12050" max="12051" width="8" style="14" customWidth="1"/>
    <col min="12052" max="12052" width="6.44140625" style="14" customWidth="1"/>
    <col min="12053" max="12288" width="9.109375" style="14"/>
    <col min="12289" max="12289" width="3.109375" style="14" bestFit="1" customWidth="1"/>
    <col min="12290" max="12290" width="3.5546875" style="14" customWidth="1"/>
    <col min="12291" max="12291" width="6.5546875" style="14" customWidth="1"/>
    <col min="12292" max="12292" width="19.88671875" style="14" bestFit="1" customWidth="1"/>
    <col min="12293" max="12293" width="21.109375" style="14" customWidth="1"/>
    <col min="12294" max="12294" width="6.88671875" style="14" bestFit="1" customWidth="1"/>
    <col min="12295" max="12305" width="5.109375" style="14" customWidth="1"/>
    <col min="12306" max="12307" width="8" style="14" customWidth="1"/>
    <col min="12308" max="12308" width="6.44140625" style="14" customWidth="1"/>
    <col min="12309" max="12544" width="9.109375" style="14"/>
    <col min="12545" max="12545" width="3.109375" style="14" bestFit="1" customWidth="1"/>
    <col min="12546" max="12546" width="3.5546875" style="14" customWidth="1"/>
    <col min="12547" max="12547" width="6.5546875" style="14" customWidth="1"/>
    <col min="12548" max="12548" width="19.88671875" style="14" bestFit="1" customWidth="1"/>
    <col min="12549" max="12549" width="21.109375" style="14" customWidth="1"/>
    <col min="12550" max="12550" width="6.88671875" style="14" bestFit="1" customWidth="1"/>
    <col min="12551" max="12561" width="5.109375" style="14" customWidth="1"/>
    <col min="12562" max="12563" width="8" style="14" customWidth="1"/>
    <col min="12564" max="12564" width="6.44140625" style="14" customWidth="1"/>
    <col min="12565" max="12800" width="9.109375" style="14"/>
    <col min="12801" max="12801" width="3.109375" style="14" bestFit="1" customWidth="1"/>
    <col min="12802" max="12802" width="3.5546875" style="14" customWidth="1"/>
    <col min="12803" max="12803" width="6.5546875" style="14" customWidth="1"/>
    <col min="12804" max="12804" width="19.88671875" style="14" bestFit="1" customWidth="1"/>
    <col min="12805" max="12805" width="21.109375" style="14" customWidth="1"/>
    <col min="12806" max="12806" width="6.88671875" style="14" bestFit="1" customWidth="1"/>
    <col min="12807" max="12817" width="5.109375" style="14" customWidth="1"/>
    <col min="12818" max="12819" width="8" style="14" customWidth="1"/>
    <col min="12820" max="12820" width="6.44140625" style="14" customWidth="1"/>
    <col min="12821" max="13056" width="9.109375" style="14"/>
    <col min="13057" max="13057" width="3.109375" style="14" bestFit="1" customWidth="1"/>
    <col min="13058" max="13058" width="3.5546875" style="14" customWidth="1"/>
    <col min="13059" max="13059" width="6.5546875" style="14" customWidth="1"/>
    <col min="13060" max="13060" width="19.88671875" style="14" bestFit="1" customWidth="1"/>
    <col min="13061" max="13061" width="21.109375" style="14" customWidth="1"/>
    <col min="13062" max="13062" width="6.88671875" style="14" bestFit="1" customWidth="1"/>
    <col min="13063" max="13073" width="5.109375" style="14" customWidth="1"/>
    <col min="13074" max="13075" width="8" style="14" customWidth="1"/>
    <col min="13076" max="13076" width="6.44140625" style="14" customWidth="1"/>
    <col min="13077" max="13312" width="9.109375" style="14"/>
    <col min="13313" max="13313" width="3.109375" style="14" bestFit="1" customWidth="1"/>
    <col min="13314" max="13314" width="3.5546875" style="14" customWidth="1"/>
    <col min="13315" max="13315" width="6.5546875" style="14" customWidth="1"/>
    <col min="13316" max="13316" width="19.88671875" style="14" bestFit="1" customWidth="1"/>
    <col min="13317" max="13317" width="21.109375" style="14" customWidth="1"/>
    <col min="13318" max="13318" width="6.88671875" style="14" bestFit="1" customWidth="1"/>
    <col min="13319" max="13329" width="5.109375" style="14" customWidth="1"/>
    <col min="13330" max="13331" width="8" style="14" customWidth="1"/>
    <col min="13332" max="13332" width="6.44140625" style="14" customWidth="1"/>
    <col min="13333" max="13568" width="9.109375" style="14"/>
    <col min="13569" max="13569" width="3.109375" style="14" bestFit="1" customWidth="1"/>
    <col min="13570" max="13570" width="3.5546875" style="14" customWidth="1"/>
    <col min="13571" max="13571" width="6.5546875" style="14" customWidth="1"/>
    <col min="13572" max="13572" width="19.88671875" style="14" bestFit="1" customWidth="1"/>
    <col min="13573" max="13573" width="21.109375" style="14" customWidth="1"/>
    <col min="13574" max="13574" width="6.88671875" style="14" bestFit="1" customWidth="1"/>
    <col min="13575" max="13585" width="5.109375" style="14" customWidth="1"/>
    <col min="13586" max="13587" width="8" style="14" customWidth="1"/>
    <col min="13588" max="13588" width="6.44140625" style="14" customWidth="1"/>
    <col min="13589" max="13824" width="9.109375" style="14"/>
    <col min="13825" max="13825" width="3.109375" style="14" bestFit="1" customWidth="1"/>
    <col min="13826" max="13826" width="3.5546875" style="14" customWidth="1"/>
    <col min="13827" max="13827" width="6.5546875" style="14" customWidth="1"/>
    <col min="13828" max="13828" width="19.88671875" style="14" bestFit="1" customWidth="1"/>
    <col min="13829" max="13829" width="21.109375" style="14" customWidth="1"/>
    <col min="13830" max="13830" width="6.88671875" style="14" bestFit="1" customWidth="1"/>
    <col min="13831" max="13841" width="5.109375" style="14" customWidth="1"/>
    <col min="13842" max="13843" width="8" style="14" customWidth="1"/>
    <col min="13844" max="13844" width="6.44140625" style="14" customWidth="1"/>
    <col min="13845" max="14080" width="9.109375" style="14"/>
    <col min="14081" max="14081" width="3.109375" style="14" bestFit="1" customWidth="1"/>
    <col min="14082" max="14082" width="3.5546875" style="14" customWidth="1"/>
    <col min="14083" max="14083" width="6.5546875" style="14" customWidth="1"/>
    <col min="14084" max="14084" width="19.88671875" style="14" bestFit="1" customWidth="1"/>
    <col min="14085" max="14085" width="21.109375" style="14" customWidth="1"/>
    <col min="14086" max="14086" width="6.88671875" style="14" bestFit="1" customWidth="1"/>
    <col min="14087" max="14097" width="5.109375" style="14" customWidth="1"/>
    <col min="14098" max="14099" width="8" style="14" customWidth="1"/>
    <col min="14100" max="14100" width="6.44140625" style="14" customWidth="1"/>
    <col min="14101" max="14336" width="9.109375" style="14"/>
    <col min="14337" max="14337" width="3.109375" style="14" bestFit="1" customWidth="1"/>
    <col min="14338" max="14338" width="3.5546875" style="14" customWidth="1"/>
    <col min="14339" max="14339" width="6.5546875" style="14" customWidth="1"/>
    <col min="14340" max="14340" width="19.88671875" style="14" bestFit="1" customWidth="1"/>
    <col min="14341" max="14341" width="21.109375" style="14" customWidth="1"/>
    <col min="14342" max="14342" width="6.88671875" style="14" bestFit="1" customWidth="1"/>
    <col min="14343" max="14353" width="5.109375" style="14" customWidth="1"/>
    <col min="14354" max="14355" width="8" style="14" customWidth="1"/>
    <col min="14356" max="14356" width="6.44140625" style="14" customWidth="1"/>
    <col min="14357" max="14592" width="9.109375" style="14"/>
    <col min="14593" max="14593" width="3.109375" style="14" bestFit="1" customWidth="1"/>
    <col min="14594" max="14594" width="3.5546875" style="14" customWidth="1"/>
    <col min="14595" max="14595" width="6.5546875" style="14" customWidth="1"/>
    <col min="14596" max="14596" width="19.88671875" style="14" bestFit="1" customWidth="1"/>
    <col min="14597" max="14597" width="21.109375" style="14" customWidth="1"/>
    <col min="14598" max="14598" width="6.88671875" style="14" bestFit="1" customWidth="1"/>
    <col min="14599" max="14609" width="5.109375" style="14" customWidth="1"/>
    <col min="14610" max="14611" width="8" style="14" customWidth="1"/>
    <col min="14612" max="14612" width="6.44140625" style="14" customWidth="1"/>
    <col min="14613" max="14848" width="9.109375" style="14"/>
    <col min="14849" max="14849" width="3.109375" style="14" bestFit="1" customWidth="1"/>
    <col min="14850" max="14850" width="3.5546875" style="14" customWidth="1"/>
    <col min="14851" max="14851" width="6.5546875" style="14" customWidth="1"/>
    <col min="14852" max="14852" width="19.88671875" style="14" bestFit="1" customWidth="1"/>
    <col min="14853" max="14853" width="21.109375" style="14" customWidth="1"/>
    <col min="14854" max="14854" width="6.88671875" style="14" bestFit="1" customWidth="1"/>
    <col min="14855" max="14865" width="5.109375" style="14" customWidth="1"/>
    <col min="14866" max="14867" width="8" style="14" customWidth="1"/>
    <col min="14868" max="14868" width="6.44140625" style="14" customWidth="1"/>
    <col min="14869" max="15104" width="9.109375" style="14"/>
    <col min="15105" max="15105" width="3.109375" style="14" bestFit="1" customWidth="1"/>
    <col min="15106" max="15106" width="3.5546875" style="14" customWidth="1"/>
    <col min="15107" max="15107" width="6.5546875" style="14" customWidth="1"/>
    <col min="15108" max="15108" width="19.88671875" style="14" bestFit="1" customWidth="1"/>
    <col min="15109" max="15109" width="21.109375" style="14" customWidth="1"/>
    <col min="15110" max="15110" width="6.88671875" style="14" bestFit="1" customWidth="1"/>
    <col min="15111" max="15121" width="5.109375" style="14" customWidth="1"/>
    <col min="15122" max="15123" width="8" style="14" customWidth="1"/>
    <col min="15124" max="15124" width="6.44140625" style="14" customWidth="1"/>
    <col min="15125" max="15360" width="9.109375" style="14"/>
    <col min="15361" max="15361" width="3.109375" style="14" bestFit="1" customWidth="1"/>
    <col min="15362" max="15362" width="3.5546875" style="14" customWidth="1"/>
    <col min="15363" max="15363" width="6.5546875" style="14" customWidth="1"/>
    <col min="15364" max="15364" width="19.88671875" style="14" bestFit="1" customWidth="1"/>
    <col min="15365" max="15365" width="21.109375" style="14" customWidth="1"/>
    <col min="15366" max="15366" width="6.88671875" style="14" bestFit="1" customWidth="1"/>
    <col min="15367" max="15377" width="5.109375" style="14" customWidth="1"/>
    <col min="15378" max="15379" width="8" style="14" customWidth="1"/>
    <col min="15380" max="15380" width="6.44140625" style="14" customWidth="1"/>
    <col min="15381" max="15616" width="9.109375" style="14"/>
    <col min="15617" max="15617" width="3.109375" style="14" bestFit="1" customWidth="1"/>
    <col min="15618" max="15618" width="3.5546875" style="14" customWidth="1"/>
    <col min="15619" max="15619" width="6.5546875" style="14" customWidth="1"/>
    <col min="15620" max="15620" width="19.88671875" style="14" bestFit="1" customWidth="1"/>
    <col min="15621" max="15621" width="21.109375" style="14" customWidth="1"/>
    <col min="15622" max="15622" width="6.88671875" style="14" bestFit="1" customWidth="1"/>
    <col min="15623" max="15633" width="5.109375" style="14" customWidth="1"/>
    <col min="15634" max="15635" width="8" style="14" customWidth="1"/>
    <col min="15636" max="15636" width="6.44140625" style="14" customWidth="1"/>
    <col min="15637" max="15872" width="9.109375" style="14"/>
    <col min="15873" max="15873" width="3.109375" style="14" bestFit="1" customWidth="1"/>
    <col min="15874" max="15874" width="3.5546875" style="14" customWidth="1"/>
    <col min="15875" max="15875" width="6.5546875" style="14" customWidth="1"/>
    <col min="15876" max="15876" width="19.88671875" style="14" bestFit="1" customWidth="1"/>
    <col min="15877" max="15877" width="21.109375" style="14" customWidth="1"/>
    <col min="15878" max="15878" width="6.88671875" style="14" bestFit="1" customWidth="1"/>
    <col min="15879" max="15889" width="5.109375" style="14" customWidth="1"/>
    <col min="15890" max="15891" width="8" style="14" customWidth="1"/>
    <col min="15892" max="15892" width="6.44140625" style="14" customWidth="1"/>
    <col min="15893" max="16128" width="9.109375" style="14"/>
    <col min="16129" max="16129" width="3.109375" style="14" bestFit="1" customWidth="1"/>
    <col min="16130" max="16130" width="3.5546875" style="14" customWidth="1"/>
    <col min="16131" max="16131" width="6.5546875" style="14" customWidth="1"/>
    <col min="16132" max="16132" width="19.88671875" style="14" bestFit="1" customWidth="1"/>
    <col min="16133" max="16133" width="21.109375" style="14" customWidth="1"/>
    <col min="16134" max="16134" width="6.88671875" style="14" bestFit="1" customWidth="1"/>
    <col min="16135" max="16145" width="5.109375" style="14" customWidth="1"/>
    <col min="16146" max="16147" width="8" style="14" customWidth="1"/>
    <col min="16148" max="16148" width="6.44140625" style="14" customWidth="1"/>
    <col min="16149" max="16384" width="9.109375" style="14"/>
  </cols>
  <sheetData>
    <row r="1" spans="1:19" ht="24" customHeight="1" thickTop="1" x14ac:dyDescent="0.4">
      <c r="A1" s="70" t="s">
        <v>0</v>
      </c>
      <c r="B1" s="3" t="s">
        <v>1</v>
      </c>
      <c r="E1" s="5"/>
      <c r="I1" s="2" t="s">
        <v>2</v>
      </c>
      <c r="O1" s="71"/>
      <c r="P1" s="72"/>
      <c r="Q1" s="73"/>
      <c r="R1" s="74" t="s">
        <v>3</v>
      </c>
      <c r="S1" s="75"/>
    </row>
    <row r="2" spans="1:19" x14ac:dyDescent="0.25">
      <c r="A2" s="19"/>
      <c r="O2" s="76"/>
      <c r="P2" s="77"/>
      <c r="Q2" s="78"/>
      <c r="R2" s="79"/>
      <c r="S2" s="80"/>
    </row>
    <row r="3" spans="1:19" x14ac:dyDescent="0.25">
      <c r="B3" s="81" t="s">
        <v>17</v>
      </c>
      <c r="O3" s="76"/>
      <c r="P3" s="77"/>
      <c r="Q3" s="78"/>
      <c r="R3" s="82"/>
      <c r="S3" s="83"/>
    </row>
    <row r="4" spans="1:19" x14ac:dyDescent="0.25">
      <c r="B4" s="81" t="s">
        <v>18</v>
      </c>
      <c r="C4" s="81"/>
      <c r="O4" s="76"/>
      <c r="P4" s="77"/>
      <c r="Q4" s="78"/>
      <c r="R4" s="84" t="s">
        <v>11</v>
      </c>
      <c r="S4" s="86"/>
    </row>
    <row r="5" spans="1:19" x14ac:dyDescent="0.25">
      <c r="B5" s="81" t="s">
        <v>19</v>
      </c>
      <c r="C5" s="81"/>
      <c r="O5" s="76"/>
      <c r="P5" s="77"/>
      <c r="Q5" s="78"/>
      <c r="R5" s="79"/>
      <c r="S5" s="80"/>
    </row>
    <row r="6" spans="1:19" ht="13.8" thickBot="1" x14ac:dyDescent="0.3">
      <c r="C6" s="81"/>
      <c r="O6" s="88"/>
      <c r="P6" s="89"/>
      <c r="Q6" s="90"/>
      <c r="R6" s="91"/>
      <c r="S6" s="93"/>
    </row>
    <row r="7" spans="1:19" ht="14.4" thickTop="1" thickBot="1" x14ac:dyDescent="0.3"/>
    <row r="8" spans="1:19" ht="14.4" x14ac:dyDescent="0.3">
      <c r="B8" s="42" t="s">
        <v>20</v>
      </c>
      <c r="C8" s="67" t="s">
        <v>4</v>
      </c>
      <c r="D8" s="68" t="s">
        <v>5</v>
      </c>
      <c r="E8" s="68" t="s">
        <v>6</v>
      </c>
      <c r="F8" s="42" t="s">
        <v>21</v>
      </c>
      <c r="G8" s="94">
        <v>1</v>
      </c>
      <c r="H8" s="94">
        <v>2</v>
      </c>
      <c r="I8" s="94">
        <v>3</v>
      </c>
      <c r="J8" s="94">
        <v>4</v>
      </c>
      <c r="K8" s="94">
        <v>5</v>
      </c>
      <c r="L8" s="96" t="s">
        <v>22</v>
      </c>
      <c r="M8" s="128" t="s">
        <v>23</v>
      </c>
      <c r="N8" s="128" t="s">
        <v>24</v>
      </c>
      <c r="O8" s="129" t="s">
        <v>25</v>
      </c>
      <c r="P8" s="130"/>
    </row>
    <row r="9" spans="1:19" x14ac:dyDescent="0.25">
      <c r="B9" s="42">
        <v>1</v>
      </c>
      <c r="C9" s="133"/>
      <c r="D9" s="68" t="str">
        <f>IF(C9=0," ",VLOOKUP(C9,[1]Inschr!B$1:K$65536,3,FALSE))</f>
        <v xml:space="preserve"> </v>
      </c>
      <c r="E9" s="68" t="str">
        <f>IF(C9=0," ",VLOOKUP(C9,[1]Inschr!B$1:K$65536,4,FALSE))</f>
        <v xml:space="preserve"> </v>
      </c>
      <c r="F9" s="42">
        <f>L9*2+1</f>
        <v>1</v>
      </c>
      <c r="G9" s="100" t="s">
        <v>26</v>
      </c>
      <c r="H9" s="42">
        <f>IF(R18-S18&gt;0,1,0)</f>
        <v>0</v>
      </c>
      <c r="I9" s="42">
        <f>IF(R21-S21&gt;0,1,0)</f>
        <v>0</v>
      </c>
      <c r="J9" s="42">
        <f>IF(R24-S24&gt;0,1,0)</f>
        <v>0</v>
      </c>
      <c r="K9" s="42">
        <f>IF(R26-S26&gt;0,1,0)</f>
        <v>0</v>
      </c>
      <c r="L9" s="101">
        <f>SUM(G9:K9)</f>
        <v>0</v>
      </c>
      <c r="M9" s="102">
        <f>IF(L9=0,0,IF(2&lt;IF(L9=$L$9,1,0)+IF(L9=$L$10,1,0)+IF(L9=$L$11,1,0)+IF(L9=$L$12,1,0)+IF(L9=$L$13,1,0),R18+R21+R24+R26-S18-S21-S24-S26,IF(2=IF(L9=$L$9,1,0)+IF(L9=$L$10,1,0)+IF(L9=$L$11,1,0)+IF(L9=$L$12,1,0)+IF(L9=$L$13,1,0),"-","_")))</f>
        <v>0</v>
      </c>
      <c r="N9" s="102">
        <f>IF(OR(M9=0,M9="-",M9="_"),M9,IF(2&lt;IF(M9=$M$9,1,0)+IF(M9=$M$10,1,0)+IF(M9=$M$11,1,0)+IF(M9=$M$12,1,0)+IF(M9=$M$13,1,0),L18+N18+P18+L21+N21+P21+L24+N24+P24+L26+N26+P26-M18-O18-Q18-M21-O21-Q21-M24-O24-Q24-M26-O26-Q26,IF(2=IF(M9=$M$9,1,0)+IF(M9=$M$10,1,0)+IF(M9=$M$11,1,0)+IF(M9=$M$12,1,0)+IF(M9=$M$13,1,0),"-","_")))</f>
        <v>0</v>
      </c>
      <c r="O9" s="103">
        <f>IF(L9=0,0,IF(M9="-",IF(L9=L10,IF(R18&lt;S18,"Verliezer","Winnaar"),IF(L9=L11,IF(R21&lt;S21,"Verliezer","Winnaar"),IF(L9=L12,IF(R24&lt;S24,"Verliezer","Winnaar"),IF(L9=L13,IF(R26&lt;S26,"Verliezer","Winnaar"))))),IF(N9="-",IF(M9=M10,IF(R18&lt;S18,"Verliezer","Winnaar"),IF(M9=M11,IF(R21&lt;S21,"Verliezer","Winnaar"),IF(M9=M12,IF(R24&lt;S24,"Verliezer","Winnaar"),IF(M9=M13,IF(R26&lt;S26,"Verliezer","Winnaar"))))),"_")))</f>
        <v>0</v>
      </c>
      <c r="P9" s="104"/>
    </row>
    <row r="10" spans="1:19" x14ac:dyDescent="0.25">
      <c r="B10" s="42">
        <v>2</v>
      </c>
      <c r="C10" s="133"/>
      <c r="D10" s="68" t="str">
        <f>IF(C10=0," ",VLOOKUP(C10,[1]Inschr!B$1:K$65536,3,FALSE))</f>
        <v xml:space="preserve"> </v>
      </c>
      <c r="E10" s="68" t="str">
        <f>IF(C10=0," ",VLOOKUP(C10,[1]Inschr!B$1:K$65536,4,FALSE))</f>
        <v xml:space="preserve"> </v>
      </c>
      <c r="F10" s="42">
        <f>L10*2+1</f>
        <v>1</v>
      </c>
      <c r="G10" s="42">
        <f>IF(S18-R18&gt;0,1,0)</f>
        <v>0</v>
      </c>
      <c r="H10" s="100" t="s">
        <v>26</v>
      </c>
      <c r="I10" s="42">
        <f>IF(R25-S25&gt;0,1,0)</f>
        <v>0</v>
      </c>
      <c r="J10" s="42">
        <f>IF(R22-S22&gt;0,1,0)</f>
        <v>0</v>
      </c>
      <c r="K10" s="42">
        <f>IF(R20-S20&gt;0,1,0)</f>
        <v>0</v>
      </c>
      <c r="L10" s="101">
        <f>SUM(G10:K10)</f>
        <v>0</v>
      </c>
      <c r="M10" s="102">
        <f>IF(L10=0,0,IF(2&lt;IF(L10=$L$9,1,0)+IF(L10=$L$10,1,0)+IF(L10=$L$11,1,0)+IF(L10=$L$12,1,0)+IF(L10=$L$13,1,0),S18+R20+R22+R25-R18-S20-S22-S25,IF(2=IF(L10=$L$9,1,0)+IF(L10=$L$10,1,0)+IF(L10=$L$11,1,0)+IF(L10=$L$12,1,0)+IF(L10=$L$13,1,0),"-","_")))</f>
        <v>0</v>
      </c>
      <c r="N10" s="102">
        <f>IF(OR(M10=0,M10="-",M10="_"),M10,IF(2&lt;IF(M10=$M$9,1,0)+IF(M10=$M$10,1,0)+IF(M10=$M$11,1,0)+IF(M10=$M$12,1,0)+IF(M10=$M$13,1,0),M18+O18+Q18+L20+N20+P20+L22+N22+P22+L25+N25+P25-L18-N18-P18-M20-O20-Q20-M22-O22-Q22-M25-O25-Q25,IF(2=IF(M10=$M$9,1,0)+IF(M10=$M$10,1,0)+IF(M10=$M$11,1,0)+IF(M10=$M$12,1,0)+IF(M10=$M$13,1,0),"-","_")))</f>
        <v>0</v>
      </c>
      <c r="O10" s="105">
        <f>IF(L10=0,0,IF(M10="-",IF(L10=L11,IF(R25&lt;S25,"Verliezer","Winnaar"),IF(L10=L12,IF(R22&lt;S22,"Verliezer","Winnaar"),IF(L10=L13,IF(R20&lt;S20,"Verliezer","Winnaar"),IF(S18&lt;R18,"Verliezer","Winnaar")))),IF(N10="-",IF(M10=M11,IF(R25&lt;S25,"Verliezer","Winnaar"),IF(M10=M12,IF(R22&lt;S22,"Verliezer","Winnaar"),IF(M10=M13,IF(R20&lt;S20,"Verliezer","Winnaar"),IF(S18&lt;R18,"Verliezer","Winnaar")))),"_")))</f>
        <v>0</v>
      </c>
      <c r="P10" s="106"/>
      <c r="Q10" s="5"/>
      <c r="R10" s="5"/>
    </row>
    <row r="11" spans="1:19" x14ac:dyDescent="0.25">
      <c r="B11" s="42">
        <v>3</v>
      </c>
      <c r="C11" s="133"/>
      <c r="D11" s="68" t="str">
        <f>IF(C11=0," ",VLOOKUP(C11,[1]Inschr!B$1:K$65536,3,FALSE))</f>
        <v xml:space="preserve"> </v>
      </c>
      <c r="E11" s="68" t="str">
        <f>IF(C11=0," ",VLOOKUP(C11,[1]Inschr!B$1:K$65536,4,FALSE))</f>
        <v xml:space="preserve"> </v>
      </c>
      <c r="F11" s="42">
        <f>L11*2+1</f>
        <v>1</v>
      </c>
      <c r="G11" s="42">
        <f>IF(S21-R21&gt;0,1,0)</f>
        <v>0</v>
      </c>
      <c r="H11" s="42">
        <f>IF(S25-R25&gt;0,1,0)</f>
        <v>0</v>
      </c>
      <c r="I11" s="100" t="s">
        <v>26</v>
      </c>
      <c r="J11" s="42">
        <f>IF(R19-S19&gt;0,1,0)</f>
        <v>0</v>
      </c>
      <c r="K11" s="42">
        <f>IF(R23-S23&gt;0,1,0)</f>
        <v>0</v>
      </c>
      <c r="L11" s="101">
        <f>SUM(G11:K11)</f>
        <v>0</v>
      </c>
      <c r="M11" s="102">
        <f>IF(L11=0,0,IF(2&lt;IF(L11=$L$9,1,0)+IF(L11=$L$10,1,0)+IF(L11=$L$11,1,0)+IF(L11=$L$12,1,0)+IF(L11=$L$13,1,0),R19+S21+R23+S25-S19-R21-S23-R25,IF(2=IF(L11=$L$9,1,0)+IF(L11=$L$10,1,0)+IF(L11=$L$11,1,0)+IF(L11=$L$12,1,0)+IF(L11=$L$13,1,0),"-","_")))</f>
        <v>0</v>
      </c>
      <c r="N11" s="102">
        <f>IF(OR(M11=0,M11="-",M11="_"),M11,IF(2&lt;IF(M11=$M$9,1,0)+IF(M11=$M$10,1,0)+IF(M11=$M$11,1,0)+IF(M11=$M$12,1,0)+IF(M11=$M$13,1,0),L19+N19+P19+M21+O21+Q21+L23+N23+P23+M25+O25+Q25-M19-O19-Q19-L21-N21-P21-M23-O23-Q23-L25-N25-P25,IF(2=IF(M11=$M$9,1,0)+IF(M11=$M$10,1,0)+IF(M11=$M$11,1,0)+IF(M11=$M$12,1,0)+IF(M11=$M$13,1,0),"-","_")))</f>
        <v>0</v>
      </c>
      <c r="O11" s="103">
        <f>IF(L11=0,0,IF(M11="-",IF(L11=L12,IF(R19&lt;S19,"Verliezer","Winnaar"),IF(L11=L13,IF(R23&lt;S23,"Verliezer","Winnaar"),IF(L11=L9,IF(S21&lt;R21,"Verliezer","Winnaar"),IF(S25&lt;R25,"Verliezer","Winnaar")))),IF(N11="-",IF(M11=M12,IF(R19&lt;S19,"Verliezer","Winnaar"),IF(M11=M13,IF(R23&lt;S23,"Verliezer","Winnaar"),IF(M11=M9,IF(S21&lt;R21,"Verliezer","Winnaar"),IF(S25&lt;R25,"Verliezer","Winnaar")))),"_")))</f>
        <v>0</v>
      </c>
      <c r="P11" s="104"/>
      <c r="Q11" s="5"/>
      <c r="R11" s="5"/>
    </row>
    <row r="12" spans="1:19" x14ac:dyDescent="0.25">
      <c r="B12" s="42">
        <v>4</v>
      </c>
      <c r="C12" s="133"/>
      <c r="D12" s="68" t="str">
        <f>IF(C12=0," ",VLOOKUP(C12,[1]Inschr!B$1:K$65536,3,FALSE))</f>
        <v xml:space="preserve"> </v>
      </c>
      <c r="E12" s="68" t="str">
        <f>IF(C12=0," ",VLOOKUP(C12,[1]Inschr!B$1:K$65536,4,FALSE))</f>
        <v xml:space="preserve"> </v>
      </c>
      <c r="F12" s="42">
        <f>L12*2+1</f>
        <v>1</v>
      </c>
      <c r="G12" s="42">
        <f>IF(S24-R24&gt;0,1,0)</f>
        <v>0</v>
      </c>
      <c r="H12" s="42">
        <f>IF(S22-R22&gt;0,1,0)</f>
        <v>0</v>
      </c>
      <c r="I12" s="42">
        <f>IF(S19-R19&gt;0,1,0)</f>
        <v>0</v>
      </c>
      <c r="J12" s="100" t="s">
        <v>26</v>
      </c>
      <c r="K12" s="42">
        <f>IF(R17-S17&gt;0,1,0)</f>
        <v>0</v>
      </c>
      <c r="L12" s="101">
        <f>SUM(G12:K12)</f>
        <v>0</v>
      </c>
      <c r="M12" s="102">
        <f>IF(L12=0,0,IF(2&lt;IF(L12=$L$9,1,0)+IF(L12=$L$10,1,0)+IF(L12=$L$11,1,0)+IF(L12=$L$12,1,0)+IF(L12=$L$13,1,0),R17+S19+S22+S24-S17-R19-R22-R24,IF(2=IF(L12=$L$9,1,0)+IF(L12=$L$10,1,0)+IF(L12=$L$11,1,0)+IF(L12=$L$12,1,0)+IF(L12=$L$13,1,0),"-","_")))</f>
        <v>0</v>
      </c>
      <c r="N12" s="102">
        <f>IF(OR(M12=0,M12="-",M12="_"),M12,IF(2&lt;IF(M12=$M$9,1,0)+IF(M12=$M$10,1,0)+IF(M12=$M$11,1,0)+IF(M12=$M$12,1,0)+IF(M12=$M$13,1,0),L17+N17+P17+M19+O19+Q19+M22+O22+Q22+M24+O24+Q24-M17-O17-Q17-L19-N19-P19-L22-N22-P22-L24-N24-P24,IF(2=IF(M12=$M$9,1,0)+IF(M12=$M$10,1,0)+IF(M12=$M$11,1,0)+IF(M12=$M$12,1,0)+IF(M12=$M$13,1,0),"-","_")))</f>
        <v>0</v>
      </c>
      <c r="O12" s="103">
        <f>IF(L12=0,0,IF(M12="-",IF(L12=L13,IF(R17&lt;S17,"Verliezer","Winnaar"),IF(L12=L9,IF(S24&lt;R24,"Verliezer","Winnaar"),IF(L12=L10,IF(S22&lt;R22,"Verliezer","Winnaar"),IF(S19&lt;R19,"Verliezer","Winnaar")))),IF(N12="-",IF(M12=M13,IF(R17&lt;S17,"Verliezer","Winnaar"),IF(M12=M9,IF(S24&lt;R24,"Verliezer","Winnaar"),IF(M12=M10,IF(S22&lt;R22,"Verliezer","Winnaar"),IF(S19&lt;R19,"Verliezer","Winnaar")))),"_")))</f>
        <v>0</v>
      </c>
      <c r="P12" s="104"/>
      <c r="Q12" s="5"/>
      <c r="R12" s="5"/>
    </row>
    <row r="13" spans="1:19" x14ac:dyDescent="0.25">
      <c r="B13" s="42">
        <v>5</v>
      </c>
      <c r="C13" s="133"/>
      <c r="D13" s="68" t="str">
        <f>IF(C13=0," ",VLOOKUP(C13,[1]Inschr!B$1:K$65536,3,FALSE))</f>
        <v xml:space="preserve"> </v>
      </c>
      <c r="E13" s="68" t="str">
        <f>IF(C13=0," ",VLOOKUP(C13,[1]Inschr!B$1:K$65536,4,FALSE))</f>
        <v xml:space="preserve"> </v>
      </c>
      <c r="F13" s="42">
        <f>L13*2+1</f>
        <v>1</v>
      </c>
      <c r="G13" s="42">
        <f>IF(S26-R26&gt;0,1,0)</f>
        <v>0</v>
      </c>
      <c r="H13" s="42">
        <f>IF(S20-R20&gt;0,1,0)</f>
        <v>0</v>
      </c>
      <c r="I13" s="42">
        <f>IF(S23-R23&gt;0,1,0)</f>
        <v>0</v>
      </c>
      <c r="J13" s="42">
        <f>IF(S17-R17&gt;0,1,0)</f>
        <v>0</v>
      </c>
      <c r="K13" s="100" t="s">
        <v>26</v>
      </c>
      <c r="L13" s="101">
        <f>SUM(G13:K13)</f>
        <v>0</v>
      </c>
      <c r="M13" s="102">
        <f>IF(L13=0,0,IF(2&lt;IF(L13=$L$9,1,0)+IF(L13=$L$10,1,0)+IF(L13=$L$11,1,0)+IF(L13=$L$12,1,0)+IF(L13=$L$13,1,0),S17+S20+S23+S26-R17-R20-R23-R26,IF(2=IF(L13=$L$9,1,0)+IF(L13=$L$10,1,0)+IF(L13=$L$11,1,0)+IF(L13=$L$12,1,0)+IF(L13=$L$13,1,0),"-","_")))</f>
        <v>0</v>
      </c>
      <c r="N13" s="102">
        <f>IF(OR(M13=0,M13="-",M13="_"),M13,IF(2&lt;IF(M13=$M$9,1,0)+IF(M13=$M$10,1,0)+IF(M13=$M$11,1,0)+IF(M13=$M$12,1,0)+IF(M13=$M$13,1,0),M17+O17+Q17+M20+O20+Q20+M23+O23+Q23+M26+O26+Q26-L17-N17-P17-L20-N20-P20-L23-N23-P23-L26-N26-P26,IF(2=IF(M13=$M$9,1,0)+IF(M13=$M$10,1,0)+IF(M13=$M$11,1,0)+IF(M13=$M$12,1,0)+IF(M13=$M$13,1,0),"-","_")))</f>
        <v>0</v>
      </c>
      <c r="O13" s="103">
        <f>IF(L13=0,0,IF(M13="-",IF(L13=L9,IF(S26&lt;R26,"Verliezer","Winnaar"),IF(L13=L10,IF(S20&lt;R20,"Verliezer","Winnaar"),IF(L13=L11,IF(S23&lt;R23,"Verliezer","Winnaar"),IF(S17&lt;R17,"Verliezer","Winnaar")))),IF(N13="-",IF(M13=M9,IF(S26&lt;R26,"Verliezer","Winnaar"),IF(M13=M10,IF(S20&lt;R20,"Verliezer","Winnaar"),IF(M13=M11,IF(S23&lt;R23,"Verliezer","Winnaar"),IF(S17&lt;R17,"Verliezer","Winnaar")))),"_")))</f>
        <v>0</v>
      </c>
      <c r="P13" s="104"/>
      <c r="Q13" s="5"/>
      <c r="R13" s="5"/>
    </row>
    <row r="14" spans="1:19" x14ac:dyDescent="0.25">
      <c r="C14" s="134"/>
      <c r="D14" s="19"/>
      <c r="E14" s="19"/>
      <c r="L14" s="19"/>
      <c r="M14" s="19"/>
      <c r="N14" s="65"/>
      <c r="O14" s="65"/>
      <c r="P14" s="5"/>
      <c r="Q14" s="5"/>
    </row>
    <row r="15" spans="1:19" ht="13.8" thickBot="1" x14ac:dyDescent="0.3">
      <c r="C15" s="66"/>
      <c r="D15" s="66"/>
      <c r="E15" s="19"/>
      <c r="G15" s="109"/>
      <c r="H15" s="110" t="s">
        <v>27</v>
      </c>
      <c r="I15" s="110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spans="1:19" x14ac:dyDescent="0.25">
      <c r="C16" s="134"/>
      <c r="D16" s="66" t="s">
        <v>28</v>
      </c>
      <c r="E16" s="19"/>
      <c r="H16" s="109"/>
      <c r="I16" s="112" t="s">
        <v>29</v>
      </c>
      <c r="J16" s="112" t="s">
        <v>30</v>
      </c>
      <c r="K16" s="112" t="s">
        <v>31</v>
      </c>
      <c r="L16" s="135" t="s">
        <v>32</v>
      </c>
      <c r="M16" s="136"/>
      <c r="N16" s="135" t="s">
        <v>33</v>
      </c>
      <c r="O16" s="136"/>
      <c r="P16" s="135" t="s">
        <v>34</v>
      </c>
      <c r="Q16" s="136"/>
      <c r="R16" s="135" t="s">
        <v>35</v>
      </c>
      <c r="S16" s="99"/>
    </row>
    <row r="17" spans="2:19" ht="18.75" customHeight="1" x14ac:dyDescent="0.25">
      <c r="C17" s="111"/>
      <c r="D17" s="68" t="str">
        <f>IF(C17=0," ",VLOOKUP(C17,[1]Inschr!B$1:K$65536,3,FALSE))</f>
        <v xml:space="preserve"> </v>
      </c>
      <c r="E17" s="102" t="str">
        <f>IF(C17=0," ",VLOOKUP(C17,[1]Inschr!B$1:K$65536,4,FALSE))</f>
        <v xml:space="preserve"> </v>
      </c>
      <c r="H17" s="109"/>
      <c r="I17" s="116"/>
      <c r="J17" s="116"/>
      <c r="K17" s="117" t="s">
        <v>36</v>
      </c>
      <c r="L17" s="118"/>
      <c r="M17" s="68"/>
      <c r="N17" s="118"/>
      <c r="O17" s="68"/>
      <c r="P17" s="118"/>
      <c r="Q17" s="68"/>
      <c r="R17" s="118">
        <f>IF(L17&gt;M17,1,0)+IF(N17&gt;O17,1,0)+IF(P17&gt;Q17,1,0)</f>
        <v>0</v>
      </c>
      <c r="S17" s="119">
        <f>IF(M17&gt;L17,1,0)+IF(O17&gt;N17,1,0)+IF(Q17&gt;P17,1,0)</f>
        <v>0</v>
      </c>
    </row>
    <row r="18" spans="2:19" ht="18.75" customHeight="1" x14ac:dyDescent="0.25">
      <c r="B18" s="59"/>
      <c r="C18" s="5"/>
      <c r="D18" s="19"/>
      <c r="E18" s="19"/>
      <c r="H18" s="109"/>
      <c r="I18" s="122" t="s">
        <v>37</v>
      </c>
      <c r="J18" s="117" t="s">
        <v>37</v>
      </c>
      <c r="K18" s="117" t="s">
        <v>37</v>
      </c>
      <c r="L18" s="118"/>
      <c r="M18" s="68"/>
      <c r="N18" s="118"/>
      <c r="O18" s="68"/>
      <c r="P18" s="118"/>
      <c r="Q18" s="68"/>
      <c r="R18" s="118">
        <f t="shared" ref="R18:R24" si="0">IF(L18&gt;M18,1,0)+IF(N18&gt;O18,1,0)+IF(P18&gt;Q18,1,0)</f>
        <v>0</v>
      </c>
      <c r="S18" s="119">
        <f t="shared" ref="S18:S24" si="1">IF(M18&gt;L18,1,0)+IF(O18&gt;N18,1,0)+IF(Q18&gt;P18,1,0)</f>
        <v>0</v>
      </c>
    </row>
    <row r="19" spans="2:19" ht="18.75" customHeight="1" x14ac:dyDescent="0.25">
      <c r="H19" s="109"/>
      <c r="I19" s="116"/>
      <c r="J19" s="117" t="s">
        <v>38</v>
      </c>
      <c r="K19" s="117" t="s">
        <v>38</v>
      </c>
      <c r="L19" s="118"/>
      <c r="M19" s="68"/>
      <c r="N19" s="118"/>
      <c r="O19" s="68"/>
      <c r="P19" s="118"/>
      <c r="Q19" s="68"/>
      <c r="R19" s="118">
        <f t="shared" si="0"/>
        <v>0</v>
      </c>
      <c r="S19" s="119">
        <f t="shared" si="1"/>
        <v>0</v>
      </c>
    </row>
    <row r="20" spans="2:19" ht="18.75" customHeight="1" x14ac:dyDescent="0.25">
      <c r="H20" s="109"/>
      <c r="I20" s="116"/>
      <c r="J20" s="5"/>
      <c r="K20" s="117" t="s">
        <v>39</v>
      </c>
      <c r="L20" s="118"/>
      <c r="M20" s="68"/>
      <c r="N20" s="118"/>
      <c r="O20" s="68"/>
      <c r="P20" s="118"/>
      <c r="Q20" s="68"/>
      <c r="R20" s="118">
        <f t="shared" si="0"/>
        <v>0</v>
      </c>
      <c r="S20" s="119">
        <f t="shared" si="1"/>
        <v>0</v>
      </c>
    </row>
    <row r="21" spans="2:19" ht="18.75" customHeight="1" x14ac:dyDescent="0.25">
      <c r="B21" s="120"/>
      <c r="H21" s="109"/>
      <c r="I21" s="122" t="s">
        <v>40</v>
      </c>
      <c r="J21" s="117" t="s">
        <v>40</v>
      </c>
      <c r="K21" s="117" t="s">
        <v>40</v>
      </c>
      <c r="L21" s="118"/>
      <c r="M21" s="68"/>
      <c r="N21" s="118"/>
      <c r="O21" s="68"/>
      <c r="P21" s="118"/>
      <c r="Q21" s="68"/>
      <c r="R21" s="118">
        <f t="shared" si="0"/>
        <v>0</v>
      </c>
      <c r="S21" s="119">
        <f t="shared" si="1"/>
        <v>0</v>
      </c>
    </row>
    <row r="22" spans="2:19" ht="18.75" customHeight="1" x14ac:dyDescent="0.25">
      <c r="C22" s="120"/>
      <c r="H22" s="109"/>
      <c r="I22" s="116"/>
      <c r="J22" s="117" t="s">
        <v>41</v>
      </c>
      <c r="K22" s="117" t="s">
        <v>41</v>
      </c>
      <c r="L22" s="118"/>
      <c r="M22" s="68"/>
      <c r="N22" s="118"/>
      <c r="O22" s="68"/>
      <c r="P22" s="118"/>
      <c r="Q22" s="68"/>
      <c r="R22" s="118">
        <f t="shared" si="0"/>
        <v>0</v>
      </c>
      <c r="S22" s="119">
        <f t="shared" si="1"/>
        <v>0</v>
      </c>
    </row>
    <row r="23" spans="2:19" ht="18.75" customHeight="1" x14ac:dyDescent="0.25">
      <c r="I23" s="116"/>
      <c r="J23" s="5"/>
      <c r="K23" s="117" t="s">
        <v>42</v>
      </c>
      <c r="L23" s="118"/>
      <c r="M23" s="68"/>
      <c r="N23" s="118"/>
      <c r="O23" s="68"/>
      <c r="P23" s="118"/>
      <c r="Q23" s="68"/>
      <c r="R23" s="118">
        <f t="shared" si="0"/>
        <v>0</v>
      </c>
      <c r="S23" s="119">
        <f t="shared" si="1"/>
        <v>0</v>
      </c>
    </row>
    <row r="24" spans="2:19" ht="18.75" customHeight="1" x14ac:dyDescent="0.25">
      <c r="C24" s="5"/>
      <c r="D24" s="19"/>
      <c r="E24" s="19"/>
      <c r="I24" s="5"/>
      <c r="J24" s="117" t="s">
        <v>43</v>
      </c>
      <c r="K24" s="117" t="s">
        <v>43</v>
      </c>
      <c r="L24" s="118"/>
      <c r="M24" s="68"/>
      <c r="N24" s="118"/>
      <c r="O24" s="68"/>
      <c r="P24" s="118"/>
      <c r="Q24" s="68"/>
      <c r="R24" s="118">
        <f t="shared" si="0"/>
        <v>0</v>
      </c>
      <c r="S24" s="119">
        <f t="shared" si="1"/>
        <v>0</v>
      </c>
    </row>
    <row r="25" spans="2:19" ht="18.75" customHeight="1" x14ac:dyDescent="0.25">
      <c r="I25" s="122" t="s">
        <v>44</v>
      </c>
      <c r="J25" s="117" t="s">
        <v>44</v>
      </c>
      <c r="K25" s="117" t="s">
        <v>44</v>
      </c>
      <c r="L25" s="118"/>
      <c r="M25" s="68"/>
      <c r="N25" s="118"/>
      <c r="O25" s="68"/>
      <c r="P25" s="118"/>
      <c r="Q25" s="68"/>
      <c r="R25" s="118">
        <f>IF(L25&gt;M25,1,0)+IF(N25&gt;O25,1,0)+IF(P25&gt;Q25,1,0)</f>
        <v>0</v>
      </c>
      <c r="S25" s="119">
        <f>IF(M25&gt;L25,1,0)+IF(O25&gt;N25,1,0)+IF(Q25&gt;P25,1,0)</f>
        <v>0</v>
      </c>
    </row>
    <row r="26" spans="2:19" ht="18.75" customHeight="1" thickBot="1" x14ac:dyDescent="0.3">
      <c r="I26" s="116"/>
      <c r="J26" s="5"/>
      <c r="K26" s="117" t="s">
        <v>45</v>
      </c>
      <c r="L26" s="124"/>
      <c r="M26" s="137"/>
      <c r="N26" s="124"/>
      <c r="O26" s="137"/>
      <c r="P26" s="124"/>
      <c r="Q26" s="137"/>
      <c r="R26" s="124">
        <f>IF(L26&gt;M26,1,0)+IF(N26&gt;O26,1,0)+IF(P26&gt;Q26,1,0)</f>
        <v>0</v>
      </c>
      <c r="S26" s="125">
        <f>IF(M26&gt;L26,1,0)+IF(O26&gt;N26,1,0)+IF(Q26&gt;P26,1,0)</f>
        <v>0</v>
      </c>
    </row>
  </sheetData>
  <mergeCells count="15">
    <mergeCell ref="R16:S16"/>
    <mergeCell ref="O9:P9"/>
    <mergeCell ref="O10:P10"/>
    <mergeCell ref="O11:P11"/>
    <mergeCell ref="O12:P12"/>
    <mergeCell ref="O13:P13"/>
    <mergeCell ref="L16:M16"/>
    <mergeCell ref="N16:O16"/>
    <mergeCell ref="P16:Q16"/>
    <mergeCell ref="O1:Q6"/>
    <mergeCell ref="R1:R3"/>
    <mergeCell ref="S1:S3"/>
    <mergeCell ref="R4:R6"/>
    <mergeCell ref="S4:S6"/>
    <mergeCell ref="O8:P8"/>
  </mergeCells>
  <pageMargins left="0.39370078740157483" right="0.39370078740157483" top="0.98425196850393704" bottom="0.59055118110236227" header="0.51181102362204722" footer="0.51181102362204722"/>
  <pageSetup paperSize="9" scale="99" orientation="landscape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436E818F8DCD4A8EF6BD386BBC2A9A" ma:contentTypeVersion="13" ma:contentTypeDescription="Een nieuw document maken." ma:contentTypeScope="" ma:versionID="4bb64f82f175a0984a50b87462ba6c12">
  <xsd:schema xmlns:xsd="http://www.w3.org/2001/XMLSchema" xmlns:xs="http://www.w3.org/2001/XMLSchema" xmlns:p="http://schemas.microsoft.com/office/2006/metadata/properties" xmlns:ns2="87b54a23-a23b-444c-935a-009cc4c0bea5" xmlns:ns3="222286be-e4d9-40d7-bda3-a24e6b41cec0" targetNamespace="http://schemas.microsoft.com/office/2006/metadata/properties" ma:root="true" ma:fieldsID="c38ba4a6ac3767967114e71752075581" ns2:_="" ns3:_="">
    <xsd:import namespace="87b54a23-a23b-444c-935a-009cc4c0bea5"/>
    <xsd:import namespace="222286be-e4d9-40d7-bda3-a24e6b41ce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54a23-a23b-444c-935a-009cc4c0be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Afbeeldingtags" ma:readOnly="false" ma:fieldId="{5cf76f15-5ced-4ddc-b409-7134ff3c332f}" ma:taxonomyMulti="true" ma:sspId="324fe14b-0676-4a80-a33f-7ea3e93a9c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286be-e4d9-40d7-bda3-a24e6b41cec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d214e35-3051-4989-a9c6-fc69f2bec70a}" ma:internalName="TaxCatchAll" ma:showField="CatchAllData" ma:web="222286be-e4d9-40d7-bda3-a24e6b41ce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2286be-e4d9-40d7-bda3-a24e6b41cec0" xsi:nil="true"/>
    <lcf76f155ced4ddcb4097134ff3c332f xmlns="87b54a23-a23b-444c-935a-009cc4c0bea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5523FD0-64C5-451E-B68D-5094E6523E6E}"/>
</file>

<file path=customXml/itemProps2.xml><?xml version="1.0" encoding="utf-8"?>
<ds:datastoreItem xmlns:ds="http://schemas.openxmlformats.org/officeDocument/2006/customXml" ds:itemID="{BCD88385-02D1-4882-97FC-DD30FC7EDB26}"/>
</file>

<file path=customXml/itemProps3.xml><?xml version="1.0" encoding="utf-8"?>
<ds:datastoreItem xmlns:ds="http://schemas.openxmlformats.org/officeDocument/2006/customXml" ds:itemID="{A98332DD-DAF9-4485-A432-D32ED17087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3</vt:i4>
      </vt:variant>
    </vt:vector>
  </HeadingPairs>
  <TitlesOfParts>
    <vt:vector size="8" baseType="lpstr">
      <vt:lpstr>leegEnkel5P</vt:lpstr>
      <vt:lpstr>leegEnkel4P</vt:lpstr>
      <vt:lpstr>leegEnkel2P</vt:lpstr>
      <vt:lpstr>leegEnkel1P6</vt:lpstr>
      <vt:lpstr>leegEnkel1P5</vt:lpstr>
      <vt:lpstr>leegEnkel2P!Afdrukbereik</vt:lpstr>
      <vt:lpstr>leegEnkel4P!Afdrukbereik</vt:lpstr>
      <vt:lpstr>leegEnkel5P!Afdrukbereik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 Van Hoof</dc:creator>
  <cp:lastModifiedBy>Matthias Van Hoof</cp:lastModifiedBy>
  <cp:lastPrinted>2023-01-10T19:00:29Z</cp:lastPrinted>
  <dcterms:created xsi:type="dcterms:W3CDTF">2023-01-10T18:42:48Z</dcterms:created>
  <dcterms:modified xsi:type="dcterms:W3CDTF">2023-01-10T19:00:54Z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0x01010087436E818F8DCD4A8EF6BD386BBC2A9A</vt:lpwstr>
  </property>
</Properties>
</file>